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mc:AlternateContent xmlns:mc="http://schemas.openxmlformats.org/markup-compatibility/2006">
    <mc:Choice Requires="x15">
      <x15ac:absPath xmlns:x15ac="http://schemas.microsoft.com/office/spreadsheetml/2010/11/ac" url="/Users/adriana/Desktop/Invías/2022/MIPG/PAA V.3/"/>
    </mc:Choice>
  </mc:AlternateContent>
  <xr:revisionPtr revIDLastSave="0" documentId="13_ncr:1_{7A159482-080B-7C4C-8580-7DCE4489C854}" xr6:coauthVersionLast="47" xr6:coauthVersionMax="47" xr10:uidLastSave="{00000000-0000-0000-0000-000000000000}"/>
  <bookViews>
    <workbookView xWindow="6700" yWindow="500" windowWidth="21260" windowHeight="15840" xr2:uid="{00000000-000D-0000-FFFF-FFFF00000000}"/>
  </bookViews>
  <sheets>
    <sheet name="PAA 2022" sheetId="1" r:id="rId1"/>
    <sheet name="Desagregado" sheetId="2" r:id="rId2"/>
    <sheet name="Presupuesto - Proyecto" sheetId="3" r:id="rId3"/>
  </sheets>
  <definedNames>
    <definedName name="_xlnm._FilterDatabase" localSheetId="1" hidden="1">Desagregado!$A$325:$BFS$329</definedName>
    <definedName name="_xlnm._FilterDatabase" localSheetId="0" hidden="1">'PAA 2022'!$A$18:$AG$109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42" i="1" l="1"/>
  <c r="N42" i="1"/>
  <c r="L42" i="1"/>
  <c r="R41" i="1" l="1"/>
  <c r="R42" i="1"/>
  <c r="R40" i="1"/>
  <c r="P41" i="1"/>
  <c r="P40" i="1"/>
  <c r="N41" i="1"/>
  <c r="N40" i="1"/>
  <c r="L41" i="1"/>
  <c r="L40" i="1"/>
  <c r="R39" i="1"/>
  <c r="P39" i="1"/>
  <c r="N39" i="1"/>
  <c r="L39" i="1"/>
  <c r="R38" i="1"/>
  <c r="P38" i="1"/>
  <c r="N38" i="1"/>
  <c r="L38" i="1"/>
  <c r="F4" i="2" l="1"/>
  <c r="F5" i="2"/>
  <c r="F6" i="2"/>
  <c r="F7" i="2"/>
  <c r="F8" i="2"/>
  <c r="F9" i="2"/>
  <c r="F10" i="2"/>
  <c r="F11" i="2"/>
  <c r="F12" i="2"/>
  <c r="F13" i="2"/>
  <c r="F14" i="2"/>
  <c r="F15" i="2"/>
  <c r="F16" i="2"/>
  <c r="F17" i="2"/>
  <c r="F18" i="2"/>
  <c r="F19" i="2"/>
  <c r="F20" i="2"/>
  <c r="F21" i="2"/>
  <c r="F22" i="2"/>
  <c r="F23" i="2"/>
  <c r="F73" i="2"/>
  <c r="F130" i="2"/>
  <c r="F131" i="2"/>
  <c r="F132" i="2"/>
  <c r="F133" i="2"/>
  <c r="F219" i="2"/>
  <c r="F252" i="2"/>
  <c r="F300" i="2"/>
  <c r="F301" i="2"/>
  <c r="F302" i="2"/>
  <c r="F303" i="2"/>
  <c r="F304" i="2"/>
  <c r="F305" i="2"/>
  <c r="F306" i="2"/>
  <c r="G23" i="2"/>
  <c r="H23" i="2"/>
  <c r="I23" i="2"/>
  <c r="J23" i="2"/>
  <c r="J85" i="2" s="1"/>
  <c r="K23" i="2"/>
  <c r="K85" i="2" s="1"/>
  <c r="L23" i="2"/>
  <c r="M23" i="2"/>
  <c r="N23" i="2"/>
  <c r="N85" i="2" s="1"/>
  <c r="O23" i="2"/>
  <c r="O85" i="2" s="1"/>
  <c r="P23" i="2"/>
  <c r="Q23" i="2"/>
  <c r="R23" i="2"/>
  <c r="R85" i="2" s="1"/>
  <c r="H83" i="2"/>
  <c r="I83" i="2"/>
  <c r="J83" i="2"/>
  <c r="K83" i="2"/>
  <c r="L83" i="2"/>
  <c r="M83" i="2"/>
  <c r="N83" i="2"/>
  <c r="O83" i="2"/>
  <c r="P83" i="2"/>
  <c r="Q83" i="2"/>
  <c r="R83" i="2"/>
  <c r="G83" i="2"/>
  <c r="G134" i="2"/>
  <c r="G136" i="2" s="1"/>
  <c r="H134" i="2"/>
  <c r="I134" i="2"/>
  <c r="J134" i="2"/>
  <c r="K134" i="2"/>
  <c r="L134" i="2"/>
  <c r="M134" i="2"/>
  <c r="N134" i="2"/>
  <c r="O134" i="2"/>
  <c r="P134" i="2"/>
  <c r="Q134" i="2"/>
  <c r="R134" i="2"/>
  <c r="R136" i="2" s="1"/>
  <c r="J285" i="2"/>
  <c r="K285" i="2"/>
  <c r="L285" i="2"/>
  <c r="M285" i="2"/>
  <c r="N285" i="2"/>
  <c r="O285" i="2"/>
  <c r="P285" i="2"/>
  <c r="Q285" i="2"/>
  <c r="R285" i="2"/>
  <c r="G285" i="2"/>
  <c r="H285" i="2"/>
  <c r="I285" i="2"/>
  <c r="F284" i="2"/>
  <c r="G382" i="2"/>
  <c r="H382" i="2"/>
  <c r="I382" i="2"/>
  <c r="J382" i="2"/>
  <c r="K382" i="2"/>
  <c r="L382" i="2"/>
  <c r="M382" i="2"/>
  <c r="N382" i="2"/>
  <c r="O382" i="2"/>
  <c r="P382" i="2"/>
  <c r="Q382" i="2"/>
  <c r="R382" i="2"/>
  <c r="F382" i="2"/>
  <c r="F82" i="2"/>
  <c r="F81" i="2"/>
  <c r="F80" i="2"/>
  <c r="F79" i="2"/>
  <c r="F78" i="2"/>
  <c r="F77" i="2"/>
  <c r="F76" i="2"/>
  <c r="F75" i="2"/>
  <c r="F74" i="2"/>
  <c r="F72" i="2"/>
  <c r="F71" i="2"/>
  <c r="F70" i="2"/>
  <c r="F69" i="2"/>
  <c r="F68" i="2"/>
  <c r="F67" i="2"/>
  <c r="F66" i="2"/>
  <c r="F65" i="2"/>
  <c r="F64" i="2"/>
  <c r="F63" i="2"/>
  <c r="F62" i="2"/>
  <c r="F61" i="2"/>
  <c r="F60" i="2"/>
  <c r="F59" i="2"/>
  <c r="F58" i="2"/>
  <c r="F57" i="2"/>
  <c r="F56" i="2"/>
  <c r="F55" i="2"/>
  <c r="F54" i="2"/>
  <c r="F53" i="2"/>
  <c r="F52" i="2"/>
  <c r="F51" i="2"/>
  <c r="F50" i="2"/>
  <c r="F49" i="2"/>
  <c r="F48" i="2"/>
  <c r="F27" i="2"/>
  <c r="F28" i="2"/>
  <c r="F29" i="2"/>
  <c r="F30" i="2"/>
  <c r="F31" i="2"/>
  <c r="F32" i="2"/>
  <c r="F33" i="2"/>
  <c r="F34" i="2"/>
  <c r="F35" i="2"/>
  <c r="F36" i="2"/>
  <c r="F37" i="2"/>
  <c r="F38" i="2"/>
  <c r="F39" i="2"/>
  <c r="F40" i="2"/>
  <c r="F41" i="2"/>
  <c r="F42" i="2"/>
  <c r="F43" i="2"/>
  <c r="F44" i="2"/>
  <c r="F45" i="2"/>
  <c r="F46" i="2"/>
  <c r="F47" i="2"/>
  <c r="M96" i="1"/>
  <c r="O96" i="1"/>
  <c r="Q96" i="1"/>
  <c r="F109" i="2"/>
  <c r="F110" i="2"/>
  <c r="F111" i="2"/>
  <c r="F112" i="2"/>
  <c r="F113" i="2"/>
  <c r="F114" i="2"/>
  <c r="F115" i="2"/>
  <c r="F116" i="2"/>
  <c r="F117" i="2"/>
  <c r="Q69" i="1"/>
  <c r="O69" i="1"/>
  <c r="M69" i="1"/>
  <c r="S68" i="1"/>
  <c r="Q68" i="1"/>
  <c r="O68" i="1"/>
  <c r="G257" i="2"/>
  <c r="G258" i="2" s="1"/>
  <c r="H257" i="2"/>
  <c r="I257" i="2"/>
  <c r="J257" i="2"/>
  <c r="K257" i="2"/>
  <c r="L257" i="2"/>
  <c r="M257" i="2"/>
  <c r="N257" i="2"/>
  <c r="O257" i="2"/>
  <c r="P257" i="2"/>
  <c r="Q257" i="2"/>
  <c r="R257" i="2"/>
  <c r="R312" i="2"/>
  <c r="Q312" i="2"/>
  <c r="P312" i="2"/>
  <c r="O312" i="2"/>
  <c r="N312" i="2"/>
  <c r="M312" i="2"/>
  <c r="L312" i="2"/>
  <c r="K312" i="2"/>
  <c r="J312" i="2"/>
  <c r="J313" i="2" s="1"/>
  <c r="I312" i="2"/>
  <c r="H312" i="2"/>
  <c r="G312" i="2"/>
  <c r="F312" i="2"/>
  <c r="K64" i="1" s="1"/>
  <c r="G296" i="2"/>
  <c r="H296" i="2"/>
  <c r="I296" i="2"/>
  <c r="J296" i="2"/>
  <c r="K296" i="2"/>
  <c r="L296" i="2"/>
  <c r="M296" i="2"/>
  <c r="N296" i="2"/>
  <c r="O296" i="2"/>
  <c r="P296" i="2"/>
  <c r="Q296" i="2"/>
  <c r="R296" i="2"/>
  <c r="F296" i="2"/>
  <c r="F198" i="2"/>
  <c r="F199" i="2"/>
  <c r="F192" i="2"/>
  <c r="F141" i="2"/>
  <c r="F142" i="2"/>
  <c r="F143" i="2"/>
  <c r="F144"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40" i="2"/>
  <c r="H145" i="2"/>
  <c r="F145" i="2" s="1"/>
  <c r="G313" i="2"/>
  <c r="L64" i="1" s="1"/>
  <c r="F269" i="2"/>
  <c r="F270" i="2"/>
  <c r="F271" i="2"/>
  <c r="F272" i="2"/>
  <c r="F273" i="2"/>
  <c r="F274" i="2"/>
  <c r="F275" i="2"/>
  <c r="F276" i="2"/>
  <c r="F277" i="2"/>
  <c r="F278" i="2"/>
  <c r="F279" i="2"/>
  <c r="F280" i="2"/>
  <c r="F268" i="2"/>
  <c r="F285" i="2" s="1"/>
  <c r="F101" i="2"/>
  <c r="F102" i="2"/>
  <c r="F103" i="2"/>
  <c r="F104" i="2"/>
  <c r="F105" i="2"/>
  <c r="F106" i="2"/>
  <c r="F107" i="2"/>
  <c r="F108" i="2"/>
  <c r="F118" i="2"/>
  <c r="F119" i="2"/>
  <c r="F120" i="2"/>
  <c r="F121" i="2"/>
  <c r="F122" i="2"/>
  <c r="F123" i="2"/>
  <c r="F124" i="2"/>
  <c r="F125" i="2"/>
  <c r="F126" i="2"/>
  <c r="F127" i="2"/>
  <c r="F128" i="2"/>
  <c r="F129" i="2"/>
  <c r="F100" i="2"/>
  <c r="F134" i="2" s="1"/>
  <c r="F90" i="2"/>
  <c r="F91" i="2"/>
  <c r="F92" i="2"/>
  <c r="F93" i="2"/>
  <c r="F94" i="2"/>
  <c r="F95" i="2"/>
  <c r="F89" i="2"/>
  <c r="F96" i="2"/>
  <c r="F371" i="2"/>
  <c r="K92" i="1"/>
  <c r="L92" i="1" s="1"/>
  <c r="N92" i="1" s="1"/>
  <c r="P92" i="1" s="1"/>
  <c r="R92" i="1" s="1"/>
  <c r="G371" i="2"/>
  <c r="H371" i="2"/>
  <c r="I371" i="2"/>
  <c r="J371" i="2"/>
  <c r="K371" i="2"/>
  <c r="L371" i="2"/>
  <c r="M371" i="2"/>
  <c r="N371" i="2"/>
  <c r="O371" i="2"/>
  <c r="P371" i="2"/>
  <c r="Q371" i="2"/>
  <c r="R371" i="2"/>
  <c r="F281" i="2"/>
  <c r="F282" i="2"/>
  <c r="F283" i="2"/>
  <c r="G264" i="2"/>
  <c r="G265" i="2" s="1"/>
  <c r="L88" i="1" s="1"/>
  <c r="H264" i="2"/>
  <c r="I264" i="2"/>
  <c r="J264" i="2"/>
  <c r="K264" i="2"/>
  <c r="L264" i="2"/>
  <c r="M264" i="2"/>
  <c r="N264" i="2"/>
  <c r="O264" i="2"/>
  <c r="P264" i="2"/>
  <c r="Q264" i="2"/>
  <c r="R264" i="2"/>
  <c r="F209" i="2"/>
  <c r="F210" i="2" s="1"/>
  <c r="K83" i="1" s="1"/>
  <c r="K93" i="1"/>
  <c r="Q67" i="1"/>
  <c r="O67" i="1"/>
  <c r="S67" i="1"/>
  <c r="F332" i="2"/>
  <c r="O93" i="1"/>
  <c r="G290" i="2"/>
  <c r="H290" i="2"/>
  <c r="I290" i="2"/>
  <c r="J290" i="2"/>
  <c r="K290" i="2"/>
  <c r="J291" i="2" s="1"/>
  <c r="L290" i="2"/>
  <c r="M290" i="2"/>
  <c r="N290" i="2"/>
  <c r="O290" i="2"/>
  <c r="P290" i="2"/>
  <c r="Q290" i="2"/>
  <c r="R290" i="2"/>
  <c r="G96" i="2"/>
  <c r="G97" i="2" s="1"/>
  <c r="J97" i="2" s="1"/>
  <c r="M97" i="2" s="1"/>
  <c r="P97" i="2" s="1"/>
  <c r="H96" i="2"/>
  <c r="H136" i="2" s="1"/>
  <c r="I96" i="2"/>
  <c r="J96" i="2"/>
  <c r="K96" i="2"/>
  <c r="L96" i="2"/>
  <c r="L136" i="2" s="1"/>
  <c r="M96" i="2"/>
  <c r="N96" i="2"/>
  <c r="O96" i="2"/>
  <c r="P96" i="2"/>
  <c r="P136" i="2" s="1"/>
  <c r="Q96" i="2"/>
  <c r="R96" i="2"/>
  <c r="G328" i="2"/>
  <c r="G329" i="2" s="1"/>
  <c r="H328" i="2"/>
  <c r="I328" i="2"/>
  <c r="J328" i="2"/>
  <c r="K328" i="2"/>
  <c r="L328" i="2"/>
  <c r="M328" i="2"/>
  <c r="N328" i="2"/>
  <c r="O328" i="2"/>
  <c r="P328" i="2"/>
  <c r="Q328" i="2"/>
  <c r="R328" i="2"/>
  <c r="F327" i="2"/>
  <c r="F326" i="2"/>
  <c r="F328" i="2" s="1"/>
  <c r="G307" i="2"/>
  <c r="H307" i="2"/>
  <c r="I307" i="2"/>
  <c r="J307" i="2"/>
  <c r="K307" i="2"/>
  <c r="L307" i="2"/>
  <c r="M307" i="2"/>
  <c r="N307" i="2"/>
  <c r="O307" i="2"/>
  <c r="P307" i="2"/>
  <c r="Q307" i="2"/>
  <c r="R307" i="2"/>
  <c r="F289" i="2"/>
  <c r="F261" i="2"/>
  <c r="F264" i="2" s="1"/>
  <c r="K88" i="1" s="1"/>
  <c r="F257" i="2"/>
  <c r="F290" i="2"/>
  <c r="G215" i="2"/>
  <c r="H215" i="2"/>
  <c r="I215" i="2"/>
  <c r="J215" i="2"/>
  <c r="K215" i="2"/>
  <c r="L215" i="2"/>
  <c r="M215" i="2"/>
  <c r="M216" i="2" s="1"/>
  <c r="N215" i="2"/>
  <c r="O215" i="2"/>
  <c r="P215" i="2"/>
  <c r="Q215" i="2"/>
  <c r="P216" i="2" s="1"/>
  <c r="R215" i="2"/>
  <c r="R98" i="1"/>
  <c r="P98" i="1"/>
  <c r="N98" i="1"/>
  <c r="L98" i="1"/>
  <c r="R25" i="1"/>
  <c r="S25" i="1" s="1"/>
  <c r="P25" i="1"/>
  <c r="N25" i="1"/>
  <c r="O25" i="1" s="1"/>
  <c r="L25" i="1"/>
  <c r="M25" i="1" s="1"/>
  <c r="G322" i="2"/>
  <c r="H322" i="2"/>
  <c r="I322" i="2"/>
  <c r="J322" i="2"/>
  <c r="K322" i="2"/>
  <c r="L322" i="2"/>
  <c r="M322" i="2"/>
  <c r="N322" i="2"/>
  <c r="O322" i="2"/>
  <c r="P322" i="2"/>
  <c r="Q322" i="2"/>
  <c r="R322" i="2"/>
  <c r="F322" i="2"/>
  <c r="G318" i="2"/>
  <c r="H318" i="2"/>
  <c r="I318" i="2"/>
  <c r="J318" i="2"/>
  <c r="K318" i="2"/>
  <c r="L318" i="2"/>
  <c r="M318" i="2"/>
  <c r="N318" i="2"/>
  <c r="O318" i="2"/>
  <c r="P318" i="2"/>
  <c r="Q318" i="2"/>
  <c r="R318" i="2"/>
  <c r="F318" i="2"/>
  <c r="G241" i="2"/>
  <c r="H241" i="2"/>
  <c r="I241" i="2"/>
  <c r="J241" i="2"/>
  <c r="K241" i="2"/>
  <c r="L241" i="2"/>
  <c r="M241" i="2"/>
  <c r="N241" i="2"/>
  <c r="O241" i="2"/>
  <c r="P241" i="2"/>
  <c r="Q241" i="2"/>
  <c r="R241" i="2"/>
  <c r="F237" i="2"/>
  <c r="F238" i="2"/>
  <c r="F239" i="2"/>
  <c r="F240" i="2"/>
  <c r="F236" i="2"/>
  <c r="F241" i="2"/>
  <c r="K85" i="1" s="1"/>
  <c r="G226" i="2"/>
  <c r="H226" i="2"/>
  <c r="G227" i="2" s="1"/>
  <c r="J227" i="2" s="1"/>
  <c r="N82" i="1" s="1"/>
  <c r="I226" i="2"/>
  <c r="J226" i="2"/>
  <c r="K226" i="2"/>
  <c r="L226" i="2"/>
  <c r="M226" i="2"/>
  <c r="N226" i="2"/>
  <c r="O226" i="2"/>
  <c r="P226" i="2"/>
  <c r="Q226" i="2"/>
  <c r="R226" i="2"/>
  <c r="F220" i="2"/>
  <c r="F221" i="2"/>
  <c r="F226" i="2" s="1"/>
  <c r="K82" i="1" s="1"/>
  <c r="F222" i="2"/>
  <c r="F223" i="2"/>
  <c r="F224" i="2"/>
  <c r="F225" i="2"/>
  <c r="F214" i="2"/>
  <c r="F215" i="2" s="1"/>
  <c r="G205" i="2"/>
  <c r="H205" i="2"/>
  <c r="I205" i="2"/>
  <c r="J205" i="2"/>
  <c r="K205" i="2"/>
  <c r="L205" i="2"/>
  <c r="M205" i="2"/>
  <c r="N205" i="2"/>
  <c r="O205" i="2"/>
  <c r="P205" i="2"/>
  <c r="Q205" i="2"/>
  <c r="R205" i="2"/>
  <c r="F204" i="2"/>
  <c r="F205" i="2"/>
  <c r="R200" i="2"/>
  <c r="G200" i="2"/>
  <c r="H200" i="2"/>
  <c r="I200" i="2"/>
  <c r="G201" i="2" s="1"/>
  <c r="L79" i="1" s="1"/>
  <c r="J200" i="2"/>
  <c r="J201" i="2" s="1"/>
  <c r="N79" i="1" s="1"/>
  <c r="K200" i="2"/>
  <c r="L200" i="2"/>
  <c r="M200" i="2"/>
  <c r="N200" i="2"/>
  <c r="M201" i="2" s="1"/>
  <c r="O200" i="2"/>
  <c r="P200" i="2"/>
  <c r="Q200" i="2"/>
  <c r="F200" i="2"/>
  <c r="K79" i="1" s="1"/>
  <c r="G194" i="2"/>
  <c r="H194" i="2"/>
  <c r="I194" i="2"/>
  <c r="J194" i="2"/>
  <c r="J195" i="2" s="1"/>
  <c r="N78" i="1" s="1"/>
  <c r="K194" i="2"/>
  <c r="L194" i="2"/>
  <c r="M194" i="2"/>
  <c r="N194" i="2"/>
  <c r="O194" i="2"/>
  <c r="P194" i="2"/>
  <c r="Q194" i="2"/>
  <c r="R194" i="2"/>
  <c r="S71" i="1"/>
  <c r="Q71" i="1"/>
  <c r="O71" i="1"/>
  <c r="M71" i="1"/>
  <c r="S65" i="1"/>
  <c r="Q65" i="1"/>
  <c r="O65" i="1"/>
  <c r="S100" i="1"/>
  <c r="Q100" i="1"/>
  <c r="S33" i="1"/>
  <c r="Q33" i="1"/>
  <c r="O33" i="1"/>
  <c r="M33" i="1"/>
  <c r="Q81" i="1"/>
  <c r="G216" i="2"/>
  <c r="L81" i="1" s="1"/>
  <c r="J216" i="2"/>
  <c r="K97" i="1"/>
  <c r="G252" i="2"/>
  <c r="G253" i="2" s="1"/>
  <c r="L86" i="1" s="1"/>
  <c r="H252" i="2"/>
  <c r="I252" i="2"/>
  <c r="J252" i="2"/>
  <c r="K252" i="2"/>
  <c r="M252" i="2"/>
  <c r="N252" i="2"/>
  <c r="O252" i="2"/>
  <c r="P252" i="2"/>
  <c r="Q252" i="2"/>
  <c r="R252" i="2"/>
  <c r="G232" i="2"/>
  <c r="H232" i="2"/>
  <c r="I232" i="2"/>
  <c r="J232" i="2"/>
  <c r="K232" i="2"/>
  <c r="L232" i="2"/>
  <c r="M232" i="2"/>
  <c r="N232" i="2"/>
  <c r="O232" i="2"/>
  <c r="P232" i="2"/>
  <c r="Q232" i="2"/>
  <c r="R232" i="2"/>
  <c r="G210" i="2"/>
  <c r="H210" i="2"/>
  <c r="I210" i="2"/>
  <c r="J210" i="2"/>
  <c r="K210" i="2"/>
  <c r="L210" i="2"/>
  <c r="M210" i="2"/>
  <c r="N210" i="2"/>
  <c r="O210" i="2"/>
  <c r="P210" i="2"/>
  <c r="Q210" i="2"/>
  <c r="R210" i="2"/>
  <c r="H85" i="2"/>
  <c r="I85" i="2"/>
  <c r="L85" i="2"/>
  <c r="M85" i="2"/>
  <c r="P85" i="2"/>
  <c r="Q85" i="2"/>
  <c r="G291" i="2"/>
  <c r="L90" i="1" s="1"/>
  <c r="F232" i="2"/>
  <c r="K84" i="1" s="1"/>
  <c r="R333" i="2"/>
  <c r="Q333" i="2"/>
  <c r="P333" i="2"/>
  <c r="O333" i="2"/>
  <c r="N333" i="2"/>
  <c r="M333" i="2"/>
  <c r="L333" i="2"/>
  <c r="K333" i="2"/>
  <c r="J333" i="2"/>
  <c r="I333" i="2"/>
  <c r="H333" i="2"/>
  <c r="G334" i="2" s="1"/>
  <c r="J334" i="2" s="1"/>
  <c r="M334" i="2" s="1"/>
  <c r="P334" i="2" s="1"/>
  <c r="G333" i="2"/>
  <c r="K90" i="1"/>
  <c r="K87" i="1"/>
  <c r="K136" i="2"/>
  <c r="O136" i="2"/>
  <c r="I136" i="2"/>
  <c r="M136" i="2"/>
  <c r="Q136" i="2"/>
  <c r="S81" i="1"/>
  <c r="K89" i="1"/>
  <c r="J136" i="2"/>
  <c r="N136" i="2"/>
  <c r="G135" i="2"/>
  <c r="J135" i="2" s="1"/>
  <c r="M135" i="2" s="1"/>
  <c r="P135" i="2" s="1"/>
  <c r="G195" i="2"/>
  <c r="L78" i="1" s="1"/>
  <c r="G297" i="2"/>
  <c r="L91" i="1" s="1"/>
  <c r="M91" i="1" s="1"/>
  <c r="G323" i="2"/>
  <c r="J323" i="2" s="1"/>
  <c r="M323" i="2" s="1"/>
  <c r="P323" i="2" s="1"/>
  <c r="R95" i="1" s="1"/>
  <c r="G242" i="2"/>
  <c r="L85" i="1" s="1"/>
  <c r="G286" i="2"/>
  <c r="L89" i="1" s="1"/>
  <c r="M89" i="1" s="1"/>
  <c r="F333" i="2"/>
  <c r="K91" i="1"/>
  <c r="K95" i="1"/>
  <c r="K80" i="1"/>
  <c r="Q25" i="1"/>
  <c r="M72" i="1"/>
  <c r="L95" i="1"/>
  <c r="J286" i="2"/>
  <c r="N89" i="1" s="1"/>
  <c r="O89" i="1" s="1"/>
  <c r="L87" i="1"/>
  <c r="M87" i="1"/>
  <c r="J242" i="2"/>
  <c r="M242" i="2" s="1"/>
  <c r="G137" i="2"/>
  <c r="L77" i="1" s="1"/>
  <c r="O72" i="1"/>
  <c r="N95" i="1"/>
  <c r="M227" i="2"/>
  <c r="P82" i="1" s="1"/>
  <c r="Q82" i="1" s="1"/>
  <c r="Q72" i="1"/>
  <c r="P95" i="1"/>
  <c r="Q95" i="1" s="1"/>
  <c r="P227" i="2"/>
  <c r="R82" i="1"/>
  <c r="K86" i="1"/>
  <c r="L245" i="2"/>
  <c r="L252" i="2" s="1"/>
  <c r="M86" i="1" l="1"/>
  <c r="M88" i="1"/>
  <c r="M64" i="1"/>
  <c r="O79" i="1"/>
  <c r="O82" i="1"/>
  <c r="M85" i="1"/>
  <c r="M95" i="1"/>
  <c r="P79" i="1"/>
  <c r="Q79" i="1" s="1"/>
  <c r="P201" i="2"/>
  <c r="R79" i="1" s="1"/>
  <c r="M313" i="2"/>
  <c r="N64" i="1"/>
  <c r="O64" i="1" s="1"/>
  <c r="P85" i="1"/>
  <c r="Q85" i="1" s="1"/>
  <c r="P242" i="2"/>
  <c r="R85" i="1" s="1"/>
  <c r="S85" i="1" s="1"/>
  <c r="M286" i="2"/>
  <c r="P89" i="1" s="1"/>
  <c r="Q89" i="1" s="1"/>
  <c r="O95" i="1"/>
  <c r="N85" i="1"/>
  <c r="O85" i="1" s="1"/>
  <c r="S93" i="1"/>
  <c r="Q93" i="1"/>
  <c r="M93" i="1"/>
  <c r="F136" i="2"/>
  <c r="K77" i="1" s="1"/>
  <c r="M77" i="1" s="1"/>
  <c r="J297" i="2"/>
  <c r="F307" i="2"/>
  <c r="K63" i="1" s="1"/>
  <c r="J329" i="2"/>
  <c r="L97" i="1"/>
  <c r="M97" i="1" s="1"/>
  <c r="M291" i="2"/>
  <c r="N90" i="1"/>
  <c r="J265" i="2"/>
  <c r="F83" i="2"/>
  <c r="F85" i="2" s="1"/>
  <c r="K76" i="1" s="1"/>
  <c r="G85" i="2"/>
  <c r="G24" i="2"/>
  <c r="J24" i="2" s="1"/>
  <c r="M24" i="2" s="1"/>
  <c r="P24" i="2" s="1"/>
  <c r="L82" i="1"/>
  <c r="M82" i="1" s="1"/>
  <c r="G86" i="2"/>
  <c r="L76" i="1" s="1"/>
  <c r="G211" i="2"/>
  <c r="G233" i="2"/>
  <c r="M195" i="2"/>
  <c r="M79" i="1"/>
  <c r="G206" i="2"/>
  <c r="L80" i="1" s="1"/>
  <c r="M80" i="1" s="1"/>
  <c r="G308" i="2"/>
  <c r="J258" i="2"/>
  <c r="P286" i="2"/>
  <c r="R89" i="1" s="1"/>
  <c r="G84" i="2"/>
  <c r="J84" i="2" s="1"/>
  <c r="M84" i="2" s="1"/>
  <c r="P84" i="2" s="1"/>
  <c r="J253" i="2"/>
  <c r="J137" i="2"/>
  <c r="F194" i="2"/>
  <c r="K78" i="1" s="1"/>
  <c r="O78" i="1" s="1"/>
  <c r="L63" i="1" l="1"/>
  <c r="M63" i="1" s="1"/>
  <c r="J308" i="2"/>
  <c r="M78" i="1"/>
  <c r="P90" i="1"/>
  <c r="P291" i="2"/>
  <c r="R90" i="1" s="1"/>
  <c r="S90" i="1" s="1"/>
  <c r="N77" i="1"/>
  <c r="O77" i="1" s="1"/>
  <c r="M137" i="2"/>
  <c r="L84" i="1"/>
  <c r="M84" i="1" s="1"/>
  <c r="J233" i="2"/>
  <c r="M253" i="2"/>
  <c r="N86" i="1"/>
  <c r="O86" i="1" s="1"/>
  <c r="M258" i="2"/>
  <c r="P258" i="2" s="1"/>
  <c r="R87" i="1" s="1"/>
  <c r="N87" i="1"/>
  <c r="O87" i="1" s="1"/>
  <c r="J206" i="2"/>
  <c r="J211" i="2"/>
  <c r="L83" i="1"/>
  <c r="M83" i="1" s="1"/>
  <c r="M265" i="2"/>
  <c r="N88" i="1"/>
  <c r="O88" i="1" s="1"/>
  <c r="N97" i="1"/>
  <c r="O97" i="1" s="1"/>
  <c r="M329" i="2"/>
  <c r="P64" i="1"/>
  <c r="Q64" i="1" s="1"/>
  <c r="P313" i="2"/>
  <c r="R64" i="1" s="1"/>
  <c r="S64" i="1" s="1"/>
  <c r="P78" i="1"/>
  <c r="Q78" i="1" s="1"/>
  <c r="P195" i="2"/>
  <c r="R78" i="1" s="1"/>
  <c r="N91" i="1"/>
  <c r="O91" i="1" s="1"/>
  <c r="M297" i="2"/>
  <c r="M76" i="1"/>
  <c r="J86" i="2"/>
  <c r="N76" i="1" l="1"/>
  <c r="O76" i="1" s="1"/>
  <c r="M86" i="2"/>
  <c r="P329" i="2"/>
  <c r="R97" i="1" s="1"/>
  <c r="P97" i="1"/>
  <c r="Q97" i="1" s="1"/>
  <c r="N83" i="1"/>
  <c r="O83" i="1" s="1"/>
  <c r="M211" i="2"/>
  <c r="P137" i="2"/>
  <c r="R77" i="1" s="1"/>
  <c r="S77" i="1" s="1"/>
  <c r="P77" i="1"/>
  <c r="Q77" i="1" s="1"/>
  <c r="P91" i="1"/>
  <c r="Q91" i="1" s="1"/>
  <c r="P297" i="2"/>
  <c r="R91" i="1" s="1"/>
  <c r="N80" i="1"/>
  <c r="O80" i="1" s="1"/>
  <c r="M206" i="2"/>
  <c r="P253" i="2"/>
  <c r="R86" i="1" s="1"/>
  <c r="P86" i="1"/>
  <c r="Q86" i="1" s="1"/>
  <c r="M308" i="2"/>
  <c r="N63" i="1"/>
  <c r="O63" i="1" s="1"/>
  <c r="P88" i="1"/>
  <c r="Q88" i="1" s="1"/>
  <c r="P265" i="2"/>
  <c r="R88" i="1" s="1"/>
  <c r="M233" i="2"/>
  <c r="N84" i="1"/>
  <c r="O84" i="1" s="1"/>
  <c r="P80" i="1" l="1"/>
  <c r="Q80" i="1" s="1"/>
  <c r="P206" i="2"/>
  <c r="R80" i="1" s="1"/>
  <c r="P308" i="2"/>
  <c r="R63" i="1" s="1"/>
  <c r="S63" i="1" s="1"/>
  <c r="P63" i="1"/>
  <c r="Q63" i="1" s="1"/>
  <c r="P211" i="2"/>
  <c r="R83" i="1" s="1"/>
  <c r="P83" i="1"/>
  <c r="Q83" i="1" s="1"/>
  <c r="P86" i="2"/>
  <c r="R76" i="1" s="1"/>
  <c r="P76" i="1"/>
  <c r="Q76" i="1" s="1"/>
  <c r="P84" i="1"/>
  <c r="Q84" i="1" s="1"/>
  <c r="P233" i="2"/>
  <c r="R84" i="1" s="1"/>
  <c r="Q90" i="1"/>
  <c r="Q90" i="1" a="1"/>
  <c r="O90" i="1"/>
  <c r="O90" i="1" a="1"/>
  <c r="M90" i="1"/>
  <c r="M90" i="1" a="1"/>
  <c r="O81" i="1"/>
  <c r="O81" i="1" a="1"/>
  <c r="M81" i="1"/>
  <c r="M8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<sst xmlns="http://schemas.openxmlformats.org/spreadsheetml/2006/main" count="2771" uniqueCount="991">
  <si>
    <t>CÓDIGO</t>
  </si>
  <si>
    <t>VERSIÓN</t>
  </si>
  <si>
    <t xml:space="preserve"> FORMULACIÓN PLAN DE ACCIÓN ANUAL </t>
  </si>
  <si>
    <t xml:space="preserve">PÁGINA </t>
  </si>
  <si>
    <t>DE</t>
  </si>
  <si>
    <t>NOMBRE DEL PLAN:</t>
  </si>
  <si>
    <t>PLAN DE ACCIÓN ANUAL</t>
  </si>
  <si>
    <t xml:space="preserve">DESCRIPCIÓN </t>
  </si>
  <si>
    <t>RESPONSABLE:</t>
  </si>
  <si>
    <t>DIRECTOR GENERAL</t>
  </si>
  <si>
    <t>VIGENCIA:</t>
  </si>
  <si>
    <t xml:space="preserve">ARTICULACIÓN </t>
  </si>
  <si>
    <t>PROGRAMACIÓN</t>
  </si>
  <si>
    <t>PLANES</t>
  </si>
  <si>
    <t>DIMENSIÓN</t>
  </si>
  <si>
    <t>PROCESO</t>
  </si>
  <si>
    <t>POLÍTICA</t>
  </si>
  <si>
    <t>ACCIÓN</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</si>
  <si>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</si>
  <si>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</si>
  <si>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</si>
  <si>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</si>
  <si>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</si>
  <si>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</si>
  <si>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</si>
  <si>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</si>
  <si>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</si>
  <si>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</si>
  <si>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TRABAJO ANUAL EN SEGURIDAD Y SALUD EN EL TRABAJO</t>
  </si>
  <si>
    <t>ESTRATÉGICO DE TECNOLOGÍAS DE LA INFORMACIÓN Y LAS COMUNICACIONES - PETI-</t>
  </si>
  <si>
    <t>TRATAMIENTO DE RIESGOS DE SEGURIDAD Y PRIVACIDAD DE LA INFORMACIÓN</t>
  </si>
  <si>
    <t>SEGURIDAD Y PRIVACIDAD DE LA INFORMACIÓN</t>
  </si>
  <si>
    <t>Primer trimestre</t>
  </si>
  <si>
    <t>Segundo Trimestre</t>
  </si>
  <si>
    <t>Tercer trimestre</t>
  </si>
  <si>
    <t>Cuarto trimestre</t>
  </si>
  <si>
    <t>Cantidad</t>
  </si>
  <si>
    <t>%</t>
  </si>
  <si>
    <t>Talento Humano</t>
  </si>
  <si>
    <t>Gestión del Talento Humano</t>
  </si>
  <si>
    <t>Subdirección Administrativa</t>
  </si>
  <si>
    <t>X</t>
  </si>
  <si>
    <t>Integridad</t>
  </si>
  <si>
    <t>Direccionamiento Estratégico y Planeación</t>
  </si>
  <si>
    <t>Direccionamiento estratégico y planeación institucional</t>
  </si>
  <si>
    <t>Planeación Institucional</t>
  </si>
  <si>
    <t>Oficina Asesora de Planeación</t>
  </si>
  <si>
    <t>Todas las Dependencias</t>
  </si>
  <si>
    <t>Gestión presupuestal y eficiencia del gasto público</t>
  </si>
  <si>
    <t>Subdirección Financiera</t>
  </si>
  <si>
    <t>Gestión con Valores para Resultados</t>
  </si>
  <si>
    <t>Seguridad Digital</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</si>
  <si>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</si>
  <si>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</si>
  <si>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</si>
  <si>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Atender oportunamente las peticiones, quejas, reclamos y denuncias (PQRD) de acuerdo a ley y demás disposiciones vigentes</t>
  </si>
  <si>
    <t>PQRD atendidas oportunamente de acuerdo a ley y demás disposiciones vigentes</t>
  </si>
  <si>
    <t>Todas las dependencias</t>
  </si>
  <si>
    <t>Racionalización de trámites</t>
  </si>
  <si>
    <t>Control Financiero y contable</t>
  </si>
  <si>
    <t>Recursos de inversión comprometidos</t>
  </si>
  <si>
    <t xml:space="preserve">Recursos de inversión obligados </t>
  </si>
  <si>
    <t>Recursos de funcionamiento comprometidos</t>
  </si>
  <si>
    <t xml:space="preserve">Recursos de funcionamiento obligados </t>
  </si>
  <si>
    <t>Efectuar seguimiento a los Programas sociales de los proyectos</t>
  </si>
  <si>
    <t>Seguimiento al componente social de los Planes de manejo y PAGAS</t>
  </si>
  <si>
    <t>Sitios críticos en la red vial nacional primaria atendidos</t>
  </si>
  <si>
    <t>Gestión de la infraestructura vial</t>
  </si>
  <si>
    <t>Evaluación de Resultados</t>
  </si>
  <si>
    <t>Seguimiento y evaluación del desempeño institucional</t>
  </si>
  <si>
    <t>Puentes en la red vial primaria construidos *(incluye viaductos)</t>
  </si>
  <si>
    <t xml:space="preserve">kilómetros de red vial secundaria con pavimento nuevo </t>
  </si>
  <si>
    <t>Puentes en la red secundaria construidos</t>
  </si>
  <si>
    <t>Pasos a nivel de infraestructura férrea operados, mantenidos y señalizados</t>
  </si>
  <si>
    <t>Evaluación y seguimiento</t>
  </si>
  <si>
    <t>Evaluar oportunamente los planes (acción y operativo) de la Dependencia.</t>
  </si>
  <si>
    <t>Planes (acción y operativo) evaluados oportunamente.</t>
  </si>
  <si>
    <t>Control Interno</t>
  </si>
  <si>
    <t>*</t>
  </si>
  <si>
    <t>GESTIÓN DE RIESGOS DE DESASTRES DE LAS ENTIDADES PÚBLICAS Y PRIVADAS</t>
  </si>
  <si>
    <t>EDEPI-FR-1</t>
  </si>
  <si>
    <t>DIRECCIONAMIENTO ESTRATÉGICO Y DE PLANEACIÓN INSTITUCIONAL</t>
  </si>
  <si>
    <t>INSTITUTO NACIONAL DE VÍAS</t>
  </si>
  <si>
    <t>DEPENDENCIA</t>
  </si>
  <si>
    <t>SECTOR</t>
  </si>
  <si>
    <t xml:space="preserve">SECTOR </t>
  </si>
  <si>
    <t xml:space="preserve">Kilómetros de red vial nacional primaria con pavimento nuevo </t>
  </si>
  <si>
    <t>Kilómetros de segundas calzadas construidos</t>
  </si>
  <si>
    <t>Kilómetros de red vial primaria rehabilitados</t>
  </si>
  <si>
    <t>Kilómetros de red vial primaria intervenidos con mantenimiento periódico</t>
  </si>
  <si>
    <t>Mantener, mejorar y evaluar el Sistema de Seguridad y Salud en el Trabajo con énfasis en inspección vigilancia y control</t>
  </si>
  <si>
    <t>Accesos marítimos mejorados, construidos y/o profundizados a cargo del Invías</t>
  </si>
  <si>
    <t>Kilómetros de vías terciarías mejorados</t>
  </si>
  <si>
    <t>Otras Obras Fluviales construidas</t>
  </si>
  <si>
    <t>Kilómetros de red vial secundaria rehabilitados</t>
  </si>
  <si>
    <t xml:space="preserve">Gobierno Digital </t>
  </si>
  <si>
    <t>OBJETIVO PEI 
2019-2022</t>
  </si>
  <si>
    <t>Gestión legal y defensa judicial</t>
  </si>
  <si>
    <t>Defensa jurídica</t>
  </si>
  <si>
    <t>Muelles Fluviales construidos, mejorados y/o mantenidos</t>
  </si>
  <si>
    <t>Modernizar la estructura del Invías, de acuerdo a las necesidades actuales que demanda la Entidad para satisfacer a los Grupos de valor</t>
  </si>
  <si>
    <t>Gestionar sistemas de información integrados, interoperando con otras entidades, para una oportuna y eficiente gestión.</t>
  </si>
  <si>
    <t>Prevenir hechos de corrupción, mediante la implementación de las acciones del Plan Anticorrupción y de Atención al Ciudadano, generando credibilidad y confianza al ciudadano</t>
  </si>
  <si>
    <t>Mejorar, mantener y rehabilitar la infraestructura vial intermodal, mediante el desarrollo de programas estratégicos para la conectividad del país.</t>
  </si>
  <si>
    <t>Oficina de Control Interno</t>
  </si>
  <si>
    <t>Asesorar, coordinar y desarrollar las etapas del ciclo presupuestal del Invías (formulación, programación ejecución, seguimiento y evaluación)</t>
  </si>
  <si>
    <t>Etapas del ciclo presupuestal con asesoría, coordinadas y desarrolladas</t>
  </si>
  <si>
    <t>Plan de Gestión del Riesgo de Desastres implementado</t>
  </si>
  <si>
    <t>Implementar el Plan de Gestión del riesgo de Desastre</t>
  </si>
  <si>
    <t>Secretaría General</t>
  </si>
  <si>
    <t>Kilómetros de vías terciarías mantenidos</t>
  </si>
  <si>
    <t>Participación ciudadana en la gestión pública</t>
  </si>
  <si>
    <t>Inventario de la red terciaria en municipios PDET elaborado</t>
  </si>
  <si>
    <t>Conceptos jurídicos emitidos dentro de los plazos legales</t>
  </si>
  <si>
    <t>Efectuar Seguimiento a las acciones en los proyectos ambientales en cumplimiento de las medidas de mitigación, conservación, prevención y restauración establecidas dentro de los proyectos</t>
  </si>
  <si>
    <t>kilómetros de  red vial primaria rehabilitados</t>
  </si>
  <si>
    <t>Atender emergencias que se presenten en la red vial nacional primaria.</t>
  </si>
  <si>
    <t xml:space="preserve">Emergencias en la red vial nacional primaria atendidas </t>
  </si>
  <si>
    <t>Túneles en operación</t>
  </si>
  <si>
    <t>Administración de bienes y servicios</t>
  </si>
  <si>
    <t>Formular y actualizar el Plan Anual de Adquisiciones -PAA-</t>
  </si>
  <si>
    <t>Plan Anual de Adquisiciones formulado y actualizado</t>
  </si>
  <si>
    <t>Gestión contractual</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</si>
  <si>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</si>
  <si>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</si>
  <si>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Adelantar los procesos de selección de los bienes, servicios y obras solicitados por las unidades ejecutoras a través de la plataforma SECOP II</t>
  </si>
  <si>
    <t>Número de procesos realizados a través de SECOP II.</t>
  </si>
  <si>
    <t>Gestión Contractual</t>
  </si>
  <si>
    <t>Verificar expedientes físicos vs expedientes virtuales. Validando las piezas procesales de cada uno.</t>
  </si>
  <si>
    <t>Ejercer la defensa Judicial de la Entidad</t>
  </si>
  <si>
    <t>PACTO PND 2018-2022</t>
  </si>
  <si>
    <t>BIENESTAR
INCENTIVOS INSTITUCIONALES</t>
  </si>
  <si>
    <t>Pacto por el transporte y la logística para la competitividad y la integración regional</t>
  </si>
  <si>
    <t>Pacto por la legalidad: seguridad efectiva y justicia transparente para que todos vivamos con libertad y en democracia</t>
  </si>
  <si>
    <t>Pacto por la sostenibilidad: producir conservando y conservar produciendo</t>
  </si>
  <si>
    <t>Pacto por la descentralización: Conectar territorios, gobiernos y poblaciones</t>
  </si>
  <si>
    <t xml:space="preserve">Pacto por la Construcción de la Paz: Cultura de la legalidad, convivencia, estabilización y víctimas </t>
  </si>
  <si>
    <t>Pacto por la transformación digital de Colombia: Gobierno, empresas y hogares conectados con la era del conocimiento</t>
  </si>
  <si>
    <t>Número de municipios priorizados con vías fluviales intervenidas</t>
  </si>
  <si>
    <t>Emitir conceptos jurídicos dentro del marco de sus funciones y dentro de los plazos legales.</t>
  </si>
  <si>
    <t>Número de Juntas de acción comunal en vías terciarias contratadas</t>
  </si>
  <si>
    <t>Seguimiento a las Acciones</t>
  </si>
  <si>
    <t>Reporte mensual de Unidades Ejecutoras</t>
  </si>
  <si>
    <t>Estrategia de participación ciudadana actualizada e implementada</t>
  </si>
  <si>
    <t>Sistema de Seguridad y Salud en el Trabajo mantenido, mejorado y evaluado.</t>
  </si>
  <si>
    <t>Actualizar e implementar la estrategia de participación ciudadana</t>
  </si>
  <si>
    <t>Implementar estrategias y líneas de acción para fortalecer los criterios de sostenibilidad en la gestión institucional y en el ciclo de vida de los proyectos de infraestructura de transporte</t>
  </si>
  <si>
    <t>Realizar las acciones señaladas en el Plan Maestro de Transporte Intermodal - PMTI, mediante la gestión de recursos presupuestales que permitan fortalecer la intermodalidad de la infraestructura transporte.</t>
  </si>
  <si>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</si>
  <si>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PRODUCTO</t>
  </si>
  <si>
    <t>META PEI CUATRIENIO</t>
  </si>
  <si>
    <t>100% de acciones del Plan Anticorrupción y de Atención al Ciudadano cumplidas</t>
  </si>
  <si>
    <t>Implementar las acciones a cargo en el Plan Anticorrupción y de Atención al ciudadano</t>
  </si>
  <si>
    <t>Acciones del Plan Anticorrupción y de Atención al Ciudadano implementadas</t>
  </si>
  <si>
    <t>Todos los componentes</t>
  </si>
  <si>
    <t>PLAN ESTRATÉGICO INSTITUCIONAL 2019 - 2022</t>
  </si>
  <si>
    <t>60% del Plan de Gestión de Riesgos implementado</t>
  </si>
  <si>
    <t>Desarrollar los estudios, investigaciones y regulaciones normativas, que propendan por la conectividad vial y competitividad desde los territorios, incorporando las mejores tecnologías que requiere el país</t>
  </si>
  <si>
    <t>100% de las acciones de fortalecimiento realizadas</t>
  </si>
  <si>
    <t>Programa de Carreteras Nacionales</t>
  </si>
  <si>
    <t>Mejorar las condiciones de seguridad de la infraestructura de transporte y de los vehículos y construir una cultura ciudadana de corresponsabilidad y autorregulación para una movilidad segura.</t>
  </si>
  <si>
    <t>1 modo de transporte con nuevas tecnologías constructivas adoptadas</t>
  </si>
  <si>
    <t>Gestión, modernización y regulación normativa de la infraestructura de transporte</t>
  </si>
  <si>
    <t>Gestión ambiental, social, predial y de sostenibilidad</t>
  </si>
  <si>
    <t>Implementar 5 nuevas fuentes de financiación</t>
  </si>
  <si>
    <t>Promover el desarrollo de fuentes de pago alternativas para fondear proyectos de transporte y, de esta manera, ayudar a viabilizar las diferentes iniciativas que requieren recursos adicionales para su implementación</t>
  </si>
  <si>
    <t>1. Promover la digitalización y automatización masiva de trámites
5. Definir e implementar la infraestructura de datos para generar valor social y económico.</t>
  </si>
  <si>
    <t>Seguimiento y evaluación de+G80l desempeño institucional</t>
  </si>
  <si>
    <t>Gestión de tecnologías de la información y comunicaciones</t>
  </si>
  <si>
    <t>Implementar los planes: estratégico de talento humano, anual de vacantes, de previsión de recursos humano, el institucional de capacitación y el de bienestar e incentivos institucionales</t>
  </si>
  <si>
    <t xml:space="preserve"> Planes estratégico de talento humano, anual de vacantes, de previsión de recursos humano, el institucional de capacitación y el de bienestar e incentivos institucionales formulado y publicado</t>
  </si>
  <si>
    <t>Planes estratégico de talento humano, anual de vacantes, de previsión de recursos humano, el institucional de capacitación y el de bienestar e incentivos institucionales implementados</t>
  </si>
  <si>
    <t>Kilómetros de red vial primaria mejorada</t>
  </si>
  <si>
    <t>PROYECTO</t>
  </si>
  <si>
    <t>kilómetros de la red vial primaria con mantenimiento periódico</t>
  </si>
  <si>
    <t>Sedes y estaciones férreas intervenidas</t>
  </si>
  <si>
    <t>Número de Juntas de Acción comunal</t>
  </si>
  <si>
    <t xml:space="preserve">MUELLE FLUVIAL CONSTRUIDO </t>
  </si>
  <si>
    <t>MUNICIPIOS PRIORIZADOS CON VÍAS FLUVIALES INTERVENIDAS</t>
  </si>
  <si>
    <t xml:space="preserve">CANAL NAVEGABLE MEJORADO </t>
  </si>
  <si>
    <t>Km de red vial secundaria con pavimento nuevo</t>
  </si>
  <si>
    <t>Puente construido</t>
  </si>
  <si>
    <t xml:space="preserve">Puente rehabilitado </t>
  </si>
  <si>
    <t>Puente rehabilitado</t>
  </si>
  <si>
    <t>Construcción  Puente en la Red vial secundaria</t>
  </si>
  <si>
    <t>Sitio critico en la red via nacional primaria atendido</t>
  </si>
  <si>
    <t>Gestión predial realizada</t>
  </si>
  <si>
    <t>100% de cumplimiento del plan</t>
  </si>
  <si>
    <t>METAS DESAGREGADAS POR INDICADOR Y PROGRAMAS PRESUPUESTALES</t>
  </si>
  <si>
    <t xml:space="preserve">MESES </t>
  </si>
  <si>
    <t>META ANUAL</t>
  </si>
  <si>
    <t>Expedientes físicos y Expedientes virtuales verificados</t>
  </si>
  <si>
    <t xml:space="preserve">Adelantar y gestionar los procesos administrativos sancionatorios y las declaratorias de siniestro en cumplimiento del fin de las normas </t>
  </si>
  <si>
    <t>Procesos judiciales adelantados en términos y competencia.</t>
  </si>
  <si>
    <t xml:space="preserve">Presentar ante la Agencia Nacional de Defensa Judicial la PPDA conforme a las directrices impartidas para la aprobación metodológica.  </t>
  </si>
  <si>
    <t>PPDA presentada ante la  Agencia Nacional de Defensa Judicial</t>
  </si>
  <si>
    <t xml:space="preserve">Aprobar, implementar y hacer seguimiento a la PPDA en el Comité de Conciliación </t>
  </si>
  <si>
    <t>PPDA aprobada, implementada y con seguimiento</t>
  </si>
  <si>
    <t xml:space="preserve">Gestionar los bienes inmuebles fiscales </t>
  </si>
  <si>
    <t>Bienes inmuebles fiscales gestionados</t>
  </si>
  <si>
    <t xml:space="preserve">Solicitudes de sanciones y/o declaratorias de siniestro, adelantadas y gestionadas </t>
  </si>
  <si>
    <t xml:space="preserve">Fortalecer el Programa de Seguridad en Carreteras Nacionales </t>
  </si>
  <si>
    <t>ENERO</t>
  </si>
  <si>
    <t>FEBRERO</t>
  </si>
  <si>
    <t>MARZO</t>
  </si>
  <si>
    <t>ABRIL</t>
  </si>
  <si>
    <t>MAYO</t>
  </si>
  <si>
    <t>JUNIO</t>
  </si>
  <si>
    <t>JULIO</t>
  </si>
  <si>
    <t>AGOSTO</t>
  </si>
  <si>
    <t>SEPTIEMBRE</t>
  </si>
  <si>
    <t>OCTUBRE</t>
  </si>
  <si>
    <t>NOVIEMBRE</t>
  </si>
  <si>
    <t>DICIEMBRE</t>
  </si>
  <si>
    <t>Acumulado trimestral</t>
  </si>
  <si>
    <t>TOTAL MANTENIMIENTO Y REHABILITACIÓN</t>
  </si>
  <si>
    <t>ACUMULADO TRIMESTRAL INDICADOR KM DE RED VIAL PRIMARIA REHABILITADO Y MANTENIDO</t>
  </si>
  <si>
    <t>INDICADOR VÍAS PRIMARIAS MEJORADAS</t>
  </si>
  <si>
    <t>ACUMULADO INDICADOR  VÍAS PRIMARIAS MEJORADAS</t>
  </si>
  <si>
    <t>Impartir las directrices a las Unidades ejecutoras a cargo, para el trámite de prórrogas, modificaciones y adiciones conforme lo previsto en el Manual de Contratación y Manual de Interventoría Vigentes.</t>
  </si>
  <si>
    <t>Revisar y ajustar anualmente los pliegos tipo elaborados por la entidad distintos de los reglados por el Gobierno Nacional.</t>
  </si>
  <si>
    <t>Memorando Circular que socializa las plantillas revisadas y ajustadas.</t>
  </si>
  <si>
    <t>Memorandos Circulares con directrices impartidas</t>
  </si>
  <si>
    <t>Contratar 30 juntas de acción comunal en vías terciarias</t>
  </si>
  <si>
    <t>Realizar dentro de los términos de ley y los procedimientos la gestión de cobro coactivo.</t>
  </si>
  <si>
    <t>Identificar, priorizar y reducir los riesgos a los que se expone la infraestructura de transporte, a través de la implementación del Plan de Gestión del Riesgo de Desastres del INVÍAS, contribuyendo a proteger la infraestructura a cargo y los usuarios de las vías; en el marco de la política pública</t>
  </si>
  <si>
    <t>100% de las estrategias y líneas de acción para fortalecer los criterios de sostenibilidad implementadas</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</si>
  <si>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</si>
  <si>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100% de los trámites de la Entidad automatizados</t>
  </si>
  <si>
    <t>Programa de Seguridad en Carreteras Nacionales fortalecido</t>
  </si>
  <si>
    <t>Kilómetros de red vial primaria rehabilitados y/o mantenidos</t>
  </si>
  <si>
    <t>Cobros persuasivos y procesos coactivos adelantados dentro los términos de ley y los procedimientos vigentes</t>
  </si>
  <si>
    <t>kilometros de red terciaria inventariados en municipios PDET elaborado</t>
  </si>
  <si>
    <t>Estudios y/o diseños de la red vial actualizados</t>
  </si>
  <si>
    <t>Predios y mejoras gestionadas</t>
  </si>
  <si>
    <t>Estudios y/o diseños elaborados</t>
  </si>
  <si>
    <t>Gestionar predios y mejoras requeridas para el desarrollo de proyectos INVÍAS</t>
  </si>
  <si>
    <t>PROGRAMA</t>
  </si>
  <si>
    <t>PROYECTOS</t>
  </si>
  <si>
    <t>Subdirección Gestión Humana</t>
  </si>
  <si>
    <t>Formular oportunamente los planes (táctico y operativo 2022) de la Dependencia.</t>
  </si>
  <si>
    <t>Compras y contratación pública</t>
  </si>
  <si>
    <t>Implementar las acciones para mejorar el indice de Desempeño Institucional</t>
  </si>
  <si>
    <t>Acciones para mejorar el indice de Desempeño Institucional implementadas</t>
  </si>
  <si>
    <t>Servicio al ciudadano</t>
  </si>
  <si>
    <t>Dirección Jurídica</t>
  </si>
  <si>
    <t>Defensa Jurídica</t>
  </si>
  <si>
    <t>Subdirección de Defensa Jurídica</t>
  </si>
  <si>
    <t>Gestión del riesgo en la infraestructura de transporte</t>
  </si>
  <si>
    <t>Subdirección de Gestión del Riesgo</t>
  </si>
  <si>
    <t>Subdirección de Sostenibilidad</t>
  </si>
  <si>
    <t>Subdirección de Reglamentación Técnica e Innovación</t>
  </si>
  <si>
    <t>Dirección Técnica y de Estructuración</t>
  </si>
  <si>
    <t>Gestión de Conocimiento y la Innovación</t>
  </si>
  <si>
    <t>Gestión del conocimiento y la innovación</t>
  </si>
  <si>
    <t>Realizar ruedas de innovación</t>
  </si>
  <si>
    <t>Ruedas de innovación</t>
  </si>
  <si>
    <t>Dirección Técnica y de Estructuración
Subdirección de Reglamentación Técnica e Innovación</t>
  </si>
  <si>
    <t>Información y comunicación</t>
  </si>
  <si>
    <t>Gestión de la información estadística</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</si>
  <si>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</si>
  <si>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</si>
  <si>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Subdirección de Estructuración de Proyectos</t>
  </si>
  <si>
    <t>Gestión documental</t>
  </si>
  <si>
    <t>Fortalecer la política de Gestión Documental</t>
  </si>
  <si>
    <t>Política de Gestión Documental fortalecida</t>
  </si>
  <si>
    <t>Transparencia, acceso a la información pública y lucha contra la corrupción</t>
  </si>
  <si>
    <t>Implementar el esquema de líneas de defensa</t>
  </si>
  <si>
    <t>Esquema de líneas de defensa implementado</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</si>
  <si>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</si>
  <si>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Subdirección Administrativa
Dirección Jurídica</t>
  </si>
  <si>
    <t xml:space="preserve">
Subdirección de Gestón Contractual y Procesos Administrativos</t>
  </si>
  <si>
    <t>OTIC</t>
  </si>
  <si>
    <t>Subdirección de Vías Regionales</t>
  </si>
  <si>
    <t>Subdirección Marítima, Fluvial y Férrea</t>
  </si>
  <si>
    <t>Subdirección de Planificación de Estructura</t>
  </si>
  <si>
    <t>SVR</t>
  </si>
  <si>
    <t>SMFF</t>
  </si>
  <si>
    <t>SS</t>
  </si>
  <si>
    <t>Recursos obligados de la reserva presupuestal 2021</t>
  </si>
  <si>
    <t>Planes (táctico y operativo 2022) formulados</t>
  </si>
  <si>
    <t xml:space="preserve">Puentes en la red vial primaria rehabilitado </t>
  </si>
  <si>
    <t>Generar reportes de ejecución presupuestal para seguimiento oportuno y toma de decisiones</t>
  </si>
  <si>
    <t>Subdirección de Gestón Contractual y Procesos Administrativos</t>
  </si>
  <si>
    <t xml:space="preserve">Fortalecer el diseño y la implementación de las actividades de control en los procedimientos </t>
  </si>
  <si>
    <t>Subdirección de Procesos de Selección Contractuales</t>
  </si>
  <si>
    <t xml:space="preserve">
Subdirección de Gestión Contractual y Procesos Administrativos</t>
  </si>
  <si>
    <t>Procedimientos de control fortalecidos e implementados</t>
  </si>
  <si>
    <t xml:space="preserve">Talento Humano </t>
  </si>
  <si>
    <t>Realizar actividades de prevención y conocimiento de la falta disciplinaria, para los servidores públicos del Invias</t>
  </si>
  <si>
    <t>Actividades de prevención de la falta disciplinaria realizadas</t>
  </si>
  <si>
    <t>Oficina de Control Disciplinario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</si>
  <si>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</si>
  <si>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</si>
  <si>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Estudiar y evaluar los informes, quejas, denuncias y traslados de la PGN y enters de control, por hechos de relevancia disciplinaria</t>
  </si>
  <si>
    <t xml:space="preserve">Informes, quejas, denuncas y traslados de la PGN estudiados y evaluados </t>
  </si>
  <si>
    <t>Realizar un plan de descongestión de procesos disciplinarios, para la entrada en vigencia de la Ley 1952 de 2019</t>
  </si>
  <si>
    <t>Procesos descongestionados con decisión de fondo</t>
  </si>
  <si>
    <t>Definir, implementar, ejecutar y hacer seguimiento al Plan Estratégico de Tecnologías de Información - PETI - del INVIAS para la vigencia 2022.</t>
  </si>
  <si>
    <t>PETI para la vigencia 2022 definido y aprobado.  Acciones para la vigencia 2022 ejecutadas.</t>
  </si>
  <si>
    <t>Definir, implementar y hacer seguimiento a la ejecución del Plan de Transformación Digital del INVIAS Versión 1.0.</t>
  </si>
  <si>
    <t>Plan  de Transformación Digital del INVIAS versión 1.0  definido y aprobado. Acciones definidas en el plan para la vigencia 2022 ejecutadas.</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</si>
  <si>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</si>
  <si>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</si>
  <si>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</si>
  <si>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Plan de Implementación Modelo de Seguridad y Privacidad de la Información MSPI de INVIAS, para ser ejecutado por fases, formulado y aprobado.  Acciones para la vigencia 2022 ejecutadas.</t>
  </si>
  <si>
    <t xml:space="preserve"> Integrar sistemas de información a través de la plataforma de gestión de procesos de negocio - BPM -.</t>
  </si>
  <si>
    <t xml:space="preserve">Subdirección de Planificación de la Infraestructura </t>
  </si>
  <si>
    <t>Estudios y/o diseños de la red vial ejecutados</t>
  </si>
  <si>
    <t>Sistema de estadistica administrado  e inventario con seguimeinto  y control</t>
  </si>
  <si>
    <t>Desarrollar  la guia metodologíca para el análisis y estructuración técnica de proyectos de infraestructura de transporte de competencia del INIVIAS.</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</si>
  <si>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</si>
  <si>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</si>
  <si>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</si>
  <si>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 xml:space="preserve">Adelantar la gerencia integral para el  recaudo de la tasa de peaje </t>
  </si>
  <si>
    <t>Peajes con servicio de administración y con teconoligia ip-rev</t>
  </si>
  <si>
    <t>200 Puntos de monitoreo del proyecto de sistemas de transporte inteligente  VITTS a cargo del Invias</t>
  </si>
  <si>
    <t>OCAD-PAZ</t>
  </si>
  <si>
    <t>823 - 2018</t>
  </si>
  <si>
    <t>FORTALECIMIENTO DE LA INTEGRACIÓN RURAL EN EL MARCO DEL POSTCONFLICTO EN EL DEPARTAMENTO DEL CAQUETÁ, MEDIANTE LA CONSTRUCCIÓN DE PUENTES EN ZONAS VEREDALES CAQUETÁ</t>
  </si>
  <si>
    <t>973 - 2018</t>
  </si>
  <si>
    <t>REHABILITACIÓN DE LA VÍA VADO HONDO - LABRANZAGRANDE DEPARTAMENTO DE BOYACÁ</t>
  </si>
  <si>
    <t>1135 - 2018</t>
  </si>
  <si>
    <t>MEJORAMIENTO DE LA VÍA QUE CONDUCE DEL CASCO URBANO DEL MUNICIPIO DE MONTECRISTO A PUERTO VENECIA ,CORREGIMIENTO DEL MUNICIPIO DE ACHÍ, DEPARTAMENTO DE BOLÍVAR</t>
  </si>
  <si>
    <t xml:space="preserve">1780 - 2019 </t>
  </si>
  <si>
    <t>MEJORAMIENTO EN PAVIMENTO ASFÁLTICO DE LA VÍA BERRUGAS - SAN ONOFRE Y RAMAL RINCÓN DEL MAR, MUNICIPIO DE SAN ONOFRE, DEPARTAMENTO DE SUCRE</t>
  </si>
  <si>
    <t>1360 - 2018</t>
  </si>
  <si>
    <t>MEJORAMIENTO DE VIAS TERCIARIAS PARA UNA PAZ ESTABLE Y DURADERA EN LOS MUNICIPIOS DEL DEPARTAMENTO DE PUTUMAYO</t>
  </si>
  <si>
    <t xml:space="preserve">0771 -2019 </t>
  </si>
  <si>
    <t>MEJORAMIENTO DE VÍAS TERCIARIAS MEDIANTE EL USO DE PLACA HUELLA EN MUNICIPIOS DEL DEPARTAMENTO DEL HUILA</t>
  </si>
  <si>
    <t>736 - 2019</t>
  </si>
  <si>
    <t xml:space="preserve">MEJORAMIENTO DE LAS VIAS TERCIARIAS EN EL MUNICIPIO DE LANDAZURI - SANTANDER </t>
  </si>
  <si>
    <t>1368 - 2019</t>
  </si>
  <si>
    <t>MEJORAMIENTO DE VIAS TERCIARIAS EN  APIA, SANTUARIO, LA CELIA, PUEBLO RICO EN EL DEPARTAMENTO DE RISARALDA</t>
  </si>
  <si>
    <t>1848 de 2019</t>
  </si>
  <si>
    <t>MEJORAMIENTO EN PLACA HUELLA DE LA VÍA DE EVACUACIÓN ZONA DE AMENAZA VOLCÁNICA GALERAS DESDE EL CASCO URBANO DE LA FLORIDA AL ALBERGE LA PALMA, DEL MUNICIPIO DE LA FLORIDA DEPARTAMENTO DE  NARIÑO</t>
  </si>
  <si>
    <t>MEJORAMIENTO CON PLACA HUELLA DE LA VÍA SAN ANTONIO - LA CONCEPCIÓN - SAN LUIS BAJO, PARA LA IMPLEMENTACION DEL ACUERDO DE PAZ EN EL MUNICIPIO DE TANGUA DEPARTAMENTO DE   NARIÑO</t>
  </si>
  <si>
    <t>MEJORAMIENTO DE LA VÍA TERCIARIA MEDIANTE LA CONSTRUCCIÓN DE PLACA HUELLA EN LA VEREDA CARIACO BAJO DEL MUNICIPIO DE   CONSACA, NARIÑO</t>
  </si>
  <si>
    <t>MEJORAMIENTO DE VÍAS TERCIARIAS EN PLACA HUELLA DE LAS VEREDAS EL ARENAL Y LA PLANADA EN EL MUNICIPIO DE LOS ANDES, DEPARTAMENTO DE  NARIÑO</t>
  </si>
  <si>
    <t>1643 de 2019</t>
  </si>
  <si>
    <t>MEJORAMIENTO CORREDOR VIAL ALMEIDA - CHIVOR (RUTA 56BY04) DE LA ABSCISA K33+701 - K35+701 DEPARTAMENTO DE  BOYACÁ</t>
  </si>
  <si>
    <t>1855 de 2019</t>
  </si>
  <si>
    <t>MEJORAMIENTO DE LA VÍA TERCIARIA QUE COMUNICA A LAS VEREDAS GURUVITA Y SINAGAZA, EN EL MARCO DE LA IMPLEMENTACIÓN DE LOS ACUERDOS DE PAZ, EN EL MUNICIPIO DE  CHAMEZA, CASANARE</t>
  </si>
  <si>
    <t>1769 de 2019</t>
  </si>
  <si>
    <t>MEJORAMIENTO DE VÍAS TERCIARIAS EN EL MARCO DE LA  IMPLEMENTACIÓN DE LOS ACUERDOS DE PAZ EN EL MUNICIPIO DE  MISTRATÓ, RISARALDA</t>
  </si>
  <si>
    <t>MEJORAMIENTO DE VÍAS TERCIARIAS, EN EL MARCO DE LA IMPLEMENTACIÓN DE LOS ACUERDOS DE PAZ EN EL MUNICIPIO DE  BALBOA, RISARALDA</t>
  </si>
  <si>
    <t>MEJORAMIENTO DE LAS VÍAS TERCIARIAS, EN EL MARCO DE LA IMPLEMENTACIÓN DE LOS ACUERDOS DE PAZ, EN EL MUNICIPIO DE  PIJAO, QUINDIO</t>
  </si>
  <si>
    <t>MEJORAMIENTO DE VÍAS TERCIARIAS, EN EL MARCO DE LA IMPLEMENTACIÓN DE LOS ACUERDOS DE PAZ, EN EL MUNICIPIO DE  LA VIRGINIA, RISARALDA</t>
  </si>
  <si>
    <t>1672 de 2019</t>
  </si>
  <si>
    <t xml:space="preserve">MEJORAMIENTO Y PAVIMENTACION EN CONCRETO RÍGIDO DE LA VÍA MITÚ - URANÍA MITUSEÑO, MUNICIPIO DE MITÚ DEPARTAMENTO DE VAUPÉS </t>
  </si>
  <si>
    <t>164-2020</t>
  </si>
  <si>
    <t>MEJORAMIENTO DE VIAS TERCIARIAS EN LA VEREDA EL ZANCUDO, MUNICIPIO DE ARGELIA, ANTIOQUIA</t>
  </si>
  <si>
    <t>MEJORAMIENTO DE VIAS RURALES, VIAS PARA LA PAZ EN EL MUNICIPIO DE VALDIVIA ANTIOQUIA</t>
  </si>
  <si>
    <t>2773-2019</t>
  </si>
  <si>
    <t>MEJORAMIENTO , MANTENIMIENTO Y CONSERVACION EN PLACA HUELLA DE LA VIA JONEY- DESHARRANCADO, EN EL MUNICIPIO DE CHALAN, DEPARTAMENTO DE   SUCRE</t>
  </si>
  <si>
    <t>2732-2019</t>
  </si>
  <si>
    <t>MEJORAMIENTO DE VÍAS TERCIARIAS EN 11 MUNICIPIOS ZOMAC EN EL DEPARTAMENTO DEL  CAUCA</t>
  </si>
  <si>
    <t>2021 - 2019</t>
  </si>
  <si>
    <t>MEJORAMIENTO DEL ANILLO VIAL DE LA PAZ DEL CATATUMBO, CON LA CONSTRUCCIÓN DE CUATRO PUENTES PRIORIZADOS,  MUNICIPIOS DE HACARÍ, SAN CALIXTO Y EL TARRA  NORTE DE SANTANDER</t>
  </si>
  <si>
    <t>00036-2020</t>
  </si>
  <si>
    <t>MEJORAMIENTO DE LA VIA SANTA CRUZ - SOCAVONES - PENDALES ( EMPALME VIA LA CORDIALIDAD) MUNICIPIO DE LURUACO, DEPARTAMENTO DEL ATLANTICO</t>
  </si>
  <si>
    <t>2567-2019</t>
  </si>
  <si>
    <t>MEJORAMIENTO SITIOS CRÍTICOS IDENTIFICADOS SOBRE LA VÍA TERCIARIA FARACHE, MUNICIPIO DE  TEORAMA</t>
  </si>
  <si>
    <t>2448-2019</t>
  </si>
  <si>
    <t>MEJORAMIENTO DE LA RED VIAL TERCIARIA RUTA 38VC03 LA CATORCE - CRUCE 40VC02 (VEREDA SAMURAI) - VIA EL PLACER MUNICIPIO DE CUMARIBO DPTO DE  VICHADA</t>
  </si>
  <si>
    <t>704-2020</t>
  </si>
  <si>
    <t>MEJORAMIENTO DE LAS VÍAS TERCIARIAS DE LAS VEREDAS MONTEFRIO Y TAMIRCO MEDIANTE LA CONSTRUCCIÓN DE PLACA HUELLA EN EL MUNICIPIO DE  NATAGAIMA, TOLIMA</t>
  </si>
  <si>
    <t>846-2020</t>
  </si>
  <si>
    <t>MEJORAMIENTO DE VÍAS TERCIARIAS, VÍAS PARA LA PAZ, TRAMO LA CRISTALINA  SANTA CLARA, EN  FUNDACIÓN, MAGDALENA</t>
  </si>
  <si>
    <t>640-2020</t>
  </si>
  <si>
    <t>MEJORAMIENTO DEL TRAMO VIAL TERCIARIO MUNICIPAL GUACHAVEZ - MANCHAG DEL PR K 0+00 AL PR K3+180, MEDIANTE EL USO DE PLACA HUELLA MUNICIPIO DE   SANTA CRUZ, NARIÑO</t>
  </si>
  <si>
    <t>817 DE 2020</t>
  </si>
  <si>
    <t>MEJORAMIENTO  DE VÍAS TERCIARIAS MEDIANTE LA CONSTRUCCIÓN DE PLACA HUELLA EN LAS VEREDAS: PEDREGAL – RÍO NEGRO – LA HEROICA – MEDIA NARANJA – LA LAGUNA – QUEBRADITAS EN EL MUNICIPIO DE CORINTO DEPARTAMENTO DEL   CAUCA</t>
  </si>
  <si>
    <t>MEJORAMIENTO DE VÍAS TERCIARIAS, EN EL CORREGIMIENTO DE ASNAZU, EN EL MARCO DE LA IMPLEMENTACIÓN DE LOS ACUERDOS DE PAZ EN EL MUNICIPIO DE SUÁREZ, CAUCA</t>
  </si>
  <si>
    <t>1521-2020</t>
  </si>
  <si>
    <t>MEJORAMIENTO Y CARACTERIZACIÓN DE LAS VÍAS RURALES, VÍAS PARA LA PAZ, EN EL MUNICIPIO DE   PARATEBUENO, CUNDINAMARCA</t>
  </si>
  <si>
    <t>715 - 2020</t>
  </si>
  <si>
    <t>MEJORAMIENTO CON ASFALTO NATURAL (ASFALTITA) DE LA CARRETERA KM 14 VÍA PUERTO RICO A SAN VICENTE - CASERÍO LUSITANIA, MUNICIPIO PUERTO RICO, DEPARTAMENTO DEL  CAQUETÁ</t>
  </si>
  <si>
    <t>937-2020</t>
  </si>
  <si>
    <t>MEJORAMIENTO DE VÍA TERCIARIA MEDIANTE LA CONSTRUCCIÓN DE PLACA HUELLA EN LA VEREDA CHEPERO EN EL MUNICIPIO DE   CUMARAL</t>
  </si>
  <si>
    <t>659-2020</t>
  </si>
  <si>
    <t>MEJORAMIENTO DE LAS VIAS TERCIARIAS EN DOS TRAMOS DE LA VEREDA LA SELVA DEL MUNICIPIO DE  SAN JOSÉ DEL PALMAR, CHOCÓ</t>
  </si>
  <si>
    <t>683 de 2020</t>
  </si>
  <si>
    <t>MEJORAMIENTO DE VÍA TERCIARIA ENTRE LA VARIANTE DE VILLANUEVA - SAN JUAN DEL CESAR - VEREDA EL ENNEAL EN EL MUNICIPIO DE VILLANUEVA EN EL DEPARTAMENTO DE  LA GUAJIRA</t>
  </si>
  <si>
    <t>665-2020</t>
  </si>
  <si>
    <t>MEJORAMIENTO DE LAS VÍAS TERCIARIAS EN LAS VEREDAS CANTARRANAS, EL CENTRO, BARRO AMARILLO, LLANA FRÍA, LA TEMPESTUOSA, PRADERA Y PAMPLONA VÍAS PARA LA PAZ DEL MUNICIPIO DE SAN VICENTE DE CHUCURÍ</t>
  </si>
  <si>
    <t>701-2020</t>
  </si>
  <si>
    <t>MEJORAMIENTO DE VÍAS RURALES, VÍAS PARA LA PAZ EN EL DEPARTAMENTO CAFETERO DEL MAGDALENA, MUNICIPIO DE ARACATACA</t>
  </si>
  <si>
    <t>733-2020</t>
  </si>
  <si>
    <t xml:space="preserve">MEJORAMIENTO DE LA VÍA TERCIARIA ENTRE LAS VEREDAS DE LA GRANJA - LA HONDA EN EL MUNICIPIO DE MONTEBELLO DEPARTAMENTO DE ANTIOQUIA   </t>
  </si>
  <si>
    <t>663-2020</t>
  </si>
  <si>
    <t>MEJORAMIENTO CON PAVIMENTO ASFALTICO EN LA VÍA TOLÚ - EL FRANCES, EN EL MUNICIPIO DE SANTIAGO DE TOLÚ, DEPARTAMENTO DE  SUCRE</t>
  </si>
  <si>
    <t>649 - 2020</t>
  </si>
  <si>
    <t>MEJORAMIENTO DE VÍA TERCIARIA EL CRUCE MANANTIAL - CHARCO INDIO, DE LA VEREDA ISLANDIA DEL MUNICIPIO DE PUERTO LLERAS, META.</t>
  </si>
  <si>
    <t>1149-2020</t>
  </si>
  <si>
    <t>MEJORAMIENTO, MANTENIMIENTO Y CONSERVACIÓN DE LA VÍA QUE COMUNICA EL MUNICIPIO EL BAGRE CON LA VEREDA LOS AGUACATES EN EL MUNICIPIO DE EL BAGRE, ANTIOQUIA</t>
  </si>
  <si>
    <t>MEJORAMIENTO DE VÍAS TERCIARIAS EN LAS VEREDAS LAS VEGAS, CAFE LAS PAVAS, SAN PEDRO, LLANITOS, SAN PABLO, RIONEGRO, SAN JOSE Y PICACHOS DEL MUNICIPIO DE DOLORES  TOLIMA</t>
  </si>
  <si>
    <t>Obras por Impuestos</t>
  </si>
  <si>
    <t>Colombia Rural</t>
  </si>
  <si>
    <t>Nacional</t>
  </si>
  <si>
    <t>BAHÍA SOLANO - EL VALLE</t>
  </si>
  <si>
    <t>COLOMBIA RURAL</t>
  </si>
  <si>
    <t>NACIONAL</t>
  </si>
  <si>
    <t>PUENTE EL VENADO</t>
  </si>
  <si>
    <t>INFRAESTRUCTURA DE TRANSPORTE MARITIMO</t>
  </si>
  <si>
    <t>CONSTRUCCIÓN, MEJORAMIENTO Y MANTENIMIENTO DE LOS ACCESOS MARÍTIMOS A LOS PUERTOS DE LA NACIÓN. NACIONAL</t>
  </si>
  <si>
    <t>DRAGADO DE PROFUNDIZACIÓN DEL CANAL DE ACCESO AL PUERTO DE TUMACO, NARIÑO</t>
  </si>
  <si>
    <t>INFRAESTRUCTURA DE TRANSPORTE FLUVIAL</t>
  </si>
  <si>
    <t>CONSTRUCCIÓN , MEJORAMIENTO, MANTENIMIENTO Y OPERACIÓN DE LA INFRAESTRUCTURA PORTUARIA FLUVIAL. NACIONAL</t>
  </si>
  <si>
    <t xml:space="preserve">CONSTRUCCIÓN DE MUELLES FLUVIALES EN LOS MUNICIPIOS DE BOJAYÁ, ATRATO, LLORÓ, SIPÍ Y MEDIO BAUDÓ, DEPARTAMENTO DEL CHOCÓ (MÓDULO 1). </t>
  </si>
  <si>
    <t>CONSTRUCCIÓN DE MUELLES FLUVIALES EN LAS COMUNIDADES DE BUENAVISTA Y PIÑUÑA BLANCO MUNICIPIO DE PUERTO ASÍS DEPTO DEL PUTUMAYO Y EN LAS ÁREAS NO MUNICIPALIZADAS DE LA CHORRERA Y LA PRADERA DEPARTAMENTO DEL AMAZONAS</t>
  </si>
  <si>
    <t>CONSTRUCCIÓN DE MUELLE FLUVIAL EN LA COMUNIDAD DE YURUPARÍ (DEPARTAMENTO DEL VAUPÉS). MÓDULO 1</t>
  </si>
  <si>
    <t>CONSTRUCCIÓN DE MUELLES FLUVIALES EN EL MUNICIPIO DE SANTA ROSALÍA (DEPARTAMENTO DEL VICHADA) Y EN LA COMUNIDAD DE COCO NUEVO (DEPARTAMENTO DEL GUAINÍA) MÓDULO 2.</t>
  </si>
  <si>
    <t>CONSTRUCCIÓN  DE  MUELLE  FLUVIAL  EN  EL MUNICIPIO  DE  SAN  VICENTE  DEL  CAGUÁN (DEPARTAMENTO DEL CAQUETÁ) MODULO 3.</t>
  </si>
  <si>
    <t>CONSTRUCCIÓN DEL MUELLE DE PUERTO NARIÑO-DEPARTAMENTO DEL AMAZONAS</t>
  </si>
  <si>
    <t xml:space="preserve"> CONSTRUCCIÓN DE LA PROLONGACIÓN DE LA PASARELA DE ACCESO AL MUELLE FLOTANTE VICTORIA REGIA, LETICIA, AMAZONAS.</t>
  </si>
  <si>
    <t>ADECUACIÓN MEJORAMIENTO Y MANTENIMIENTO DE LA RED FLUVIAL.  NACIONAL</t>
  </si>
  <si>
    <t>DRAGADO DE MANTENIMIENTO DEL ESTERO: SALAHONDA MUNICIPIO FRANCISCO PIZARRO, DEPARTAMENTO DE NARIÑO</t>
  </si>
  <si>
    <t>CONSTRUCCIÓN DE OBRAS DE PROTECCIÓN EN EL MUELLE DE CABUYARO - META. REZAGO.</t>
  </si>
  <si>
    <t>CONSTRUCCIÓN DE OBRAS DE PROTECCIÓN EN EL CHARCO, NARIÑO.</t>
  </si>
  <si>
    <t>CONSTRUCCIÓN DE OBRAS DE PROTECCIÓN EN LÓPEZ DE MICAY, CAUCA.</t>
  </si>
  <si>
    <t>CONSTRUCCIÓN DE OBRAS DE PROTECCIÓN EN ZARAGOZA, ANTIOQUIA</t>
  </si>
  <si>
    <t xml:space="preserve">OPERAR Y MANTENER PASOS A NIVEL PARA EL PASO DE VEHICULOS FERROVIARIOS </t>
  </si>
  <si>
    <t>INFRAESTRUCTURA DE TRANSPORTE FERREO</t>
  </si>
  <si>
    <t>MEJORAMIENTO D176 
MANTENIMIENTO Y CONSERVACIÓN DEL 
SISTEMA DE TRANSPORTE FÉRREO EN LA RED 
VIAL. NACIONA</t>
  </si>
  <si>
    <t>BOGOTA</t>
  </si>
  <si>
    <t>SEDE FERREA MANTENIDA</t>
  </si>
  <si>
    <t>4 Sedes y estaciones férreas intervenidas</t>
  </si>
  <si>
    <t xml:space="preserve">Intervenir 4 sedes y estaciones férreas </t>
  </si>
  <si>
    <t>Puerto Salgar, Barrancabermeja, Puerto Wilches y Mariquita</t>
  </si>
  <si>
    <t>Atrato, Lloró, Medio Baudo, La Chorrera, La Pedrera, Inírida, Santa Rosalía, San Vicente del Caguán y Mitú</t>
  </si>
  <si>
    <t>Plan Anual de Auditoria formulado</t>
  </si>
  <si>
    <t>Realizar mejoramiento, construcción y/o profundización a 1 acceso marítimo</t>
  </si>
  <si>
    <t>Canal de acceso al puerto de Tumaco profundizado</t>
  </si>
  <si>
    <t>Implementar el Plan Anual de Auditoría para fortalecer el SCI- Sistema de Control Interno del Invías</t>
  </si>
  <si>
    <t>Administrar el sistema de estadísticas y mantener un inventario actualizado</t>
  </si>
  <si>
    <t>Adelantar los estudios técnicos y diseños para la ejecución de obras de infraestructura de los modos de transporte</t>
  </si>
  <si>
    <t>Intervenir 9 municipios priorizados con vías fluviales</t>
  </si>
  <si>
    <t>Construir, mejorar y/o mantener 15 muelles fluviales</t>
  </si>
  <si>
    <t>Inventariar 16.666 km de la red terciaria en municipios PDET.</t>
  </si>
  <si>
    <t>CONCLUIR CONCLUIR</t>
  </si>
  <si>
    <t>QUIBDÓ - PEREIRA</t>
  </si>
  <si>
    <t>QUIBDÓ - PEREIRA  1757-2020</t>
  </si>
  <si>
    <t>“CONCLUIR Y CONCLUIR PARA LA REACTIVACIÓN DE LAS
REGIONES”</t>
  </si>
  <si>
    <t>TRANSVERSAL DEL PACÍFICO,CARRETERA QUIBDO-PEÑALISA Y CORREDOR BAHÍA SOLANO - EL VALLE</t>
  </si>
  <si>
    <t>QUIBDÓ - MEDELLÍN - 1723</t>
  </si>
  <si>
    <t>CONCLUIR, CONCLUIR</t>
  </si>
  <si>
    <t>TRANSVERSAL DEL LIBERTADOR
POPAYÁN-TOTORÓ-INZÁ-LA PLATA</t>
  </si>
  <si>
    <t>PR 27+500 - PR 32+000</t>
  </si>
  <si>
    <t>LEGALIDAD</t>
  </si>
  <si>
    <t>ANILLO DEL MACIZO COLOMBIANO</t>
  </si>
  <si>
    <t>LA LUPA- BOLIVAR- SANTIAGO</t>
  </si>
  <si>
    <t>SMCN
GGP1</t>
  </si>
  <si>
    <t>SMCN
GGP2</t>
  </si>
  <si>
    <t>SMCN
GGP3</t>
  </si>
  <si>
    <t/>
  </si>
  <si>
    <t>TMM</t>
  </si>
  <si>
    <t>PUERTO SALGAR - SAN ROQUE (A LO LARGO DEL CORREDOR DONDE SE REQUIERA)</t>
  </si>
  <si>
    <t>QUIBDÓ - PEREIRA  (A LO LARGO DEL CORREDOR DONDE SE REQUIERA) 1757-2020</t>
  </si>
  <si>
    <t>QUIBDÓ - MEDELLÍN - 1723-2020</t>
  </si>
  <si>
    <t>BUGA - BUENAVENTURA</t>
  </si>
  <si>
    <t>BUGA - BUENAVENTURA 1070-2020</t>
  </si>
  <si>
    <t>PR0+000 - PR58+800  - RUTA 2602
PR70+030 - PR71+518 (S.C. CORDOBA)  - RUTA 2602
PR96+850 - PR97+000  - RUTA 2602
PR99+150 - PR106+000 - RUTA 2602
PR  87+750+PR77+000 - RUTA 3701</t>
  </si>
  <si>
    <t>VIAS PARA LA EQUIDAD</t>
  </si>
  <si>
    <t>HONDA-MANIZALES 1632-2015</t>
  </si>
  <si>
    <t>MANIZALES  (CALDAS) Y HERVEO (TOLIMA)</t>
  </si>
  <si>
    <t xml:space="preserve">QUIBDÓ - PEREIRA </t>
  </si>
  <si>
    <t>QUIBDÓ - PEREIRA 1757-2020</t>
  </si>
  <si>
    <t>VIAS PARA EL CHOCÓ</t>
  </si>
  <si>
    <t xml:space="preserve">TCP QUIBDÓ - PEREIRA </t>
  </si>
  <si>
    <t>QUIBDÓ - PEREIRA 1433-2017</t>
  </si>
  <si>
    <t>QUIBDÓ - MEDELLÍN - 1432</t>
  </si>
  <si>
    <t>COCLUIR Y CONCLUIR</t>
  </si>
  <si>
    <t>CORREDOR DEL PALETARÁ</t>
  </si>
  <si>
    <t>PALETARÁ (PR47+0200 - PR54+0100)
SAN JOSÉ DE ISNOS (PR93+0400 - PR98+0200)</t>
  </si>
  <si>
    <t>PR58+800 - PR59+070 - RUTA 2602
PR59+320 - PR59+500 - RUTA 2602
PR75+750 - PR75+900  - RUTA 2602
PR77+800 - PR77+950
PR80+800 - PR81+250
PR81+850 - PR86+100 (INCLUYE S.C. ESCOBAL)
PR86+700 - PR89+700 (INZA)</t>
  </si>
  <si>
    <t>ALTO DAZA</t>
  </si>
  <si>
    <t>SAN MIGUEL - SANTA ANA</t>
  </si>
  <si>
    <t>CORREDOR DEL SUR FASE IV</t>
  </si>
  <si>
    <t>RUTA 4501 - SECTOR SANTA HELENA</t>
  </si>
  <si>
    <t>CONCLUIR Y CONCLUIR</t>
  </si>
  <si>
    <t>PALETARÁ (PR47+0200 - PR54+0100)</t>
  </si>
  <si>
    <t>PR80+200 - RUTA 2602
PR81+800 - RUTA 2602
PR81+950 - RUTA 2602
PR82+022 - RUTA 2602
PR83+022 - RUTA 2602
PR83+476 - RUTA 2602
PR 83+506  - RUTA 2602</t>
  </si>
  <si>
    <t>PR96+200 - RUTA 2602</t>
  </si>
  <si>
    <t>LA LUPA- BOLIVAR- SANTIAGO
ROSAS - LA VEGA - SANTIAGO</t>
  </si>
  <si>
    <t>Conexión Pacífico - Orinoquía</t>
  </si>
  <si>
    <t>Puente Arimena - Viento - Santa Cecilia - Juriepe - Puerto Carreño</t>
  </si>
  <si>
    <t>Troncal de la Orinoquía</t>
  </si>
  <si>
    <t>San José - El Retorno - Calamar</t>
  </si>
  <si>
    <t>Ruta de los Libertadores</t>
  </si>
  <si>
    <t>Belén - Socha - Sácama - La Cabuya - Paz de Ariporo</t>
  </si>
  <si>
    <t>Corredor de la Soberanía</t>
  </si>
  <si>
    <t>La Lejía - Saravena</t>
  </si>
  <si>
    <t xml:space="preserve">Ruta de los Comuneros </t>
  </si>
  <si>
    <t>Zipaquirá - Barbosa - Bucaramanga, Girón - Piedecuesta</t>
  </si>
  <si>
    <t>Transversal de la Macarena</t>
  </si>
  <si>
    <t>Mesetas - La Uribe</t>
  </si>
  <si>
    <t>Transversal del Cusiana</t>
  </si>
  <si>
    <t xml:space="preserve">Neiva - San Vicente del Caguán - Puerto Rico - Florencia </t>
  </si>
  <si>
    <t>Transversal de Boyacá</t>
  </si>
  <si>
    <t>Puerto Boyaca - Otanche - Chiquinquira - Paez</t>
  </si>
  <si>
    <t>CONCLUIR</t>
  </si>
  <si>
    <t>Sogamoso - Aguazul   (*4)</t>
  </si>
  <si>
    <t>“Concluir y Concluir” para la Reactivación de las Regiones</t>
  </si>
  <si>
    <t>2401-0600-95
Corredor Transversal del Carare Tunja-Barbosa-Puerto Araujo - (Concluir)</t>
  </si>
  <si>
    <t>PUERTO ARAUJO-LANDÁZURI-BARBOSA</t>
  </si>
  <si>
    <t>2401-0600-109 
Cuatrovientos-Codazzi - (Concluir)</t>
  </si>
  <si>
    <t xml:space="preserve">Cuatrovientos-Agustin Codazzi </t>
  </si>
  <si>
    <t>2401-0600-94
Plato - Tenerife - (Concluir)</t>
  </si>
  <si>
    <t>PLATO - TENERIFE</t>
  </si>
  <si>
    <t>2401-0600-86
Troncal Central del Norte (Duitama- Pamplona) - (Concluir)</t>
  </si>
  <si>
    <t>SECTOR DEL PÁRAMO EL ALMORZADERO</t>
  </si>
  <si>
    <t>2401-0600-86
Troncal Central del Norte (Duitama- Pamplona) - Concluir)</t>
  </si>
  <si>
    <t>SECTOR LA PALMERA DUITAMA</t>
  </si>
  <si>
    <t>Vías para la Legalidad y la Reactivación Visión 2030</t>
  </si>
  <si>
    <t>2401-0600-96
Corredor Santa Lucía – Moñitos - (Legalidad)</t>
  </si>
  <si>
    <t>Santa Lucía - Moñitos</t>
  </si>
  <si>
    <t>2401-0600-77
Conexión Troncal Central del Norte (Los Curos – Málaga) - (Legalidad)</t>
  </si>
  <si>
    <t>Conexión Troncal Central del Norte
Los Curos - Málaga</t>
  </si>
  <si>
    <t>Vías para la Equidad</t>
  </si>
  <si>
    <t>Segunda Calzada Cartagena - Barranquilla</t>
  </si>
  <si>
    <t xml:space="preserve">Construcción Variante Cienaga </t>
  </si>
  <si>
    <t>Nueva calzada construida</t>
  </si>
  <si>
    <t>2401-0600-85
Valledupar-La Paz-Cuestecitas - (Concluir)</t>
  </si>
  <si>
    <t>VALLEDUPAR-PTE RAFAEL ESCALONA-LA PAZ</t>
  </si>
  <si>
    <t>N/A</t>
  </si>
  <si>
    <t>2401-0600-0041
Variante San Gil</t>
  </si>
  <si>
    <t>2401-0600-86
Troncal Central del Norte (Duitama- Pamplona) -(Concluir)</t>
  </si>
  <si>
    <t>2401-0600-95
Corredor Transversal del Carare Tunja-Barbosa-Puerto Araujo (Concluir)</t>
  </si>
  <si>
    <t>Cruce de la Cordillera Central</t>
  </si>
  <si>
    <t>Quindío - Tolima</t>
  </si>
  <si>
    <t>SMCN
GGPT</t>
  </si>
  <si>
    <t>Doble calzada Armenia - Calarcá y Armenia - Quimbaya</t>
  </si>
  <si>
    <t>Guillermo Gaviria Echeverri - Sector 1</t>
  </si>
  <si>
    <t>Guillermo Gaviria Echeverri - Sector 2</t>
  </si>
  <si>
    <t>Variante San Francisco - Mocoa - Sector 1</t>
  </si>
  <si>
    <t>Variante San Francisco - Mocoa - Sector 2</t>
  </si>
  <si>
    <t>Atender 25 sitios críticos en la red vial nacional primaria.</t>
  </si>
  <si>
    <t xml:space="preserve">Otras Obras Fluviales construidas				</t>
  </si>
  <si>
    <t xml:space="preserve">Construir otras Otras Obras Fluviales				</t>
  </si>
  <si>
    <t>Actualizar 2 estudios y diseños para la construcción y mejoramiento de la infraestructura vial</t>
  </si>
  <si>
    <t>Formular y publicar los planes de: estratégico de talento humano, anual de vacantes, de previsión de recursos humano, el institucional de capacitación y el de bienestar e incentivos institucionales</t>
  </si>
  <si>
    <t>Subdirección de Gestión Contractual y Procesos Administrativos</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</si>
  <si>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</si>
  <si>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Subdirección de Modernización de Carreteras Nacionales</t>
  </si>
  <si>
    <t xml:space="preserve"> Poner en operación  y ampliación de cobertura del proyecto de sistemas de transporte inteligente  VITTS a cargo del Invias</t>
  </si>
  <si>
    <t>Operar, mantener y señalizar en 7 pasos a nivel para el paso de vehículos ferroviarios</t>
  </si>
  <si>
    <t>CUCUTA - SARDINATA - OCAÑA - AGUACLARA</t>
  </si>
  <si>
    <t>MOÑITOS - LORICA - CHINU</t>
  </si>
  <si>
    <t>PLANETA RICA - LA YE 2</t>
  </si>
  <si>
    <t>LA UNION - EL SONSON</t>
  </si>
  <si>
    <t>PUERTA DE HIERRO - BOGENA - MOMPOX - GUAMAL - EL BANCO - EL BURRO</t>
  </si>
  <si>
    <t>PUERTA DE HIERRO - BODEGA - MOMPOX - GUAMAL - EL BANCO - EL BURRO</t>
  </si>
  <si>
    <t>GOLFO DE MORROSQUILLO: NECOCLI- ARBOLETES-PUERTO REY</t>
  </si>
  <si>
    <t>VIAJANO - SAN MARCOS - ACHI</t>
  </si>
  <si>
    <t>APIA - VITERBO - ASIA</t>
  </si>
  <si>
    <t>SAN JOSE DEL GUAVIARE - YE DE GRANADA</t>
  </si>
  <si>
    <t>PASTO - EL ENCANO - EL PEPINO</t>
  </si>
  <si>
    <t>PASTO- MOJARRAS - POPAYAN Y VARIENTE DE POPAYAN</t>
  </si>
  <si>
    <t>CINCO VIAS: CIRCUNVALAR GALERAS</t>
  </si>
  <si>
    <t>COVEÑAS-SABANETA</t>
  </si>
  <si>
    <t>GVI ANTIOQUIA 2</t>
  </si>
  <si>
    <t xml:space="preserve">ANTIOQUIA </t>
  </si>
  <si>
    <t>CALI - CRUCE LOBOGUERRERO 2</t>
  </si>
  <si>
    <t xml:space="preserve">CALI - CRUCE LOBOGUERRERO </t>
  </si>
  <si>
    <t>PUERTO BELLO - SAN JOSE DEL FRAGUA</t>
  </si>
  <si>
    <t>POPAYÁN - TABLÓN - MUNCHIQUE</t>
  </si>
  <si>
    <t>SAN ROQUE - LA PAZ</t>
  </si>
  <si>
    <t>VALLEDUPAR – RIO SECO – SAN JUAN DEL CESAR</t>
  </si>
  <si>
    <t>SALAMINA - SITIO NUEVO - PALERMO</t>
  </si>
  <si>
    <t>CUCUTA-PUERTO SANTANDER</t>
  </si>
  <si>
    <t xml:space="preserve">MORALES - PIENDAMO , PIENDAMO - SILVIA - TORORO, SANTANDER DE QUILICHAO - RIO DESBARATADO </t>
  </si>
  <si>
    <t>GVI TRONCAL DE OCCIDENTE 2</t>
  </si>
  <si>
    <t xml:space="preserve">TRONCAL DE OCCIDENTE </t>
  </si>
  <si>
    <t>GVI SANTANDER 2</t>
  </si>
  <si>
    <t xml:space="preserve">SANTANDER </t>
  </si>
  <si>
    <t>GVI HONDA - GUADUAS - VILLETA</t>
  </si>
  <si>
    <t>HONDA - GUADUAS - VILLETA</t>
  </si>
  <si>
    <t xml:space="preserve">GVI PEREIRA - CERRITOS - LA VICTORIA </t>
  </si>
  <si>
    <t>GVI CUCUTA</t>
  </si>
  <si>
    <t>CUCUTA</t>
  </si>
  <si>
    <t>SAN GIL- GUANE</t>
  </si>
  <si>
    <t>PIPIRAL - VILLAVICENCIO</t>
  </si>
  <si>
    <t>MESETAS - YE DE GRANADA</t>
  </si>
  <si>
    <t>CHAPARRAL- ORTEGA GUAMO</t>
  </si>
  <si>
    <t>kilómetros de la red vial primaria con mantenimiento rutinario</t>
  </si>
  <si>
    <t>Kilómetros de red vial primaria - mantenimiento rutirnario</t>
  </si>
  <si>
    <t>OPERACION TUNEL DAZA 2021</t>
  </si>
  <si>
    <t xml:space="preserve">PUENTE MARIANO OSPINO </t>
  </si>
  <si>
    <t xml:space="preserve">PUENTE LA DOCTRINA </t>
  </si>
  <si>
    <t>PUENTE DE BOYACA</t>
  </si>
  <si>
    <t>GRAN COLOMBIA</t>
  </si>
  <si>
    <t>PUENTE CHIPAQUE</t>
  </si>
  <si>
    <t>SGVI</t>
  </si>
  <si>
    <t>kilómetros de la red vial primaria - atención al usuario</t>
  </si>
  <si>
    <t>GGPT</t>
  </si>
  <si>
    <t>Kilómetros de red vial primaria intervenidos con mantenimiento rutinario</t>
  </si>
  <si>
    <t>MANTENIMIENTO RUTINARIO DEPARTAMENTO DE AMAZONAS</t>
  </si>
  <si>
    <t>AMAZONAS</t>
  </si>
  <si>
    <t>MANTENIMIENTO RUTINARIO DEPARTAMENTO DE ANTIOQUIA</t>
  </si>
  <si>
    <t>ANTIOQUIA</t>
  </si>
  <si>
    <t>MANTENIMIENTO RUTINARIO DEPARTAMENTO DE ARAUCA</t>
  </si>
  <si>
    <t>ARAUCA</t>
  </si>
  <si>
    <t>MANTENIMIENTO RUTINARIO DEPARTAMENTO DE ATLÁNTICO</t>
  </si>
  <si>
    <t>ATLÁNTICO</t>
  </si>
  <si>
    <t>MANTENIMIENTO RUTINARIO DEPARTAMENTO DE BOLÍVAR</t>
  </si>
  <si>
    <t>BOLÍVAR</t>
  </si>
  <si>
    <t>MANTENIMIENTO RUTINARIO DEPARTAMENTO DE BOYACÁ</t>
  </si>
  <si>
    <t>BOYACÁ</t>
  </si>
  <si>
    <t>MANTENIMIENTO RUTINARIO DEPARTAMENTO DE CALDAS</t>
  </si>
  <si>
    <t>CALDAS</t>
  </si>
  <si>
    <t>MANTENIMIENTO RUTINARIO DEPARTAMENTO DE CAQUETÁ</t>
  </si>
  <si>
    <t>CAQUETÁ</t>
  </si>
  <si>
    <t>MANTENIMIENTO RUTINARIO DEPARTAMENTO DE CASANARE</t>
  </si>
  <si>
    <t>CASANARE</t>
  </si>
  <si>
    <t>MANTENIMIENTO RUTINARIO DEPARTAMENTO DE CAUCA</t>
  </si>
  <si>
    <t>CAUCA</t>
  </si>
  <si>
    <t>MANTENIMIENTO RUTINARIO DEPARTAMENTO DE CESAR</t>
  </si>
  <si>
    <t>CESAR</t>
  </si>
  <si>
    <t>MANTENIMIENTO RUTINARIO DEPARTAMENTO DE CHOCO</t>
  </si>
  <si>
    <t>CHOCO</t>
  </si>
  <si>
    <t>MANTENIMIENTO RUTINARIO DEPARTAMENTO DE CÓRDOBA</t>
  </si>
  <si>
    <t>CÓRDOBA</t>
  </si>
  <si>
    <t>MANTENIMIENTO RUTINARIO DEPARTAMENTO DE CUNDINAMARCA</t>
  </si>
  <si>
    <t>CUNDINAMARCA</t>
  </si>
  <si>
    <t>MANTENIMIENTO RUTINARIO DEPARTAMENTO DE GUAVIARE</t>
  </si>
  <si>
    <t>GUAVIARE</t>
  </si>
  <si>
    <t>MANTENIMIENTO RUTINARIO DEPARTAMENTO DE HUILA</t>
  </si>
  <si>
    <t>HUILA</t>
  </si>
  <si>
    <t>MANTENIMIENTO RUTINARIO DEPARTAMENTO DE LA GUAJIRA</t>
  </si>
  <si>
    <t>LA GUAJIRA</t>
  </si>
  <si>
    <t>MANTENIMIENTO RUTINARIO DEPARTAMENTO DE MAGDALENA</t>
  </si>
  <si>
    <t>MAGDALENA</t>
  </si>
  <si>
    <t>MANTENIMIENTO RUTINARIO DEPARTAMENTO DE META</t>
  </si>
  <si>
    <t>MANTENIMIENTO RUTINARIO DEPARTAMENTO DE NARIÑO</t>
  </si>
  <si>
    <t>NARIÑO</t>
  </si>
  <si>
    <t>MANTENIMIENTO RUTINARIO DEPARTAMENTO DE NORTE DE SANTANDER</t>
  </si>
  <si>
    <t>NORTE DE SANTANDER</t>
  </si>
  <si>
    <t>MANTENIMIENTO RUTINARIO DEPARTAMENTO DE PUTUMAYO</t>
  </si>
  <si>
    <t>PUTUMAYO</t>
  </si>
  <si>
    <t>MANTENIMIENTO RUTINARIO DEPARTAMENTO DE QUINDÍO</t>
  </si>
  <si>
    <t>QUINDÍO</t>
  </si>
  <si>
    <t>MANTENIMIENTO RUTINARIO DEPARTAMENTO DE RISARALDA</t>
  </si>
  <si>
    <t>RISARALDA</t>
  </si>
  <si>
    <t>MANTENIMIENTO RUTINARIO DEPARTAMENTO DE SAN ANDRES Y PROVIDENCIA</t>
  </si>
  <si>
    <t>SAN ANDRES Y PROVIDENCIA</t>
  </si>
  <si>
    <t>MANTENIMIENTO RUTINARIO DEPARTAMENTO DE SANTANDER</t>
  </si>
  <si>
    <t>SANTANDER</t>
  </si>
  <si>
    <t>MANTENIMIENTO RUTINARIO DEPARTAMENTO DE SUCRE</t>
  </si>
  <si>
    <t>SUCRE</t>
  </si>
  <si>
    <t>MANTENIMIENTO RUTINARIO DEPARTAMENTO DE TOLIMA</t>
  </si>
  <si>
    <t>TOLIMA</t>
  </si>
  <si>
    <t>MANTENIMIENTO RUTINARIO DEPARTAMENTO DE VALLE DEL CAUCA</t>
  </si>
  <si>
    <t>VALLE DEL CAUCA</t>
  </si>
  <si>
    <t>MANTENIMIENTO RUTINARIO DEPARTAMENTO DE VICHADA</t>
  </si>
  <si>
    <t>VICHADA</t>
  </si>
  <si>
    <t xml:space="preserve">Poner 32 túneles en operación </t>
  </si>
  <si>
    <t>Realizar el mantenimiento rutinario</t>
  </si>
  <si>
    <t>Subdirección Gestión Vial Integral</t>
  </si>
  <si>
    <t>Subdirección Gestión Vial Integral
Subdirección de Modernización de Carreteras Nacionales</t>
  </si>
  <si>
    <t>Subdirección  de Modernización de Carreteras Nacionales</t>
  </si>
  <si>
    <t>Realizar kilometros de red vial primaria con prestación de servicios al usuario</t>
  </si>
  <si>
    <t>kilómetros de la red vial primaria con prestación de  servicios al usuario</t>
  </si>
  <si>
    <t xml:space="preserve">Formular Plan Anual de auditoria </t>
  </si>
  <si>
    <t>ZIPAQUIRÁ - BARBOSA - BUCARAMANGA, GIRÓN - PIEDECUESTA</t>
  </si>
  <si>
    <t>PUERTO BOYACA - OTANCHE - CHIQUINQUIRA - PAEZ</t>
  </si>
  <si>
    <t xml:space="preserve">CARTAGENA - BARRANQUILLA </t>
  </si>
  <si>
    <t>YE DE CIENAGA TASAJERA</t>
  </si>
  <si>
    <t>PUENTE ARIMENA - VIENTO - SANTA CECILIA - JURIEPE - PUERTO CARREÑO</t>
  </si>
  <si>
    <t>SAN JOSÉ - EL RETORNO - CALAMAR</t>
  </si>
  <si>
    <t>BELÉN - SOCHA - SÁCAMA - LA CABUYA - PAZ DE ARIPORO</t>
  </si>
  <si>
    <t>LA LEJÍA - SARAVENA</t>
  </si>
  <si>
    <t>MESETAS - LA URIBE</t>
  </si>
  <si>
    <t>SOGAMOSO - AGUAZUL  (*3)</t>
  </si>
  <si>
    <t xml:space="preserve">NEIVA - SAN VICENTE DEL CAGUÁN - PUERTO RICO - FLORENCIA </t>
  </si>
  <si>
    <t xml:space="preserve">CUATROVIENTOS-AGUSTIN CODAZZI </t>
  </si>
  <si>
    <t>VARIANTE SAN GIL</t>
  </si>
  <si>
    <t>SANTA LUCÍA - MOÑITOS</t>
  </si>
  <si>
    <t>CONEXIÓN TRONCAL CENTRAL DEL NORTE
LOS CUROS - MÁLAGA</t>
  </si>
  <si>
    <t>VÍAS PARA LA EQUIDAD</t>
  </si>
  <si>
    <t>SEGUNDA CALZADA CARTAGENA - BARRANQUILLA</t>
  </si>
  <si>
    <t>CARTAGENA - BARRANQUILLA</t>
  </si>
  <si>
    <t>GUILLERMO GAVIRIA ECHEVERRI - SECTOR 2</t>
  </si>
  <si>
    <t>VARIANTE SAN FRANCISCO - MOCOA - SECTOR 1</t>
  </si>
  <si>
    <t>VARIANTE SAN FRANCISCO - MOCOA - SECTOR 2</t>
  </si>
  <si>
    <t>Intercambiador construido</t>
  </si>
  <si>
    <t>Rehabilitar 1 puentes de la red vial nacional primaria</t>
  </si>
  <si>
    <t>Sin número / MEJORAMIENTO DE LA VÍA: ALTO DEL OSO – CRUCERO BUENOS AIRES – ALTO DEL CHINCHE, YOTOCO, VALLE DEL CAUCA.</t>
  </si>
  <si>
    <t xml:space="preserve">VÍA: ALTO DEL OSO – CRUCERO BUENOS AIRES – ALTO DEL CHINCHE </t>
  </si>
  <si>
    <t>2004-2021 / CONSTRUCCIÓN PUENTE VEHICULAR SOBRE LA QUEBRADA LAS MARIMBAS, MUNICIPIO DE CARTAGENA DEL CHAIRA EN EL DEPARTAMENTO DEL CAQUETÁ</t>
  </si>
  <si>
    <t>3+800 - 3+818 en la vía terciaria Peaje - Sardinata - Santafé del Caguán, Vereda Marimbas, Cartagena del Chairá</t>
  </si>
  <si>
    <t>8009-2020 / MEJORAMIENTO VÍA EL PAUJIL - CARTAGENA DEL CHAIRA; ETAPA 3 DEPARTAMENTO DEL CAQUETÁ.</t>
  </si>
  <si>
    <t>K2+000 hasta K10+000, Paujil</t>
  </si>
  <si>
    <t>8007-2020 / MEJORAMIENTO DE LA INFRAESTRUCTURA DE LA RED VIAL TERCIARIA EN LAS VEREDAS SALITRE, ALTO LINDO, LAURELES Y SAN IGNACIA EN EL MUNICIPIO DE AGUAZUL.</t>
  </si>
  <si>
    <t>Vereda El Salitre:
K0+000 hasta K0+570; K1+120 hasta K1+530; K1+887 hasta K2+037
Vereda Alto Lindo:
K0+030 hasta K1+400; K1+700 hasta K2+207; K2+630 hasta K3+490; K3+675 hasta K4+025
Vereda Laureles:
K0+020 hasta K2+370
Vereda San Ignacia
K0+000 hasta K1+880</t>
  </si>
  <si>
    <t>8005-2021/ CONSTRUCCIÓN PAVIMENTO RÍGIDO VÍA INTERSECCIÓN VIAL TELLO - BARAYA HACIA EL CENTRO POBLADO DE SAN ANDRÉS DESDE LA ABSCISA K3+000 HASTA LA ABSCISA K5+000 DEL MUNICIPIO DE TELLO DEPARTAMENTO DEL HUILA”</t>
  </si>
  <si>
    <t>K3+000 hasta K5+000, Tello</t>
  </si>
  <si>
    <t>8004-2021  / CONSTRUCCIÓN Y PAVIMENTACIÓN DE LA VÍA LA PASCUALERA DESDE EL ANILLO VIAL (K0+000) HASTA EL K3+680 DEL MUNICIPIO SAN MARTÍN</t>
  </si>
  <si>
    <t>K0+000 hasta K3+680, San Martín</t>
  </si>
  <si>
    <t>MEJORAMIENTO DEL TRAMO VIAL LOS ANDES - BOQUERÓN - LA PLAYA DEL PR12+300 AL PR18+700 ENTRE LOS MUNICIPIOS DE CORINTO Y TORIBIO EN EL DEPARTAMENTO DEL CAUCA.</t>
  </si>
  <si>
    <t>Corinto entre las abscisas PR12+300 - PR15+500 y Toribio entre las abscisas PR15+500 al PR18+700.</t>
  </si>
  <si>
    <t>17-2021 / MEJORAMIENTO DE LAS VIAS TERCIARIAS EN EL MUNICIPIO DE BALBOA-RISARALDA</t>
  </si>
  <si>
    <t>PURACÉ, LA MANCHA, LA ALEJANDRÍA, PALMERAS, MONOS</t>
  </si>
  <si>
    <t>Kilómetros de vías terciarías mantenidos  (periodico+rutinario)</t>
  </si>
  <si>
    <t>Kilómetros de vías terciarias mantenidos  (periodico+rutinario)</t>
  </si>
  <si>
    <t>CONECTAR TERRITORIOS</t>
  </si>
  <si>
    <t xml:space="preserve">MEJORAMIENTO, GESTIÓN PREDIAL, SOCIAL Y AMBIENTAL SOSTENIBLE
DE LA CARRETERA TRANSVERSAL DE LA MACARENA, BARAYA -
COLOMBIA EN EL DEPARTAMENTO DEL HUILA, EN EL MARCO DEL PROGRAMA DE OBRA PUBLICA "CONCLUIR Y CONCLUIR PARA LA REACTIVACIÓN DE LAS REGIONES" </t>
  </si>
  <si>
    <t>Casco Urbano del Municipio de Colombia - Corregimiento El Dorado - Quebradón</t>
  </si>
  <si>
    <t xml:space="preserve">CONECTAR TERRITORIOS </t>
  </si>
  <si>
    <t>MEJORAMIENTO, GESTIÓN PREDIAL, SOCIAL Y AMBIENTAL SOSTENIBLE DE LAS CARRETERAS IRRA - QUINCHÍA Y GUÁTICA PUENTE UMBRÍA EN EL DEPARTAMENTO DE RISARALDA, EN EL MARCO DEL PROGRAMA DE OBRA PUBLICA "CONCLUIR Y CONCLUIR PARA LA REACTIVACIÓN DE LAS REGIONES"</t>
  </si>
  <si>
    <t>TRAMO 1. IRRA - QUINCHÍA                                        TRAMO 2. GUÁTICA - PUENTE UMBRÍA</t>
  </si>
  <si>
    <t>K69+310 AL K76+410</t>
  </si>
  <si>
    <t>MEJORAMIENTO, GESTIÓN PREDIAL, SOCIAL Y AMBIENTAL SOSTENIBLE DE LA CARRETERA BAHÍA SOLANO-EL VALLE EN EL DEPARTAMENTO DEL CHOCÓ, EN EL MARCO DEL PROGRAMA DE OBRA PUBLICA "CONCLUIR Y CONCLUIR PARA LA REACTIVACIÓN DE LAS REGIONES"</t>
  </si>
  <si>
    <t>MEJORAMIENTO DE LA VÍA CHAPARRAL - RIOBLANCO EN EL MARCO DEL PROGRAMA DE OBRA PUBLICA "CONCLUIR Y CONCLUIR PARA LA REACTIVACIÓN DE LAS REGIONES"</t>
  </si>
  <si>
    <t>CHAPARRAL - RIOBLANCO</t>
  </si>
  <si>
    <t>MEJORAMIENTO DE LA VÍA ATACO - PLANADAS EN EL MARCO DEL PROGRAMA DE OBRA PUBLICA "CONCLUIR Y CONCLUIR PARA LA REACTIVACIÓN DE LAS REGIONES"</t>
  </si>
  <si>
    <t>ATACO - PLANADAS</t>
  </si>
  <si>
    <t>MEJORAMIENTO DE LA VÍA IMUES – GUAITARILLA</t>
  </si>
  <si>
    <t>CRUCE CON LA VÍA NACIONAL 10RN  SECTOR CHIRRISTES (K0+000) AL K9+200</t>
  </si>
  <si>
    <t>VÍAS PARA LA LEGALIDAD</t>
  </si>
  <si>
    <t>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t>
  </si>
  <si>
    <t>PR7+900 AL PR12+900</t>
  </si>
  <si>
    <t>Sitio critico en la red vial secundaria atendido</t>
  </si>
  <si>
    <t>Km de red vial secundaria rehabilitados</t>
  </si>
  <si>
    <t xml:space="preserve">Salida Casco Urbano Municipio de Baraya - Puente El Venado  </t>
  </si>
  <si>
    <t>Km de red vial terciaria con pavimento nuevo</t>
  </si>
  <si>
    <t xml:space="preserve">COLOMBIA RURAL </t>
  </si>
  <si>
    <t>MEJORAMIENTO DE LA VÍA TERCIARIA YUTO - LLORÓ</t>
  </si>
  <si>
    <t>K0+130 AL K3+300</t>
  </si>
  <si>
    <t>Sitios críticos en la red vial secundaria atendidos</t>
  </si>
  <si>
    <t>Realizar mantenimiento de 9145 en vías terciarias</t>
  </si>
  <si>
    <t>Realizar mejoramiento de 1538 Km de vías terciarías</t>
  </si>
  <si>
    <t>OTIC
Dirección Técnica y de estructuración</t>
  </si>
  <si>
    <t>Avanzar en las acciones correspondientes al  Plan de Acción de Implementación de los ejes de la política de Sostenibilidad</t>
  </si>
  <si>
    <t>Acciones del Plan de Acción de los ejes de la política de Sostenibilidad con avance</t>
  </si>
  <si>
    <t>Subdirección de Sostenibilidad
Subdirección de Planificación de la infraestructura
OTIC</t>
  </si>
  <si>
    <t>Publicar 14 regulaciones de nuevas tecnologías propuestas en el modo de transporte carretero</t>
  </si>
  <si>
    <t>14 regulaciones propuestas para ser desarrolladas en el modo de transporte carretero</t>
  </si>
  <si>
    <t xml:space="preserve">Implementar Fuentes adicionales de ingresos </t>
  </si>
  <si>
    <t xml:space="preserve">Titularización  y  financiación de infraestructura regional </t>
  </si>
  <si>
    <t>PLAN DE ACCIÓN ANUAL 2022</t>
  </si>
  <si>
    <t xml:space="preserve">Implementar el código de buen gobierno </t>
  </si>
  <si>
    <t>Código de buen gobierno implementado</t>
  </si>
  <si>
    <t xml:space="preserve">
Secretaría General</t>
  </si>
  <si>
    <t>Mejorar flujos de informacion con las áreas origen, efectuando seguimiento trimestral.</t>
  </si>
  <si>
    <t>Informe de seguimiento por áreas origenes de informacion, sobre el cumplimiento de los acuerdos de niveles de servicio.</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</si>
  <si>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</si>
  <si>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</si>
  <si>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</si>
  <si>
    <t>Atender 3 sitios críticos en la red vial secundaria.</t>
  </si>
  <si>
    <t>Terciaria</t>
  </si>
  <si>
    <t>Revisar</t>
  </si>
  <si>
    <t>0.35</t>
  </si>
  <si>
    <t>0.156</t>
  </si>
  <si>
    <t>SGI</t>
  </si>
  <si>
    <t>TAME - COROCORO - ARAUCA</t>
  </si>
  <si>
    <t>TAME - COROCORO</t>
  </si>
  <si>
    <t>0.5</t>
  </si>
  <si>
    <t>VIAS DEL SAMAN</t>
  </si>
  <si>
    <t>El Pollo - La Romelia</t>
  </si>
  <si>
    <t>Mediacanoa - Ansermanuevo</t>
  </si>
  <si>
    <t>VARIENTE ORIENTAL DE PASTO</t>
  </si>
  <si>
    <t xml:space="preserve">VARIETE ORIENTAL DE PASTO </t>
  </si>
  <si>
    <t>EL POLLO - LA ROMELIA</t>
  </si>
  <si>
    <t>CERRITOS - LA VIRGINIA</t>
  </si>
  <si>
    <t>PEREIRA - CERRITOS - LA VICTORIA</t>
  </si>
  <si>
    <t xml:space="preserve">PUERTO BOYACA (DOS MEDIO) - OTANCHE </t>
  </si>
  <si>
    <t>TRV DE BOYACA - VIAS PARA LA EQUIDAD</t>
  </si>
  <si>
    <t>COHETANDO</t>
  </si>
  <si>
    <t>MEJORAMIENTO Y MANTENIMIENTO DE LA VÍA 3702 GUADUALEJO – BELALCÁZAR – NARANJAL, DEPARTAMENTO DEL CAUCA.</t>
  </si>
  <si>
    <t xml:space="preserve"> SILVIA - TORORO </t>
  </si>
  <si>
    <t xml:space="preserve">Realizar rehabilitación y/o mantenimiento de 1136 km </t>
  </si>
  <si>
    <t>Realizar mejoramiento de 269 km de red vial primaria</t>
  </si>
  <si>
    <t>Pavimentar 36 km en red secundaria</t>
  </si>
  <si>
    <t>Adelantar la rehabilitación de 15 km de la red vial secundaria</t>
  </si>
  <si>
    <t>Construir 39 puentes de la red vial nacional primaria</t>
  </si>
  <si>
    <t>Plan Anual de Auditoría  aprobado en el Comité de Control interno</t>
  </si>
  <si>
    <t>Comité de Control Interno
Oficina de Control interno</t>
  </si>
  <si>
    <t>PUENTE DE BOYACA (peatonal)</t>
  </si>
  <si>
    <t>GRAN COLOMBIA (peatonal)</t>
  </si>
  <si>
    <t>PUENTE CHIPAQUE (peatonal)</t>
  </si>
  <si>
    <t>Predios y mejoras gestionadas (fichas, estudios de titulos y avaluos)</t>
  </si>
  <si>
    <t>Aprobar el plan anual de auditoria para fortalecer el SCI- Sistema de Control Interno del Invías</t>
  </si>
  <si>
    <t>Construir 2 puentes de la red vial secundaria</t>
  </si>
  <si>
    <t>Puentes en la red secundaria construido</t>
  </si>
  <si>
    <t>Comprometer del 99,62% de los recursos de inversión asignados a la vigencia $ 5.264.675
*valores en millones de pesos</t>
  </si>
  <si>
    <t>Obligar 76,97% de los recursos de inversión asignados en la vigencia $4067975
*valores en millones de pesos</t>
  </si>
  <si>
    <t>Comprometer del 99,5% de los recursos de funcionamiento asignados a la vigencia $202.056
*valores en millones de pesos</t>
  </si>
  <si>
    <t>Obligar 90.05% de los recursos de funcionamiento asignados en la vigencia $182.866
*valores en millones de pesos</t>
  </si>
  <si>
    <t>Obligar 99,2% de los recursos de la reserva presupuestal 2021 
*valores en millones de pesos</t>
  </si>
  <si>
    <t>ESTRATEGÍA INSTITUCIONAL</t>
  </si>
  <si>
    <t>Anticorrupción</t>
  </si>
  <si>
    <t>Gestión del Riesgo de Desastres</t>
  </si>
  <si>
    <t>Sostenibilidad</t>
  </si>
  <si>
    <t>Alianzas estratégicas</t>
  </si>
  <si>
    <t>Programas estratégicos intermodales</t>
  </si>
  <si>
    <t>Nuevas fuentes de financiación</t>
  </si>
  <si>
    <t>Transformación digital</t>
  </si>
  <si>
    <t>Plan Maestro de Transporte intermodal</t>
  </si>
  <si>
    <t>PRESUPUESTO POR PROYECTOS 2022</t>
  </si>
  <si>
    <t>C-2401-0600-41</t>
  </si>
  <si>
    <t>MEJORAMIENTO Y MANTENIMIENTO CARRETERA SANTA FE DE BOGOTÁ - CHIQUINQUIRÁ- BUCARAMANGA- SAN ALBERTO DE LA TRONCAL CENTRAL.   CUNDINAMARCA, BOYACÁ, SANTANDER, NORTE DE SANTANDER</t>
  </si>
  <si>
    <t>C-2401-0600-70</t>
  </si>
  <si>
    <t>CONSTRUCCIÓN , MEJORAMIENTO Y MANTENIMIENTO DE LA VÍA PUERTO SALGAR - PUERTO ARAUJO - LA LIZAMA - SAN ALBERTO - SAN ROQUE DE LA TRONCAL DEL MAGDALENA.  CUNDINAMARCA, BOYACÁ, SANTANDER, NORTE DE SANTANDER, CESAR</t>
  </si>
  <si>
    <t>C-2401-0600-71</t>
  </si>
  <si>
    <t>MEJORAMIENTO Y MANTENIMIENTO DE LA CARRETERA CUCUTA - SARDINATA - OCAÑA - AGUACLARA Y ACCESOS.  CESAR, NORTE DE SANTANDER</t>
  </si>
  <si>
    <t>C-2401-0600-72</t>
  </si>
  <si>
    <t>MEJORAMIENTO Y MANTENIMIENTO TRIBUGÁ-MEDELLÍN-PUERTO BERRIO-CRUCE RUTA 45-BARRANCABERMEJA-BUCARAMANGA-PAMPLONA-ARAUCA.   CHOCÓ, ANTIOQUIA, SANTANDER, NORTE DE SANTANDER, ARAUCA</t>
  </si>
  <si>
    <t>C-2401-0600-73</t>
  </si>
  <si>
    <t>MEJORAMIENTO , MANTENIMIENTO DE LA CARRETERA PUERTO REY - MONTERÍA - CERETÉ - LA YE - EL VIAJANO - GUAYEPO - MAJAGUAL DE LA TRANSVERSAL PUERTO REY - MONTERÍA - TIBÚ. DEPARTAMENTOS   CÓRDOBA, SUCRE</t>
  </si>
  <si>
    <t>C-2401-0600-74</t>
  </si>
  <si>
    <t>MEJORAMIENTO  Y MANTENIMIENTO CARRETERA PUERTO BOYACÁ - CHIQUINQUIRÁ - VILLA DE LEYVA - TUNJA - RAMIRIQUI - MIRAFLORES - MONTERREY.  BOYACÁ, CASANARE</t>
  </si>
  <si>
    <t>C-2401-0600-75</t>
  </si>
  <si>
    <t>MEJORAMIENTO Y MANTENIMIENTO CARRETERA LAS ANIMAS-SANTA CECILIA-PUEBLO RICO-FRESNO-BOGOTA. TRANSVERSAL LAS ANIMAS-BOGOTÁ.   CHOCÓ, RISARALDA, CALDAS, TOLIMA, CUNDINAMARCA</t>
  </si>
  <si>
    <t>C-2401-0600-76</t>
  </si>
  <si>
    <t>MEJORAMIENTO Y MANTENIMIENTO DE LA CARRETERA PUENTE SAN MIGUEL - ESPINAL DE LA TRONCAL DEL MAGDALENA. DEPARTAMENTOS  PUTUMAYO, CAUCA, HUILA, TOLIMA</t>
  </si>
  <si>
    <t>C-2401-0600-77</t>
  </si>
  <si>
    <t>MEJORAMIENTO Y  MANTENIMIENTO DE LA CARRETERA  LOS CUROS - MALAGA.  SANTANDER</t>
  </si>
  <si>
    <t>C-2401-0600-78</t>
  </si>
  <si>
    <t>CONSTRUCCIÓN , MEJORAMIENTO Y MANTENIMIENTO DE LA CARRETERA CALI - LOBOGUERRERO DE LOS ACCESOS A CALI.  VALLE DEL CAUCA</t>
  </si>
  <si>
    <t>C-2401-0600-79</t>
  </si>
  <si>
    <t>ADMINISTRACIÓN , RECAUDO Y CONTROL DE LA TASA DE PEAJE.  NACIONAL</t>
  </si>
  <si>
    <t>C-2401-0600-80</t>
  </si>
  <si>
    <t>CONSTRUCCIÓN , MEJORAMIENTO Y MANTENIMIENTO DE LA CARRETERA ALTAMIRA - FLORENCIA.  HUILA, CAQUETÁ</t>
  </si>
  <si>
    <t>C-2401-0600-81</t>
  </si>
  <si>
    <t>CONSTRUCCIÓN , MEJORAMIENTO Y MANTENIMIENTO DE LA VARIANTE CALARCÁ - CIRCASIA.   QUINDIO</t>
  </si>
  <si>
    <t>C-2401-0600-82</t>
  </si>
  <si>
    <t>CONSTRUCCIÓN , MEJORAMIENTO Y MANTENIMIENTO DE LA CARRETERA SABANETA – COVEÑAS.  SUCRE - CORDOBA</t>
  </si>
  <si>
    <t>C-2401-0600-83</t>
  </si>
  <si>
    <t>MEJORAMIENTO Y MANTENIMIENTO CARRETERA SAN  GIL - BARICHARA - GUANE.  SANTANDER</t>
  </si>
  <si>
    <t>C-2401-0600-84</t>
  </si>
  <si>
    <t>CONSTRUCCIÓN , MEJORAMIENTO, MANTENIMIENTO Y REHABILITACIÓN DE LA VÍA SANTANA - LA GLORIA DEL ACCESO TRANSVERSAL CARMEN - BOSCONIA DEL DEPARTAMENTO DEL  MAGDALENA</t>
  </si>
  <si>
    <t>C-2401-0600-85</t>
  </si>
  <si>
    <t>CONSTRUCCIÓN , MEJORAMIENTO Y MANTENIMIENTO DE LA CARRETERA SAN ROQUE - LA PAZ - SAN JUAN DEL CESAR - BUENAVISTA Y VALLEDUPAR - LA PAZ. TRONCAL DEL CARBÓN.  CESAR, LA GUAJIRA</t>
  </si>
  <si>
    <t>C-2401-0600-86</t>
  </si>
  <si>
    <t>CONSTRUCCIÓN , MEJORAMIENTO Y MANTENIMIENTO CARRETERA BOGOTÁ - TUNJA - DUITAMA - SOATA - MÁLAGA - PAMPLONA - CÚCUTA - PUERTO SANTANDER - PUENTE INTERNACIONAL. TRONCAL CENTRAL DEL NORTE Y ALTERNAS.   CUNDINAMARCA, BOYACÁ, SANTANDER, NORTE DE SANTANDE</t>
  </si>
  <si>
    <t>C-2401-0600-88</t>
  </si>
  <si>
    <t>CONSTRUCCIÓN , MEJORAMIENTO Y MANTENIMIENTO DE LA CARRETERA LA VIRGINIA - APIA, DE LA CONEXIÓN TRONCAL DE OCCIDENTE - TRANSVERSAL LAS ANIMAS-BOGOTÁ  RISARALDA</t>
  </si>
  <si>
    <t>C-2401-0600-89</t>
  </si>
  <si>
    <t>CONSTRUCCIÓN , MEJORAMIENTO Y MANTENIMIENTO DE LA CARRETERA GUACHUCAL - IPIALES - EL ESPINO, VÍA ALTERNA AL PUERTO DE TUMACO.  NARIÑO</t>
  </si>
  <si>
    <t>C-2401-0600-90</t>
  </si>
  <si>
    <t>CONSTRUCCIÓN , MEJORAMIENTO Y MANTENIMIENTO DE LA TRANSVERSAL ROSAS - CONDAGUA.  CAUCA, PUTUMAYO</t>
  </si>
  <si>
    <t>C-2401-0600-91</t>
  </si>
  <si>
    <t>CONSTRUCCIÓN , MEJORAMIENTO Y MANTENIMIENTO DE LA CARRETERA TURBO-CARTAGENA-BARRANQUILLA-SANTA MARTA-RIOHACHA-PARAGUACHÓN. TRANSVERSAL DEL CARIBE.  CÓRDOBA, ATLÁNTICO, SUCRE, ANTIOQUIA, BOLÍVAR, MAGDALENA, LA GUAJIRA</t>
  </si>
  <si>
    <t>C-2401-0600-92</t>
  </si>
  <si>
    <t>CONSTRUCCIÓN , MEJORAMIENTO Y MANTENIMIENTO DE LA CARRETERA LORICA - CHINU, CONEXIÓN TRANSVERSAL DEL CARIBE - TRONCAL DE OCCIDENTE.  CÓRDOBA</t>
  </si>
  <si>
    <t>C-2401-0600-93</t>
  </si>
  <si>
    <t>CONSTRUCCIÓN , MEJORAMIENTO Y MANTENIMIENTO DE LA CARRETERA YACOPÍ - LA PALMA – CAPARRAPÍ - DINDAL.  CUNDINAMARCA</t>
  </si>
  <si>
    <t>C-2401-0600-94</t>
  </si>
  <si>
    <t>CONSTRUCCIÓN , MEJORAMIENTO Y MANTENIMIENTO DE LA CARRETERA PLATO - SALAMINA - PALERMO. PARALELA RÍO MAGDALENA.  MAGDALENA</t>
  </si>
  <si>
    <t>C-2401-0600-95</t>
  </si>
  <si>
    <t>CONSTRUCCIÓN , MEJORAMIENTO Y MANTENIMIENTO DE LA CARRETERA PUERTO ARAUJO - CIMITARRA - LANDAZURI - VELEZ - BARBOSA - TUNJA DE LA TRANSVERSAL DEL CARARE.  BOYACÁ, SANTANDER</t>
  </si>
  <si>
    <t>C-2401-0600-96</t>
  </si>
  <si>
    <t>CONSTRUCCIÓN , MEJORAMIENTO Y MANTENIMIENTO DE LA CARRETERA SANTA LUCIA - MOÑITOS EN EL DEPARTAMENTO DE  CÓRDOBA</t>
  </si>
  <si>
    <t>C-2401-0600-97</t>
  </si>
  <si>
    <t>CONSTRUCCIÓN , MEJORAMIENTO Y MANTENIMIENTO DE LA CARRETERA OCAÑA - LA ONDINA - LLANO GRANDE - CONVENCIÓN. ACCESO A OCAÑA.  NORTE DE SANTANDER</t>
  </si>
  <si>
    <t>C-2401-0600-99</t>
  </si>
  <si>
    <t>CONSTRUCCIÓN , MEJORAMIENTO Y MANTENIMIENTO DE LAS VÍAS ALTERNAS A LA TRANSVERSAL DEL CARIBE.  CÓRDOBA, ATLÁNTICO, BOLÍVAR</t>
  </si>
  <si>
    <t>C-2401-0600-100</t>
  </si>
  <si>
    <t>CONSTRUCCIÓN , MEJORAMIENTO Y MANTENIMIENTO DE LA CARRETERA CLUB CAMPESTRE –ARMENIA – PEREIRA – CHINCHINA – LA MANUELA  - LA FELISA Y VARIANTES, TRONCAL DEL EJE CAFETERO.     QUINDIO, RISARALDA, CALDAS, VALLE DEL CAUCA</t>
  </si>
  <si>
    <t>C-2401-0600-101</t>
  </si>
  <si>
    <t>CONSTRUCCIÓN , MEJORAMIENTO Y MANTENIMIENTO DE LA CARRETERA TAME - COROCORO - ARAUCA. TRANSVERSAL CORREDOR FRONTERIZO DEL ORIENTE COLOMBIANO.  ARAUCA</t>
  </si>
  <si>
    <t>C-2401-0600-102</t>
  </si>
  <si>
    <t>CONSTRUCCIÓN , MEJORAMIENTO Y MANTENIMIENTO DE LA CARRETERA MEDELLÍN-SANTUARIO-PUERTO TRIUNFO-CRUCE RUTA 45 Y TOBIAGRANDE-SANTAFE DE BOGOTÁ. TRANSVERSAL MEDELLÍN-BOGOTÁ.  CUNDINAMARCA, ANTIOQUIA</t>
  </si>
  <si>
    <t>C-2401-0600-103</t>
  </si>
  <si>
    <t>CONSERVACIÓN DE VÍAS A TRAVÉS DE MANTENIMIENTO RUTINARIO Y ADMINISTRACIÓN VIAL.  NACIONAL</t>
  </si>
  <si>
    <t>C-2401-0600-105</t>
  </si>
  <si>
    <t>CONSTRUCCIÓN , MEJORAMIENTO Y MANTENIMIENTO DE LAS VÍAS TRANSFERIDAS POR LA EMERGENCIA DEL RIO PÁEZ.  CAUCA, HUILA</t>
  </si>
  <si>
    <t>C-2401-0600-107</t>
  </si>
  <si>
    <t>CONSTRUCCIÓN TÚNEL DEL TOYO Y VÍAS DE ACCESO EN EL CORREDOR SANTAFÉ DE ANTIOQUIA - CAÑASGORDAS EN EL DEPARTAMENTO DE  ANTIOQUIA</t>
  </si>
  <si>
    <t>C-2401-0600-108</t>
  </si>
  <si>
    <t>MEJORAMIENTO , MANTENIMIENTO Y REHABILITACIÓN DE LA VÍA BELEN - SOCHA - SACAMA - LA CABUYA.  CASANARE, BOYACÁ</t>
  </si>
  <si>
    <t>C-2401-0600-109</t>
  </si>
  <si>
    <t>CONSTRUCCIÓN , MEJORAMIENTO Y MANTENIMIENTO DE LA CARRETERA PUERTA DE HIERRO-MAGANGUÉ- MOMPOX-EL BANCO-ARJONA-CUATROVIENTOS-CODAZZI Y EL BANCO-TAMALAMEQUE-EL BURRO. TRANSVERSAL DEPRESIÓN MOMPOSINA.  BOLÍVAR, CESAR, MAGDALENA</t>
  </si>
  <si>
    <t>C-2401-0600-110</t>
  </si>
  <si>
    <t>CONSTRUCCIÓN , MEJORAMIENTO Y MANTENIMIENTO DE LA CARRETERA GRANADA - SAN JOSÉ DEL GUAVIARE DE LA TRANSVERSAL BUGA - PUERTO INÍRIDA.  META - GUAVIARE</t>
  </si>
  <si>
    <t>C-2401-0600-112</t>
  </si>
  <si>
    <t>CONSTRUCCIÓN , MEJORAMIENTO Y MANTENIMIENTO DE LA CARRETERA RUMICHACA-PALMIRA-CERRITO-MEDELLÍN-SINCELEJO-BARRANQUILLA. TRONCAL DE OCCIDENTE.  NARIÑO, CAUCA, VALLE DEL CAUCA, RISARALDA, CALDAS, ANTIOQUIA, CÓRDOBA, SUCRE, BOLÍVAR, ATLÁNTICO</t>
  </si>
  <si>
    <t>C-2401-0600-113</t>
  </si>
  <si>
    <t>CONSTRUCCIÓN , MEJORAMIENTO Y MANTENIMIENTO DE LA CARRETERA POPAYÁN - PATICO - PALETARÁ - ISNOS - PITALITO - SAN AGUSTÍN DE LOS CIRCUITOS ECOTURÍSTICOS  HUILA, CAUCA</t>
  </si>
  <si>
    <t>C-2401-0600-114</t>
  </si>
  <si>
    <t>CONSTRUCCIÓN , MEJORAMIENTO Y MANTENIMIENTO DE LA CARRETERA SAN CAYETANO - CORNEJO - ZULIA.  NORTE DE SANTANDER</t>
  </si>
  <si>
    <t>C-2401-0600-115</t>
  </si>
  <si>
    <t>CONSTRUCCIÓN , MEJORAMIENTO Y MANTENIMIENTO DE LA CARRETERA TUQUERRES - SAMANIEGO.  NARIÑO</t>
  </si>
  <si>
    <t>C-2401-0600-116</t>
  </si>
  <si>
    <t>CONSTRUCCIÓN , MEJORAMIENTO Y MANTENIMIENTO DE LA CONEXIÓN ENTRE LA TRANSVERSAL BUENAVENTURA - PUERTO CARREÑO Y LA TRONCAL CENTRAL DEL NORTE,  CUNDINAMARCA</t>
  </si>
  <si>
    <t>C-2401-0600-117</t>
  </si>
  <si>
    <t>CONSTRUCCIÓN , MEJORAMIENTO Y MANTENIMIENTO DE LA CARRETERA POPAYÁN (CRUCERO) - TOTORO - GUADUALEJO - PUERTO VALENCIA - LA PLATA - LABERINTO Y ALTERNAS DE LA TRANSVERSAL  HUILA, CAUCA</t>
  </si>
  <si>
    <t>C-2401-0600-118</t>
  </si>
  <si>
    <t>CONSTRUCCIÓN , MEJORAMIENTO Y MANTENIMIENTO DE LA CARRETERA BUENAVENTURA-BOGOTÁ-VILLAVICENCIO-PUERTO GAITÁN-EL PORVENIR-PUERTO CARREÑO. TRANSVERSAL BUENAVENTURA-VILLAVICENCIO-PUERTO CARREÑO.  VALLE DEL CAUCA, QUINDIO, TOLIMA, C/MARCA, META, VICHADA-</t>
  </si>
  <si>
    <t>C-2401-0600-119</t>
  </si>
  <si>
    <t>CONSTRUCCIÓN , MEJORAMIENTO Y MANTENIMIENTO DE LA CARRETERA CARTAGO-ALCALA-MONTENEGRO-ARMENIA.  VALLE DEL CAUCA, QUINDIO</t>
  </si>
  <si>
    <t>C-2401-0600-120</t>
  </si>
  <si>
    <t>CONSTRUCCIÓN , MEJORAMIENTO Y MANTENIMIENTO DE LA CARRETERA LA UNIÓN - SONSON, CIRCUITO MEDELLÍN - VALLE DE RIONEGRO.  ANTIOQUIA</t>
  </si>
  <si>
    <t>C-2401-0600-121</t>
  </si>
  <si>
    <t>MEJORAMIENTO Y MANTENIMIENTO DE LA VÍA ALTERNA AL PUERTO DE SANTA MARTA EN EL DEPARTAMENTO DE  MAGDALENA</t>
  </si>
  <si>
    <t>C-2401-0600-123</t>
  </si>
  <si>
    <t>CONSTRUCCIÓN , MEJORAMIENTO Y MANTENIMIENTO DE LA CARRETERA TUMACO-PASTO-MOCOA DE LA TRANSVERSAL TUMACO-MOCOA EN LOS DEPARTAMENTOS DE  NARIÑO, PUTUMAYO</t>
  </si>
  <si>
    <t>C-2401-0600-124</t>
  </si>
  <si>
    <t>CONSTRUCCIÓN , MEJORAMIENTO Y MANTENIMIENTO DE LAS CIRCUNVALARES DE  SAN ANDRES Y PROVIDENCIA</t>
  </si>
  <si>
    <t>C-2401-0600-125</t>
  </si>
  <si>
    <t>CONSTRUCCIÓN , MEJORAMIENTO Y MANTENIMIENTO DE LA CARRETERA LA ESPRIELLA - RIO MATAJE-CONEXIÓN TRANSVERSAL TUMACO LETICIA Y EL ECUADOR EN EL DEPARTAMENTO DE  NARIÑO</t>
  </si>
  <si>
    <t>C-2401-0600-126</t>
  </si>
  <si>
    <t>CONSTRUCCIÓN , MEJORAMIENTO Y MANTENIMIENTO CARRETERA CALAMAR - SAN JOSÉ DEL GUAVIARE DE LOS ACCESOS A MITÚ. DEPARTAMENTO DEL  GUAVIARE</t>
  </si>
  <si>
    <t>C-2401-0600-127</t>
  </si>
  <si>
    <t>CONSTRUCCIÓN , MEJORAMIENTO Y MANTENIMIENTO DE LA CARRETERA CÚCUTA - DOS RIOS - SAN FAUSTINO - LA CHINA,  NORTE DE SANTANDER</t>
  </si>
  <si>
    <t>C-2401-0600-128</t>
  </si>
  <si>
    <t>CONSTRUCCIÓN , MEJORAMIENTO Y MANTENIMIENTO DE LA CARRETERA EL CARMEN - VALLEDUPAR - MAICAO. TRANSVERSAL CARMEN - BOSCONIA - VALLEDUPAR - MAICAO.  BOLÍVAR, MAGDALENA, CESAR, LA GUAJIRA</t>
  </si>
  <si>
    <t>C-2401-0600-129</t>
  </si>
  <si>
    <t>CONSTRUCCIÓN , MEJORAMIENTO Y MANTENIMIENTO DE LA CARRETERA HOBO - YAGUARÁ.  HUILA</t>
  </si>
  <si>
    <t>C-2401-0600-130</t>
  </si>
  <si>
    <t>CONSTRUCCIÓN MEJORAMIENTO Y MANTENIMIENTO DE LA CARRETERA DUITAMA-SOGAMOSO-AGUAZUL. ACCESOS A YOPAL EN LOS DEPARTAMENTOS DE   BOYACÁ, CASANARE</t>
  </si>
  <si>
    <t>C-2401-0600-131</t>
  </si>
  <si>
    <t>CONSTRUCCIÓN , MEJORAMIENTO Y MANTENIMIENTO DE LA CARRETERA LETICIA - TARAPACÁ  AMAZONAS</t>
  </si>
  <si>
    <t>C-2401-0600-132</t>
  </si>
  <si>
    <t>CONSTRUCCIÓN , MEJORAMIENTO Y MANTENIMIENTO DE LA CARRETERA VILLAGARZÓN-LA MINA-SAN JUAN DE ARAMA-VILLAVICENCIO-TAME-SARAVENA-PUENTE INTERNACIONAL RÍO ARAUCA. TRONCAL VILLAGARZÓN-SARAVENA.   PUTUMAYO, CAQUETÁ, META, CASANARE</t>
  </si>
  <si>
    <t>C-2401-0600-133</t>
  </si>
  <si>
    <t>CONSTRUCCIÓN , MEJORAMIENTO Y MANTENIMIENTO DE LA CONEXIÓN COSTA PACÍFICA Y LA TRONCAL DE OCCIDENTE.  CAUCA</t>
  </si>
  <si>
    <t>C-2401-0600-134</t>
  </si>
  <si>
    <t>CONSTRUCCIÓN , MEJORAMIENTO Y MANTENIMIENTO DE LA CARRETERA PATICO - LA PLATA DE LOS CIRCUITOS ECOTURÍSTICOS  HUILA, CAUCA</t>
  </si>
  <si>
    <t>C-2401-0600-135</t>
  </si>
  <si>
    <t>CONSTRUCCIÓN , MEJORAMIENTO Y MANTENIMIENTO DE LA CARRETERA NEIVA - PLATANILLAL - BALSILLAS - SAN VICENTE. TRANSVERSAL NEIVA - SAN VICENTE.  HUILA, CAQUETÁ</t>
  </si>
  <si>
    <t>C-2401-0600-136</t>
  </si>
  <si>
    <t>CONSTRUCCIÓN , MEJORAMIENTO Y MANTENIMIENTO DE LA CARRETERA CHINCHINÁ - MANIZALES. ACCESOS A MANIZALES.  CALDAS</t>
  </si>
  <si>
    <t>C-2401-0600-137</t>
  </si>
  <si>
    <t>CONSTRUCCIÓN , MEJORAMIENTO Y MANTENIMIENTO DE LA CARRETERA SAN GIL - ONZAGA - SANTA ROSITA. TRANSVERSAL SAN GIL - MOGOTES - LA ROSITA.   SANTANDER, BOYACÁ</t>
  </si>
  <si>
    <t>C-2401-0600-138</t>
  </si>
  <si>
    <t>CONSTRUCCIÓN , MEJORAMIENTO Y MANTENIMIENTO DE VÍAS ALTERNAS A LA TRONCAL DE OCCIDENTE.  NARIÑO, ANTIOQUIA, CAUCA, VALLE DEL CAUCA, RISARALDA</t>
  </si>
  <si>
    <t>C-2401-0600-139</t>
  </si>
  <si>
    <t>CONSTRUCCION DE OBRAS DE EMERGENCIA EN LA INFRAESTRUCTURA DE LA RED VIAL PRIMARIA. NACIONAL</t>
  </si>
  <si>
    <t>C-2401-0600-140</t>
  </si>
  <si>
    <t>CONSTRUCCIÓN , MEJORAMIENTO Y MANTENIMIENTO DE LAS VÍAS PEREIRA - CERRITOS Y RETORNO SANTA ROSA DE LOS ACCESOS A PEREIRA.  RISARALDA</t>
  </si>
  <si>
    <t>C-2401-0600-141</t>
  </si>
  <si>
    <t>CONSTRUCCIÓN ,MEJORAMIENTO Y MANTENIMIENTO DE LA VÍA CHAPARRAL - ORTEGA - GUAMO DE LA ALTERNA BUGA - PUERTO INÍRIDA.  TOLIMA</t>
  </si>
  <si>
    <t>C-2401-0600-142</t>
  </si>
  <si>
    <t>MEJORAMIENTO , MANTENIMIENTO, REHABILITACION, CONSTRUCCION DE LA CARRETERA COLOMBIA - LA URIBE, CONEXION PACIFICO - ORINOQUIA.   HUILA, META</t>
  </si>
  <si>
    <t>C-2402-0600-11</t>
  </si>
  <si>
    <t>MEJORAMIENTO ,MANTENIMIENTO Y REHABILITACIÓN DE LA RED TERCIARIA.  NACIONAL</t>
  </si>
  <si>
    <t>C-2402-0600-12</t>
  </si>
  <si>
    <t>MEJORAMIENTO, MANTENIMIENTO Y REHABILITACION DE CORREDORES RURALES PRODUCTIVOS - COLOMBIA RURAL. NACIONAL</t>
  </si>
  <si>
    <t>C-2402-0600-13</t>
  </si>
  <si>
    <t>CONSTRUCCIÓN , MEJORAMIENTO Y MANTENIMIENTO DE INFRAESTRUCTURA PARA CONECTAR TERRITORIOS, GOBIERNOS Y POBLACIONES.  NACIONAL</t>
  </si>
  <si>
    <t>C-2404-0600-2</t>
  </si>
  <si>
    <t>MEJORAMIENTO , MANTENIMIENTO Y CONSERVACIÓN DEL SISTEMA DE TRANSPORTE FÉRREO EN LA RED VIAL.   NACIONAL</t>
  </si>
  <si>
    <t>C-2405-0600-5</t>
  </si>
  <si>
    <t>CONSTRUCCIÓN , MEJORAMIENTO Y MANTENIMIENTO DE LOS ACCESOS MARÍTIMOS A LOS PUERTOS DE LA NACIÓN.  NACIONAL</t>
  </si>
  <si>
    <t>C-2405-0600-6</t>
  </si>
  <si>
    <t>RECUPERACION Y MITIGACION AMBIENTAL EN EL AREA DE INFLUENCIA DE LA ZONA PORTUARIA DE SANTA MARTA - CAÑO CLARIN. DEPARTAMENTO DEL MAGDALENA</t>
  </si>
  <si>
    <t>C-2406-0600-6</t>
  </si>
  <si>
    <t>C-2406-0600-7</t>
  </si>
  <si>
    <t>CONSTRUCCIÓN , MEJORAMIENTO, MANTENIMIENTO Y OPERACIÓN DE LA INFRAESTRUCTURA PORTUARIA FLUVIAL.  NACIONAL</t>
  </si>
  <si>
    <t>C-2406-0600-8</t>
  </si>
  <si>
    <t>CONSTRUCCIÓN Y MANTENIMIENTO DE TRANSBORDADORES.  NACIONAL</t>
  </si>
  <si>
    <t>C-2409-0600-2</t>
  </si>
  <si>
    <t>FORTALECIMIENTO DE LA SEGURIDAD CIUDADANA EN LAS VÍAS NACIONALES.  NACIONAL</t>
  </si>
  <si>
    <t>C-2409-0600-3</t>
  </si>
  <si>
    <t>CONSTRUCCIÓN DE OBRAS Y SEÑALIZACIÓN PARA LA SEGURIDAD VIAL EN LA INFRAESTRUCTURA DE TRANSPORTE.  NACIONAL</t>
  </si>
  <si>
    <t>C-2409-0600-4</t>
  </si>
  <si>
    <t>CONSTRUCCIÓN DE OBRAS DE EMERGENCIA EN LA INFRAESTRUCTURA DE TRANSPORTE.  NACIONAL</t>
  </si>
  <si>
    <t>C-2409-0600-5</t>
  </si>
  <si>
    <t>IMPLEMENTACIÓN DE UN SISTEMA DE INFORMACIÓN GEOGRÁFICO DEL INVIAS.  NACIONAL</t>
  </si>
  <si>
    <t>C-2409-0600-6</t>
  </si>
  <si>
    <t>IMPLEMENTACIÓN DE LA GESTIÓN DEL RIESGO EN LA INFRAESTRUCTURA DE TRANSPORTE.  NACIONAL</t>
  </si>
  <si>
    <t>C-2410-0600-2</t>
  </si>
  <si>
    <t>DESARROLLO E IMPLEMENTACION DE CRITERIOS DE SOSTENIBILIDAD EN LA INFRAESTRUCTURA DE TRANSPORTE  NACIONAL</t>
  </si>
  <si>
    <t>C-2499-0600-17</t>
  </si>
  <si>
    <t>MEJORAMIENTO DE LA CALIDAD EN LA ESTRUCTURACIÓN Y DISEÑOS DE PROYECTOS DE INFRAESTRUCTURA DE TRANSPORTE.  NACIONAL</t>
  </si>
  <si>
    <t>C-2499-0600-18</t>
  </si>
  <si>
    <t>IMPLEMENTACIÓN , MONITOREO Y SEGUIMIENTO DEL MODELO INTEGRADO DE PLANEACIÓN Y GESTIÓN - MIPG DE INVIAS.  NACIONAL</t>
  </si>
  <si>
    <t>C-2499-0600-19</t>
  </si>
  <si>
    <t>CAPACITACIÓN INTEGRAL PARA LOS FUNCIONARIOS DEL INSTITUTO NACIONAL DE VÍAS.   NACIONAL</t>
  </si>
  <si>
    <t>C-2499-0600-20</t>
  </si>
  <si>
    <t>MEJORAMIENTO , MANTENIMIENTO, ADECUACIÓN Y ADQUISICIÓN DE EDIFICIOS SEDES DEL INVIAS.  NACIONAL</t>
  </si>
  <si>
    <t>C-2499-0600-21</t>
  </si>
  <si>
    <t>RENOVACIÓN , ACTUALIZACIÓN Y MANTENIMIENTO DE LAS TECNOLOGÍAS DE LA INFORMACIÓN Y LAS COMUNICACIONES EN EL INVÍAS.  NACIONAL</t>
  </si>
  <si>
    <t>C-2499-0600-22</t>
  </si>
  <si>
    <t>ANÁLISIS ESTUDIOS Y/O DISEÑOS EN INFRAESTRUCTURA DE TRANSPORTE.  NACIONAL</t>
  </si>
  <si>
    <t>C-2499-0600-23</t>
  </si>
  <si>
    <t>LEVANTAMIENTO Y ANÁLISIS DE INFORMACIÓN DEL PARQUE AUTOMOTOR QUE TRANSITA POR LA RED VIAL.  NACIONAL</t>
  </si>
  <si>
    <t>C-2499-0600-25</t>
  </si>
  <si>
    <t>ADMINISTRACIÓN , RECAUDO Y CONTROL DE LA CONTRIBUCIÓN POR VALORIZACIÓN.  NACIONAL</t>
  </si>
  <si>
    <t>C-2499-0600-27</t>
  </si>
  <si>
    <t>DESARROLLO E IMPLEMENTACION DE UN SISTEMA DE GESTION DE LA INFRAESTRUCTURA DE TRANSPORTE.  NACIONAL</t>
  </si>
  <si>
    <t>C-2499-0600-28</t>
  </si>
  <si>
    <t>DIVULGACION Y COMUNICACION DE LA GESTION, INVERSION, ALCANCE Y LOGROS DE LOS PROGRAMAS Y PROYECTOS DEL INVIAS.  NACIONAL</t>
  </si>
  <si>
    <t>RUBRO</t>
  </si>
  <si>
    <t>DESCRIPCIÓN</t>
  </si>
  <si>
    <t>APROPIACIÓN INICIAL</t>
  </si>
  <si>
    <t>Sistema de Gestión de Documento Electrónico y de Archivo SGDEA, Ventanilla única y digitalización de 2 trámites: TIES y permisos de carga ordinarios, implementados a través de plataforma de gestión de procesos de negocio BPM</t>
  </si>
  <si>
    <t xml:space="preserve">Digitalizar los trámites: TIES y permisos ordinarios. </t>
  </si>
  <si>
    <t>Trámites: TIES y permisos de carga ordinarios digitalizados.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</si>
</sst>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 #,##0.00_-;\-&quot;$&quot;\ * #,##0.00_-;_-&quot;$&quot;\ * &quot;-&quot;??_-;_-@_-"/>
    <numFmt numFmtId="165" formatCode="_(* #,##0.00_);_(* \(#,##0.00\);_(* &quot;-&quot;??_);_(@_)"/>
    <numFmt numFmtId="166" formatCode="#,##0.0"/>
    <numFmt numFmtId="167" formatCode="0.0"/>
    <numFmt numFmtId="168" formatCode="_(* #,##0.00_);_(* \(#,##0.00\);_(* &quot;-&quot;_);_(@_)"/>
    <numFmt numFmtId="169" formatCode="_-* #,##0.0_-;\-* #,##0.0_-;_-* &quot;-&quot;_-;_-@_-"/>
    <numFmt numFmtId="170" formatCode="_-&quot;$&quot;\ * #,##0.00_-;\-&quot;$&quot;\ * #,##0.00_-;_-&quot;$&quot;\ * &quot;-&quot;_-;_-@_-"/>
  </numFmts>
  <fonts count="47" x14ac:knownFonts="1">
    <font>
      <sz val="11"/>
      <color theme="1"/>
      <name val="Calibri"/>
      <family val="2"/>
      <scheme val="minor"/>
    </font>
    <font>
      <sz val="11"/>
      <color theme="1"/>
      <name val="Calibri"/>
      <family val="2"/>
      <scheme val="minor"/>
    </font>
    <font>
      <sz val="10"/>
      <name val="Arial"/>
      <family val="2"/>
    </font>
    <font>
      <sz val="11"/>
      <name val="Segoe UI Historic"/>
      <family val="2"/>
    </font>
    <font>
      <b/>
      <sz val="11"/>
      <name val="Segoe UI Historic"/>
      <family val="2"/>
    </font>
    <font>
      <b/>
      <sz val="11"/>
      <color theme="0"/>
      <name val="Segoe UI Historic"/>
      <family val="2"/>
    </font>
    <font>
      <sz val="11"/>
      <color theme="4" tint="-0.249977111117893"/>
      <name val="Segoe UI Historic"/>
      <family val="2"/>
    </font>
    <font>
      <b/>
      <sz val="14"/>
      <color theme="0"/>
      <name val="Segoe UI Historic"/>
      <family val="2"/>
    </font>
    <font>
      <sz val="11"/>
      <color theme="0"/>
      <name val="Segoe UI Historic"/>
      <family val="2"/>
    </font>
    <font>
      <b/>
      <sz val="11"/>
      <color theme="4" tint="-0.249977111117893"/>
      <name val="Segoe UI Historic"/>
      <family val="2"/>
    </font>
    <font>
      <sz val="8"/>
      <name val="Calibri"/>
      <family val="2"/>
      <scheme val="minor"/>
    </font>
    <font>
      <b/>
      <sz val="14"/>
      <color theme="4" tint="-0.249977111117893"/>
      <name val="Segoe UI Historic"/>
      <family val="2"/>
    </font>
    <font>
      <sz val="11"/>
      <color rgb="FF00B050"/>
      <name val="Segoe UI Historic"/>
      <family val="2"/>
    </font>
    <font>
      <b/>
      <sz val="12"/>
      <color theme="1"/>
      <name val="Calibri Light"/>
      <family val="2"/>
      <scheme val="major"/>
    </font>
    <font>
      <sz val="12"/>
      <color theme="1"/>
      <name val="Calibri Light"/>
      <family val="2"/>
      <scheme val="major"/>
    </font>
    <font>
      <b/>
      <sz val="12"/>
      <name val="Calibri Light"/>
      <family val="2"/>
      <scheme val="major"/>
    </font>
    <font>
      <sz val="12"/>
      <name val="Calibri Light"/>
      <family val="2"/>
      <scheme val="major"/>
    </font>
    <font>
      <b/>
      <sz val="12"/>
      <color theme="0"/>
      <name val="Calibri Light"/>
      <family val="2"/>
      <scheme val="major"/>
    </font>
    <font>
      <sz val="12"/>
      <color theme="0"/>
      <name val="Calibri Light"/>
      <family val="2"/>
      <scheme val="major"/>
    </font>
    <font>
      <sz val="12"/>
      <color rgb="FF000000"/>
      <name val="Calibri Light"/>
      <family val="2"/>
      <scheme val="major"/>
    </font>
    <font>
      <sz val="12"/>
      <color rgb="FF7030A0"/>
      <name val="Calibri Light"/>
      <family val="2"/>
      <scheme val="major"/>
    </font>
    <font>
      <sz val="12"/>
      <color theme="4" tint="-0.249977111117893"/>
      <name val="Calibri Light"/>
      <family val="2"/>
      <scheme val="major"/>
    </font>
    <font>
      <b/>
      <sz val="12"/>
      <color theme="4" tint="-0.249977111117893"/>
      <name val="Calibri Light"/>
      <family val="2"/>
      <scheme val="major"/>
    </font>
    <font>
      <sz val="10"/>
      <name val="Segoe UI Historic"/>
      <family val="2"/>
    </font>
    <font>
      <b/>
      <sz val="9"/>
      <name val="Segoe UI Historic"/>
      <family val="2"/>
    </font>
    <font>
      <sz val="9"/>
      <name val="Segoe UI Historic"/>
      <family val="2"/>
    </font>
    <font>
      <sz val="10"/>
      <color theme="1"/>
      <name val="Segoe UI Historic"/>
      <family val="2"/>
    </font>
    <font>
      <sz val="10"/>
      <color theme="1"/>
      <name val="Calibri Light"/>
      <family val="2"/>
      <scheme val="major"/>
    </font>
    <font>
      <b/>
      <sz val="10"/>
      <color theme="0"/>
      <name val="Segoe UI Historic"/>
      <family val="2"/>
    </font>
    <font>
      <b/>
      <sz val="10"/>
      <name val="Segoe UI Historic"/>
      <family val="2"/>
    </font>
    <font>
      <sz val="11"/>
      <color theme="8" tint="-0.249977111117893"/>
      <name val="Segoe UI Historic"/>
      <family val="2"/>
    </font>
    <font>
      <b/>
      <sz val="11"/>
      <color theme="8" tint="-0.249977111117893"/>
      <name val="Segoe UI Historic"/>
      <family val="2"/>
    </font>
    <font>
      <sz val="10"/>
      <color theme="1"/>
      <name val="Arial"/>
      <family val="2"/>
    </font>
    <font>
      <b/>
      <sz val="10"/>
      <name val="Arial"/>
      <family val="2"/>
    </font>
    <font>
      <sz val="10"/>
      <color rgb="FF000000"/>
      <name val="Arial"/>
      <family val="2"/>
    </font>
    <font>
      <b/>
      <sz val="10"/>
      <color theme="0"/>
      <name val="Arial"/>
      <family val="2"/>
    </font>
    <font>
      <sz val="10"/>
      <color theme="0"/>
      <name val="Arial"/>
      <family val="2"/>
    </font>
    <font>
      <sz val="11"/>
      <color theme="8"/>
      <name val="Segoe UI Historic"/>
      <family val="2"/>
    </font>
    <font>
      <b/>
      <sz val="11"/>
      <color theme="8"/>
      <name val="Segoe UI Historic"/>
      <family val="2"/>
    </font>
    <font>
      <b/>
      <sz val="11"/>
      <color theme="1"/>
      <name val="Calibri Light"/>
      <family val="2"/>
      <scheme val="major"/>
    </font>
    <font>
      <sz val="11"/>
      <color theme="1"/>
      <name val="Calibri Light"/>
      <family val="2"/>
      <scheme val="major"/>
    </font>
    <font>
      <b/>
      <sz val="14"/>
      <color theme="1"/>
      <name val="Calibri Light"/>
      <family val="2"/>
      <scheme val="major"/>
    </font>
    <font>
      <b/>
      <sz val="11"/>
      <color rgb="FF000000"/>
      <name val="Calibri Light"/>
      <family val="2"/>
      <scheme val="major"/>
    </font>
    <font>
      <sz val="11"/>
      <color rgb="FFFF0000"/>
      <name val="Segoe UI Historic"/>
      <family val="2"/>
    </font>
    <font>
      <b/>
      <sz val="11"/>
      <color rgb="FFFF0000"/>
      <name val="Segoe UI Historic"/>
      <family val="2"/>
    </font>
    <font>
      <sz val="11"/>
      <color theme="4"/>
      <name val="Segoe UI Historic"/>
      <family val="2"/>
    </font>
    <font>
      <b/>
      <sz val="11"/>
      <color theme="4"/>
      <name val="Segoe UI Historic"/>
      <family val="2"/>
    </font>
  </fonts>
  <fills count="5">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s>
  <borders count="72">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thin">
        <color auto="1"/>
      </top>
      <bottom style="dashDot">
        <color indexed="64"/>
      </bottom>
      <diagonal/>
    </border>
    <border>
      <left/>
      <right style="dashDot">
        <color indexed="64"/>
      </right>
      <top style="thin">
        <color auto="1"/>
      </top>
      <bottom/>
      <diagonal/>
    </border>
    <border>
      <left style="dashDot">
        <color indexed="64"/>
      </left>
      <right style="dashDot">
        <color indexed="64"/>
      </right>
      <top style="thin">
        <color auto="1"/>
      </top>
      <bottom/>
      <diagonal/>
    </border>
    <border>
      <left/>
      <right style="dashDot">
        <color indexed="64"/>
      </right>
      <top style="thin">
        <color auto="1"/>
      </top>
      <bottom style="thin">
        <color auto="1"/>
      </bottom>
      <diagonal/>
    </border>
    <border>
      <left style="dashDot">
        <color indexed="64"/>
      </left>
      <right style="dashDot">
        <color indexed="64"/>
      </right>
      <top style="dashDot">
        <color indexed="64"/>
      </top>
      <bottom/>
      <diagonal/>
    </border>
    <border>
      <left/>
      <right style="dashDot">
        <color indexed="64"/>
      </right>
      <top style="thin">
        <color auto="1"/>
      </top>
      <bottom style="dashDot">
        <color indexed="64"/>
      </bottom>
      <diagonal/>
    </border>
    <border>
      <left/>
      <right style="dashDot">
        <color indexed="64"/>
      </right>
      <top/>
      <bottom/>
      <diagonal/>
    </border>
    <border>
      <left style="thin">
        <color auto="1"/>
      </left>
      <right/>
      <top/>
      <bottom/>
      <diagonal/>
    </border>
    <border>
      <left/>
      <right style="dashDot">
        <color indexed="64"/>
      </right>
      <top/>
      <bottom style="thin">
        <color auto="1"/>
      </bottom>
      <diagonal/>
    </border>
    <border>
      <left/>
      <right/>
      <top style="dashDot">
        <color indexed="64"/>
      </top>
      <bottom style="dashDot">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thin">
        <color auto="1"/>
      </bottom>
      <diagonal/>
    </border>
    <border>
      <left/>
      <right style="medium">
        <color theme="1"/>
      </right>
      <top/>
      <bottom style="thin">
        <color auto="1"/>
      </bottom>
      <diagonal/>
    </border>
    <border>
      <left style="medium">
        <color theme="1"/>
      </left>
      <right/>
      <top style="thin">
        <color auto="1"/>
      </top>
      <bottom/>
      <diagonal/>
    </border>
    <border>
      <left/>
      <right style="medium">
        <color theme="1"/>
      </right>
      <top style="thin">
        <color auto="1"/>
      </top>
      <bottom/>
      <diagonal/>
    </border>
    <border>
      <left style="medium">
        <color theme="1"/>
      </left>
      <right style="thin">
        <color auto="1"/>
      </right>
      <top style="thin">
        <color auto="1"/>
      </top>
      <bottom/>
      <diagonal/>
    </border>
    <border>
      <left style="thin">
        <color auto="1"/>
      </left>
      <right style="medium">
        <color theme="1"/>
      </right>
      <top style="thin">
        <color auto="1"/>
      </top>
      <bottom/>
      <diagonal/>
    </border>
    <border>
      <left style="medium">
        <color theme="1"/>
      </left>
      <right style="thin">
        <color auto="1"/>
      </right>
      <top/>
      <bottom style="medium">
        <color theme="1"/>
      </bottom>
      <diagonal/>
    </border>
    <border>
      <left style="thin">
        <color auto="1"/>
      </left>
      <right style="thin">
        <color auto="1"/>
      </right>
      <top/>
      <bottom style="medium">
        <color theme="1"/>
      </bottom>
      <diagonal/>
    </border>
    <border>
      <left style="thin">
        <color auto="1"/>
      </left>
      <right style="medium">
        <color theme="1"/>
      </right>
      <top/>
      <bottom style="medium">
        <color theme="1"/>
      </bottom>
      <diagonal/>
    </border>
    <border>
      <left/>
      <right style="dashDot">
        <color indexed="64"/>
      </right>
      <top style="dashDot">
        <color indexed="64"/>
      </top>
      <bottom/>
      <diagonal/>
    </border>
    <border>
      <left/>
      <right style="dashDot">
        <color indexed="64"/>
      </right>
      <top style="dashDot">
        <color indexed="64"/>
      </top>
      <bottom style="dashDot">
        <color indexed="64"/>
      </bottom>
      <diagonal/>
    </border>
    <border>
      <left style="dashDot">
        <color indexed="64"/>
      </left>
      <right/>
      <top style="thin">
        <color auto="1"/>
      </top>
      <bottom style="dashDot">
        <color indexed="64"/>
      </bottom>
      <diagonal/>
    </border>
    <border>
      <left/>
      <right/>
      <top style="thin">
        <color auto="1"/>
      </top>
      <bottom style="dashDot">
        <color indexed="64"/>
      </bottom>
      <diagonal/>
    </border>
    <border>
      <left style="dashDot">
        <color indexed="64"/>
      </left>
      <right/>
      <top style="dashDot">
        <color indexed="64"/>
      </top>
      <bottom style="dashDot">
        <color indexed="64"/>
      </bottom>
      <diagonal/>
    </border>
    <border>
      <left style="mediumDashDot">
        <color indexed="64"/>
      </left>
      <right style="mediumDashDot">
        <color indexed="64"/>
      </right>
      <top style="thin">
        <color auto="1"/>
      </top>
      <bottom style="thin">
        <color auto="1"/>
      </bottom>
      <diagonal/>
    </border>
    <border>
      <left style="mediumDashDot">
        <color indexed="64"/>
      </left>
      <right style="mediumDashDot">
        <color indexed="64"/>
      </right>
      <top style="dashDotDot">
        <color auto="1"/>
      </top>
      <bottom style="thin">
        <color auto="1"/>
      </bottom>
      <diagonal/>
    </border>
    <border>
      <left style="mediumDashDot">
        <color indexed="64"/>
      </left>
      <right style="mediumDashDot">
        <color indexed="64"/>
      </right>
      <top style="mediumDashDot">
        <color indexed="64"/>
      </top>
      <bottom/>
      <diagonal/>
    </border>
    <border>
      <left style="mediumDashDot">
        <color indexed="64"/>
      </left>
      <right style="mediumDashDot">
        <color indexed="64"/>
      </right>
      <top style="dashDot">
        <color indexed="64"/>
      </top>
      <bottom/>
      <diagonal/>
    </border>
    <border>
      <left style="mediumDashDot">
        <color indexed="64"/>
      </left>
      <right style="mediumDashDot">
        <color indexed="64"/>
      </right>
      <top/>
      <bottom style="dashDot">
        <color indexed="64"/>
      </bottom>
      <diagonal/>
    </border>
    <border>
      <left style="mediumDashDot">
        <color indexed="64"/>
      </left>
      <right style="mediumDashDot">
        <color indexed="64"/>
      </right>
      <top/>
      <bottom/>
      <diagonal/>
    </border>
    <border>
      <left style="mediumDashDot">
        <color indexed="64"/>
      </left>
      <right style="mediumDashDot">
        <color indexed="64"/>
      </right>
      <top style="thin">
        <color auto="1"/>
      </top>
      <bottom/>
      <diagonal/>
    </border>
    <border>
      <left style="mediumDashDot">
        <color indexed="64"/>
      </left>
      <right style="mediumDashDot">
        <color indexed="64"/>
      </right>
      <top/>
      <bottom style="thin">
        <color auto="1"/>
      </bottom>
      <diagonal/>
    </border>
    <border>
      <left style="mediumDashDot">
        <color indexed="64"/>
      </left>
      <right style="mediumDashDot">
        <color indexed="64"/>
      </right>
      <top style="thin">
        <color auto="1"/>
      </top>
      <bottom style="dashDot">
        <color indexed="64"/>
      </bottom>
      <diagonal/>
    </border>
    <border>
      <left style="mediumDashDot">
        <color indexed="64"/>
      </left>
      <right style="mediumDashDot">
        <color indexed="64"/>
      </right>
      <top style="dashDot">
        <color indexed="64"/>
      </top>
      <bottom style="dashDot">
        <color indexed="64"/>
      </bottom>
      <diagonal/>
    </border>
    <border>
      <left style="mediumDashDot">
        <color indexed="64"/>
      </left>
      <right style="mediumDashDot">
        <color indexed="64"/>
      </right>
      <top style="dashDot">
        <color indexed="64"/>
      </top>
      <bottom style="thin">
        <color auto="1"/>
      </bottom>
      <diagonal/>
    </border>
    <border>
      <left style="mediumDashDot">
        <color indexed="64"/>
      </left>
      <right style="mediumDashDot">
        <color indexed="64"/>
      </right>
      <top style="thin">
        <color auto="1"/>
      </top>
      <bottom style="mediumDashDot">
        <color indexed="64"/>
      </bottom>
      <diagonal/>
    </border>
    <border>
      <left style="mediumDashDot">
        <color indexed="64"/>
      </left>
      <right style="mediumDashDot">
        <color indexed="64"/>
      </right>
      <top style="mediumDashDot">
        <color indexed="64"/>
      </top>
      <bottom style="thin">
        <color auto="1"/>
      </bottom>
      <diagonal/>
    </border>
    <border>
      <left style="dashDot">
        <color indexed="64"/>
      </left>
      <right style="dashDot">
        <color indexed="64"/>
      </right>
      <top/>
      <bottom style="dashDot">
        <color indexed="64"/>
      </bottom>
      <diagonal/>
    </border>
    <border>
      <left style="mediumDashDot">
        <color indexed="64"/>
      </left>
      <right/>
      <top/>
      <bottom/>
      <diagonal/>
    </border>
    <border>
      <left style="dashDot">
        <color indexed="64"/>
      </left>
      <right style="dashDot">
        <color indexed="64"/>
      </right>
      <top style="dashDot">
        <color indexed="64"/>
      </top>
      <bottom style="thin">
        <color auto="1"/>
      </bottom>
      <diagonal/>
    </border>
    <border>
      <left/>
      <right style="mediumDashDot">
        <color indexed="64"/>
      </right>
      <top style="dashDotDot">
        <color auto="1"/>
      </top>
      <bottom style="thin">
        <color auto="1"/>
      </bottom>
      <diagonal/>
    </border>
    <border>
      <left style="thin">
        <color theme="1"/>
      </left>
      <right style="thin">
        <color theme="1"/>
      </right>
      <top style="thin">
        <color theme="1"/>
      </top>
      <bottom style="thin">
        <color theme="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4">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5" fontId="2"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cellStyleXfs>
  <cellXfs count="516">
    <xf numFmtId="0" fontId="0" fillId="0" borderId="0" xfId="0"/>
    <xf numFmtId="0" fontId="3" fillId="2" borderId="0" xfId="4" applyFont="1" applyFill="1" applyBorder="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0" fontId="3" fillId="2" borderId="0" xfId="4" applyFont="1" applyFill="1" applyAlignment="1">
      <alignment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13" xfId="4" applyFont="1" applyFill="1" applyBorder="1" applyAlignment="1">
      <alignment vertical="center" wrapText="1"/>
    </xf>
    <xf numFmtId="0" fontId="3" fillId="2" borderId="13" xfId="4" applyFont="1" applyFill="1" applyBorder="1" applyAlignment="1">
      <alignment horizontal="center" vertical="center" wrapText="1"/>
    </xf>
    <xf numFmtId="0" fontId="3" fillId="2" borderId="12" xfId="4" applyFont="1" applyFill="1" applyBorder="1" applyAlignment="1">
      <alignment vertical="center" wrapText="1"/>
    </xf>
    <xf numFmtId="0" fontId="3" fillId="2" borderId="0" xfId="4"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0" xfId="4" applyFont="1" applyFill="1" applyBorder="1" applyAlignment="1">
      <alignment horizontal="justify" vertical="center" wrapText="1"/>
    </xf>
    <xf numFmtId="0" fontId="4" fillId="2" borderId="15"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3" fillId="0" borderId="0" xfId="4" applyFont="1" applyFill="1" applyAlignment="1">
      <alignment horizontal="center" vertical="center" wrapText="1"/>
    </xf>
    <xf numFmtId="0" fontId="3" fillId="0" borderId="0" xfId="4" applyFont="1" applyFill="1" applyAlignment="1">
      <alignment horizontal="justify"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8" fillId="2" borderId="0" xfId="4" applyFont="1" applyFill="1" applyBorder="1" applyAlignment="1">
      <alignment vertical="center" wrapText="1"/>
    </xf>
    <xf numFmtId="0" fontId="8" fillId="2" borderId="0"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6" fillId="2" borderId="0" xfId="4" applyFont="1" applyFill="1" applyAlignment="1">
      <alignment horizontal="center" vertical="center" wrapText="1"/>
    </xf>
    <xf numFmtId="0" fontId="6" fillId="2" borderId="13" xfId="4" applyFont="1" applyFill="1" applyBorder="1" applyAlignment="1">
      <alignment horizontal="center" vertical="center" wrapText="1"/>
    </xf>
    <xf numFmtId="9" fontId="6" fillId="2" borderId="0" xfId="4" applyNumberFormat="1" applyFont="1" applyFill="1" applyBorder="1" applyAlignment="1">
      <alignment horizontal="center" vertical="center" wrapText="1"/>
    </xf>
    <xf numFmtId="1" fontId="6" fillId="2" borderId="0" xfId="4" applyNumberFormat="1" applyFont="1" applyFill="1" applyBorder="1" applyAlignment="1">
      <alignment horizontal="center" vertical="center" wrapText="1"/>
    </xf>
    <xf numFmtId="0" fontId="6" fillId="2" borderId="0" xfId="4" applyFont="1" applyFill="1" applyBorder="1" applyAlignment="1">
      <alignment horizontal="center" vertical="center" wrapText="1"/>
    </xf>
    <xf numFmtId="9" fontId="5" fillId="4" borderId="16" xfId="4" applyNumberFormat="1" applyFont="1" applyFill="1" applyBorder="1" applyAlignment="1">
      <alignment horizontal="center" vertical="center" wrapText="1"/>
    </xf>
    <xf numFmtId="9" fontId="5" fillId="4" borderId="16" xfId="3" applyFont="1" applyFill="1" applyBorder="1" applyAlignment="1">
      <alignment horizontal="center" vertical="center" wrapText="1"/>
    </xf>
    <xf numFmtId="0" fontId="14" fillId="0" borderId="0" xfId="0" applyFont="1" applyAlignment="1">
      <alignment horizontal="center" vertical="center"/>
    </xf>
    <xf numFmtId="0" fontId="14" fillId="2" borderId="0" xfId="0" applyFont="1" applyFill="1"/>
    <xf numFmtId="0" fontId="14" fillId="0" borderId="0" xfId="0" applyFont="1"/>
    <xf numFmtId="1" fontId="15" fillId="0" borderId="16"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6" xfId="0" applyFont="1" applyFill="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6" fillId="0" borderId="18" xfId="0" applyFont="1" applyFill="1" applyBorder="1" applyAlignment="1">
      <alignment horizontal="center" vertical="center" wrapText="1"/>
    </xf>
    <xf numFmtId="0" fontId="14" fillId="0" borderId="18" xfId="0" applyFont="1" applyFill="1" applyBorder="1" applyAlignment="1">
      <alignment horizontal="center" vertical="center" wrapText="1"/>
    </xf>
    <xf numFmtId="2" fontId="16" fillId="0" borderId="16" xfId="0" applyNumberFormat="1" applyFont="1" applyFill="1" applyBorder="1" applyAlignment="1">
      <alignment horizontal="center" vertical="center" wrapText="1"/>
    </xf>
    <xf numFmtId="0" fontId="14" fillId="0" borderId="18" xfId="0" applyFont="1" applyBorder="1" applyAlignment="1">
      <alignment horizontal="center" vertical="center" wrapText="1"/>
    </xf>
    <xf numFmtId="167" fontId="18" fillId="3" borderId="16" xfId="0" applyNumberFormat="1" applyFont="1" applyFill="1" applyBorder="1" applyAlignment="1">
      <alignment horizontal="center" vertical="center"/>
    </xf>
    <xf numFmtId="0" fontId="14" fillId="2" borderId="0" xfId="0" applyFont="1" applyFill="1" applyAlignment="1">
      <alignment horizontal="center" vertical="center"/>
    </xf>
    <xf numFmtId="0" fontId="14" fillId="2" borderId="0" xfId="0" applyNumberFormat="1" applyFont="1" applyFill="1" applyAlignment="1">
      <alignment horizontal="center" vertical="center"/>
    </xf>
    <xf numFmtId="0" fontId="14" fillId="2" borderId="0" xfId="0" applyFont="1" applyFill="1" applyAlignment="1">
      <alignment horizontal="center"/>
    </xf>
    <xf numFmtId="168" fontId="16" fillId="0" borderId="17" xfId="2" applyNumberFormat="1" applyFont="1" applyFill="1" applyBorder="1" applyAlignment="1">
      <alignment horizontal="center" vertical="center"/>
    </xf>
    <xf numFmtId="168" fontId="16" fillId="0" borderId="16" xfId="2" applyNumberFormat="1" applyFont="1" applyFill="1" applyBorder="1" applyAlignment="1">
      <alignment horizontal="center" vertical="center"/>
    </xf>
    <xf numFmtId="0" fontId="13" fillId="0" borderId="16" xfId="0" applyFont="1" applyBorder="1" applyAlignment="1">
      <alignment horizontal="center" vertical="center" wrapText="1"/>
    </xf>
    <xf numFmtId="0" fontId="13" fillId="0" borderId="18" xfId="0" applyFont="1" applyBorder="1" applyAlignment="1">
      <alignment horizontal="center" vertical="center" wrapText="1"/>
    </xf>
    <xf numFmtId="0" fontId="14" fillId="0" borderId="0" xfId="0" applyFont="1" applyFill="1"/>
    <xf numFmtId="0" fontId="14"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0" fontId="21" fillId="2" borderId="0" xfId="0" applyFont="1" applyFill="1"/>
    <xf numFmtId="0" fontId="21" fillId="0" borderId="0" xfId="0" applyFont="1"/>
    <xf numFmtId="0" fontId="17" fillId="0" borderId="0" xfId="0" applyFont="1" applyAlignment="1">
      <alignment horizontal="center" vertical="center" wrapText="1"/>
    </xf>
    <xf numFmtId="166" fontId="17" fillId="0" borderId="0" xfId="0" applyNumberFormat="1" applyFont="1" applyAlignment="1">
      <alignment horizontal="center" vertical="center" wrapText="1"/>
    </xf>
    <xf numFmtId="0" fontId="18" fillId="2" borderId="0" xfId="0" applyFont="1" applyFill="1"/>
    <xf numFmtId="0" fontId="18" fillId="0" borderId="0" xfId="0" applyFont="1"/>
    <xf numFmtId="2" fontId="17" fillId="3" borderId="29" xfId="0" applyNumberFormat="1" applyFont="1" applyFill="1" applyBorder="1" applyAlignment="1">
      <alignment horizontal="center" vertical="center" wrapText="1"/>
    </xf>
    <xf numFmtId="0" fontId="17" fillId="3" borderId="31" xfId="0" applyNumberFormat="1" applyFont="1" applyFill="1" applyBorder="1" applyAlignment="1">
      <alignment horizontal="center" vertical="center" wrapText="1"/>
    </xf>
    <xf numFmtId="0" fontId="14" fillId="2" borderId="0" xfId="0" applyFont="1" applyFill="1" applyBorder="1" applyAlignment="1">
      <alignment horizontal="center" vertical="center" wrapText="1"/>
    </xf>
    <xf numFmtId="2" fontId="14" fillId="2" borderId="0" xfId="0" applyNumberFormat="1" applyFont="1" applyFill="1" applyAlignment="1">
      <alignment horizontal="center"/>
    </xf>
    <xf numFmtId="0" fontId="16" fillId="2" borderId="0" xfId="0" applyFont="1" applyFill="1" applyAlignment="1">
      <alignment horizontal="center"/>
    </xf>
    <xf numFmtId="0" fontId="16" fillId="0" borderId="0" xfId="0" applyFont="1" applyAlignment="1">
      <alignment horizontal="center"/>
    </xf>
    <xf numFmtId="2" fontId="17" fillId="3" borderId="16" xfId="0" applyNumberFormat="1" applyFont="1" applyFill="1" applyBorder="1" applyAlignment="1">
      <alignment horizontal="center" vertical="center" wrapText="1"/>
    </xf>
    <xf numFmtId="0" fontId="22" fillId="0" borderId="7" xfId="0" applyFont="1" applyBorder="1" applyAlignment="1">
      <alignment horizontal="center" vertical="center" wrapText="1"/>
    </xf>
    <xf numFmtId="2" fontId="22" fillId="0" borderId="0" xfId="0" applyNumberFormat="1" applyFont="1" applyAlignment="1">
      <alignment horizontal="center" vertical="center" wrapText="1"/>
    </xf>
    <xf numFmtId="2" fontId="22" fillId="2" borderId="0" xfId="0" applyNumberFormat="1" applyFont="1" applyFill="1" applyAlignment="1">
      <alignment horizontal="center" vertical="center" wrapText="1"/>
    </xf>
    <xf numFmtId="0" fontId="21" fillId="2" borderId="0" xfId="0" applyFont="1" applyFill="1" applyAlignment="1">
      <alignment horizontal="center"/>
    </xf>
    <xf numFmtId="0" fontId="21" fillId="0" borderId="0" xfId="0" applyFont="1" applyAlignment="1">
      <alignment horizontal="center"/>
    </xf>
    <xf numFmtId="2" fontId="17" fillId="3" borderId="48" xfId="0" applyNumberFormat="1" applyFont="1" applyFill="1" applyBorder="1" applyAlignment="1">
      <alignment horizontal="center" vertical="center" wrapText="1"/>
    </xf>
    <xf numFmtId="0" fontId="17" fillId="3" borderId="16" xfId="0" applyFont="1" applyFill="1" applyBorder="1" applyAlignment="1">
      <alignment horizontal="center" vertical="center" wrapText="1"/>
    </xf>
    <xf numFmtId="0" fontId="22" fillId="2" borderId="7" xfId="0" applyFont="1" applyFill="1" applyBorder="1" applyAlignment="1">
      <alignment horizontal="center" vertical="center" wrapText="1"/>
    </xf>
    <xf numFmtId="2" fontId="16" fillId="0" borderId="17" xfId="0" applyNumberFormat="1" applyFont="1" applyBorder="1" applyAlignment="1">
      <alignment horizontal="center" vertical="center" wrapText="1"/>
    </xf>
    <xf numFmtId="2" fontId="16" fillId="0" borderId="16" xfId="0" applyNumberFormat="1" applyFont="1" applyBorder="1" applyAlignment="1">
      <alignment horizontal="center" vertical="center" wrapText="1"/>
    </xf>
    <xf numFmtId="2" fontId="17" fillId="3" borderId="25" xfId="0" applyNumberFormat="1" applyFont="1" applyFill="1" applyBorder="1" applyAlignment="1">
      <alignment horizontal="center" vertical="center" wrapText="1"/>
    </xf>
    <xf numFmtId="0" fontId="15" fillId="2" borderId="0" xfId="0" applyFont="1" applyFill="1" applyBorder="1" applyAlignment="1">
      <alignment horizontal="center" vertical="center" wrapText="1"/>
    </xf>
    <xf numFmtId="2" fontId="15" fillId="2" borderId="0" xfId="0" applyNumberFormat="1" applyFont="1" applyFill="1" applyBorder="1" applyAlignment="1">
      <alignment horizontal="center" vertical="center" wrapText="1"/>
    </xf>
    <xf numFmtId="167" fontId="15" fillId="2" borderId="0" xfId="0" applyNumberFormat="1" applyFont="1" applyFill="1" applyBorder="1" applyAlignment="1">
      <alignment horizontal="center" vertical="center" wrapText="1"/>
    </xf>
    <xf numFmtId="0" fontId="16" fillId="2" borderId="0" xfId="0" applyFont="1" applyFill="1" applyBorder="1" applyAlignment="1">
      <alignment horizontal="center"/>
    </xf>
    <xf numFmtId="2" fontId="17" fillId="3" borderId="34" xfId="0" applyNumberFormat="1" applyFont="1" applyFill="1" applyBorder="1" applyAlignment="1">
      <alignment horizontal="center" vertical="center"/>
    </xf>
    <xf numFmtId="2" fontId="17" fillId="3" borderId="34" xfId="0" applyNumberFormat="1"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6" fillId="2" borderId="16" xfId="0" quotePrefix="1" applyFont="1" applyFill="1" applyBorder="1" applyAlignment="1">
      <alignment horizontal="center" vertical="center" wrapText="1"/>
    </xf>
    <xf numFmtId="0" fontId="16" fillId="2" borderId="18" xfId="0" quotePrefix="1" applyFont="1" applyFill="1" applyBorder="1" applyAlignment="1">
      <alignment horizontal="center" vertical="center" wrapText="1"/>
    </xf>
    <xf numFmtId="2" fontId="15" fillId="0" borderId="16" xfId="0" applyNumberFormat="1" applyFont="1" applyFill="1" applyBorder="1" applyAlignment="1">
      <alignment horizontal="center" vertical="center" wrapText="1"/>
    </xf>
    <xf numFmtId="2" fontId="15" fillId="0" borderId="17" xfId="0" applyNumberFormat="1" applyFont="1" applyFill="1" applyBorder="1" applyAlignment="1">
      <alignment horizontal="center" vertical="center" wrapText="1"/>
    </xf>
    <xf numFmtId="0" fontId="14" fillId="0" borderId="0" xfId="0" applyNumberFormat="1" applyFont="1" applyAlignment="1">
      <alignment horizontal="center" vertical="center"/>
    </xf>
    <xf numFmtId="0" fontId="14" fillId="0" borderId="0" xfId="0" applyFont="1" applyAlignment="1">
      <alignment horizontal="center"/>
    </xf>
    <xf numFmtId="169" fontId="17" fillId="3" borderId="34" xfId="0" applyNumberFormat="1" applyFont="1" applyFill="1" applyBorder="1" applyAlignment="1">
      <alignment horizontal="center" vertical="center" wrapText="1"/>
    </xf>
    <xf numFmtId="0" fontId="16" fillId="2" borderId="0" xfId="0" applyFont="1" applyFill="1" applyAlignment="1">
      <alignment horizontal="center" vertical="center" wrapText="1"/>
    </xf>
    <xf numFmtId="0" fontId="17" fillId="3" borderId="49" xfId="0" applyNumberFormat="1" applyFont="1" applyFill="1" applyBorder="1" applyAlignment="1">
      <alignment horizontal="center" vertical="center"/>
    </xf>
    <xf numFmtId="0" fontId="16" fillId="0" borderId="0" xfId="0" applyFont="1" applyAlignment="1">
      <alignment horizontal="center" vertical="center" wrapText="1"/>
    </xf>
    <xf numFmtId="0" fontId="16" fillId="0" borderId="16" xfId="10" applyNumberFormat="1" applyFont="1" applyFill="1" applyBorder="1" applyAlignment="1">
      <alignment horizontal="center" vertical="center"/>
    </xf>
    <xf numFmtId="0" fontId="16" fillId="0" borderId="16" xfId="0" applyFont="1" applyBorder="1" applyAlignment="1">
      <alignment horizontal="center" vertical="center"/>
    </xf>
    <xf numFmtId="1" fontId="15" fillId="0" borderId="9" xfId="0" applyNumberFormat="1" applyFont="1" applyBorder="1" applyAlignment="1">
      <alignment horizontal="center" vertical="center" wrapText="1"/>
    </xf>
    <xf numFmtId="166" fontId="14" fillId="2" borderId="0" xfId="0" applyNumberFormat="1" applyFont="1" applyFill="1" applyAlignment="1">
      <alignment horizontal="center"/>
    </xf>
    <xf numFmtId="0" fontId="20" fillId="0" borderId="17" xfId="2" applyNumberFormat="1" applyFont="1" applyFill="1" applyBorder="1" applyAlignment="1">
      <alignment horizontal="center" vertical="center"/>
    </xf>
    <xf numFmtId="0" fontId="20" fillId="0" borderId="16" xfId="2" applyNumberFormat="1" applyFont="1" applyFill="1" applyBorder="1" applyAlignment="1">
      <alignment horizontal="center" vertical="center"/>
    </xf>
    <xf numFmtId="2" fontId="17" fillId="3" borderId="28" xfId="0" applyNumberFormat="1" applyFont="1" applyFill="1" applyBorder="1" applyAlignment="1">
      <alignment horizontal="center" vertical="center" wrapText="1"/>
    </xf>
    <xf numFmtId="0" fontId="17" fillId="2" borderId="0" xfId="0" applyFont="1" applyFill="1" applyBorder="1" applyAlignment="1">
      <alignment horizontal="center" vertical="center" wrapText="1"/>
    </xf>
    <xf numFmtId="2" fontId="17" fillId="2" borderId="0" xfId="0" applyNumberFormat="1" applyFont="1" applyFill="1" applyBorder="1" applyAlignment="1">
      <alignment horizontal="center" vertical="center" wrapText="1"/>
    </xf>
    <xf numFmtId="2" fontId="16" fillId="0" borderId="17" xfId="0" applyNumberFormat="1" applyFont="1" applyFill="1" applyBorder="1" applyAlignment="1">
      <alignment horizontal="center" vertical="center" wrapText="1"/>
    </xf>
    <xf numFmtId="0" fontId="17" fillId="3" borderId="26" xfId="0" applyNumberFormat="1" applyFont="1" applyFill="1" applyBorder="1" applyAlignment="1">
      <alignment horizontal="center" vertical="center" wrapText="1"/>
    </xf>
    <xf numFmtId="0" fontId="15" fillId="2" borderId="22" xfId="0" applyFont="1" applyFill="1" applyBorder="1" applyAlignment="1">
      <alignment horizontal="center" vertical="center" wrapText="1"/>
    </xf>
    <xf numFmtId="2" fontId="15" fillId="2" borderId="17" xfId="0" applyNumberFormat="1" applyFont="1" applyFill="1" applyBorder="1" applyAlignment="1">
      <alignment horizontal="center" vertical="center" wrapText="1"/>
    </xf>
    <xf numFmtId="2" fontId="15" fillId="2" borderId="16" xfId="0" applyNumberFormat="1" applyFont="1" applyFill="1" applyBorder="1" applyAlignment="1">
      <alignment horizontal="center" vertical="center" wrapText="1"/>
    </xf>
    <xf numFmtId="2" fontId="15" fillId="2" borderId="18" xfId="0" applyNumberFormat="1" applyFont="1" applyFill="1" applyBorder="1" applyAlignment="1">
      <alignment horizontal="center" vertical="center" wrapText="1"/>
    </xf>
    <xf numFmtId="2" fontId="15" fillId="2" borderId="22" xfId="0" applyNumberFormat="1" applyFont="1" applyFill="1" applyBorder="1" applyAlignment="1">
      <alignment horizontal="center" vertical="center" wrapText="1"/>
    </xf>
    <xf numFmtId="1" fontId="17" fillId="3" borderId="16" xfId="0" applyNumberFormat="1" applyFont="1" applyFill="1" applyBorder="1" applyAlignment="1">
      <alignment horizontal="center" vertical="center" wrapText="1"/>
    </xf>
    <xf numFmtId="0" fontId="15" fillId="2" borderId="7" xfId="0" applyFont="1" applyFill="1" applyBorder="1" applyAlignment="1">
      <alignment horizontal="center" vertical="center" wrapText="1"/>
    </xf>
    <xf numFmtId="0" fontId="14" fillId="0" borderId="0" xfId="0" applyFont="1" applyFill="1" applyAlignment="1">
      <alignment horizontal="center" vertical="center"/>
    </xf>
    <xf numFmtId="2" fontId="14" fillId="0" borderId="16" xfId="2" applyNumberFormat="1" applyFont="1" applyFill="1" applyBorder="1" applyAlignment="1">
      <alignment horizontal="center" vertical="center"/>
    </xf>
    <xf numFmtId="0" fontId="16" fillId="0" borderId="17" xfId="0" applyFont="1" applyFill="1" applyBorder="1" applyAlignment="1" applyProtection="1">
      <alignment horizontal="center" vertical="center"/>
      <protection locked="0"/>
    </xf>
    <xf numFmtId="0" fontId="16" fillId="0" borderId="18" xfId="0" applyFont="1" applyFill="1" applyBorder="1" applyAlignment="1" applyProtection="1">
      <alignment horizontal="center" vertical="center" wrapText="1"/>
      <protection locked="0"/>
    </xf>
    <xf numFmtId="2" fontId="16" fillId="0" borderId="17" xfId="0" applyNumberFormat="1" applyFont="1" applyFill="1" applyBorder="1" applyAlignment="1" applyProtection="1">
      <alignment horizontal="center" vertical="center" wrapText="1"/>
      <protection locked="0"/>
    </xf>
    <xf numFmtId="2" fontId="16" fillId="0" borderId="16" xfId="0" applyNumberFormat="1" applyFont="1" applyFill="1" applyBorder="1" applyAlignment="1" applyProtection="1">
      <alignment horizontal="center" vertical="center" wrapText="1"/>
      <protection locked="0"/>
    </xf>
    <xf numFmtId="168" fontId="16" fillId="0" borderId="17" xfId="10" applyNumberFormat="1" applyFont="1" applyFill="1" applyBorder="1" applyAlignment="1">
      <alignment horizontal="center" vertical="center"/>
    </xf>
    <xf numFmtId="168" fontId="16" fillId="0" borderId="16" xfId="10" applyNumberFormat="1" applyFont="1" applyFill="1" applyBorder="1" applyAlignment="1">
      <alignment horizontal="center" vertical="center"/>
    </xf>
    <xf numFmtId="2" fontId="14" fillId="0" borderId="17" xfId="0" applyNumberFormat="1" applyFont="1" applyFill="1" applyBorder="1" applyAlignment="1">
      <alignment horizontal="center" vertical="center"/>
    </xf>
    <xf numFmtId="0" fontId="14" fillId="0" borderId="16" xfId="0" applyFont="1" applyFill="1" applyBorder="1" applyAlignment="1">
      <alignment horizontal="center" vertical="center"/>
    </xf>
    <xf numFmtId="1" fontId="16" fillId="0" borderId="16"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xf>
    <xf numFmtId="2" fontId="16" fillId="0" borderId="54" xfId="0" applyNumberFormat="1" applyFont="1" applyFill="1" applyBorder="1" applyAlignment="1">
      <alignment horizontal="center" vertical="center"/>
    </xf>
    <xf numFmtId="49" fontId="16" fillId="0" borderId="18" xfId="0" applyNumberFormat="1" applyFont="1" applyFill="1" applyBorder="1" applyAlignment="1" applyProtection="1">
      <alignment horizontal="center" vertical="center" wrapText="1"/>
      <protection locked="0"/>
    </xf>
    <xf numFmtId="0" fontId="15" fillId="0" borderId="18" xfId="0" applyFont="1" applyFill="1" applyBorder="1" applyAlignment="1">
      <alignment horizontal="center" vertical="center" wrapText="1"/>
    </xf>
    <xf numFmtId="1" fontId="15" fillId="0" borderId="17" xfId="0" applyNumberFormat="1" applyFont="1" applyBorder="1" applyAlignment="1">
      <alignment horizontal="center" vertical="center" wrapText="1"/>
    </xf>
    <xf numFmtId="0" fontId="16" fillId="0" borderId="22" xfId="0" applyFont="1" applyFill="1" applyBorder="1" applyAlignment="1">
      <alignment horizontal="center" vertical="center" wrapText="1"/>
    </xf>
    <xf numFmtId="167" fontId="18" fillId="3" borderId="17" xfId="0" applyNumberFormat="1" applyFont="1" applyFill="1" applyBorder="1" applyAlignment="1">
      <alignment horizontal="center" vertical="center"/>
    </xf>
    <xf numFmtId="166" fontId="17" fillId="3" borderId="17" xfId="0" applyNumberFormat="1"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0" fontId="16" fillId="0" borderId="17" xfId="10" applyNumberFormat="1" applyFont="1" applyFill="1" applyBorder="1" applyAlignment="1">
      <alignment horizontal="center" vertical="center"/>
    </xf>
    <xf numFmtId="0" fontId="16" fillId="0" borderId="17" xfId="0" applyFont="1" applyBorder="1" applyAlignment="1">
      <alignment horizontal="center" vertical="center"/>
    </xf>
    <xf numFmtId="2" fontId="17" fillId="3" borderId="27" xfId="0" applyNumberFormat="1" applyFont="1" applyFill="1" applyBorder="1" applyAlignment="1">
      <alignment horizontal="center" vertical="center" wrapText="1"/>
    </xf>
    <xf numFmtId="1" fontId="17" fillId="3" borderId="17" xfId="0" applyNumberFormat="1" applyFont="1" applyFill="1" applyBorder="1" applyAlignment="1">
      <alignment horizontal="center" vertical="center" wrapText="1"/>
    </xf>
    <xf numFmtId="2" fontId="14" fillId="0" borderId="17" xfId="2" applyNumberFormat="1" applyFont="1" applyFill="1" applyBorder="1" applyAlignment="1">
      <alignment horizontal="center" vertical="center"/>
    </xf>
    <xf numFmtId="0" fontId="14" fillId="0" borderId="55" xfId="0" applyNumberFormat="1" applyFont="1" applyBorder="1" applyAlignment="1">
      <alignment horizontal="center" vertical="center"/>
    </xf>
    <xf numFmtId="0" fontId="15" fillId="0" borderId="56" xfId="0" applyNumberFormat="1" applyFont="1" applyBorder="1" applyAlignment="1">
      <alignment horizontal="center" vertical="center" wrapText="1"/>
    </xf>
    <xf numFmtId="2" fontId="17" fillId="3" borderId="57" xfId="0" applyNumberFormat="1" applyFont="1" applyFill="1" applyBorder="1" applyAlignment="1">
      <alignment horizontal="center" vertical="center"/>
    </xf>
    <xf numFmtId="0" fontId="17" fillId="3" borderId="56" xfId="2" applyNumberFormat="1" applyFont="1" applyFill="1" applyBorder="1" applyAlignment="1">
      <alignment horizontal="center" vertical="center"/>
    </xf>
    <xf numFmtId="167" fontId="18" fillId="3" borderId="53" xfId="0" applyNumberFormat="1" applyFont="1" applyFill="1" applyBorder="1" applyAlignment="1">
      <alignment horizontal="center" vertical="center"/>
    </xf>
    <xf numFmtId="0" fontId="18" fillId="3" borderId="53" xfId="0" applyNumberFormat="1" applyFont="1" applyFill="1" applyBorder="1" applyAlignment="1">
      <alignment horizontal="center" vertical="center"/>
    </xf>
    <xf numFmtId="0" fontId="14" fillId="2" borderId="58" xfId="0" applyNumberFormat="1" applyFont="1" applyFill="1" applyBorder="1" applyAlignment="1">
      <alignment horizontal="center" vertical="center"/>
    </xf>
    <xf numFmtId="0" fontId="17" fillId="3" borderId="59" xfId="0" applyNumberFormat="1" applyFont="1" applyFill="1" applyBorder="1" applyAlignment="1">
      <alignment horizontal="center" vertical="center"/>
    </xf>
    <xf numFmtId="0" fontId="17" fillId="3" borderId="60" xfId="0" applyNumberFormat="1" applyFont="1" applyFill="1" applyBorder="1" applyAlignment="1">
      <alignment horizontal="center" vertical="center"/>
    </xf>
    <xf numFmtId="0" fontId="14" fillId="0" borderId="58" xfId="0" applyNumberFormat="1" applyFont="1" applyBorder="1" applyAlignment="1">
      <alignment horizontal="center" vertical="center"/>
    </xf>
    <xf numFmtId="168" fontId="17" fillId="3" borderId="53" xfId="0" applyNumberFormat="1" applyFont="1" applyFill="1" applyBorder="1" applyAlignment="1">
      <alignment horizontal="center" vertical="center" wrapText="1"/>
    </xf>
    <xf numFmtId="0" fontId="17" fillId="3" borderId="59" xfId="0" applyNumberFormat="1" applyFont="1" applyFill="1" applyBorder="1" applyAlignment="1">
      <alignment horizontal="center" vertical="center" wrapText="1"/>
    </xf>
    <xf numFmtId="0" fontId="17" fillId="3" borderId="53" xfId="0" applyNumberFormat="1" applyFont="1" applyFill="1" applyBorder="1" applyAlignment="1">
      <alignment horizontal="center" vertical="center" wrapText="1"/>
    </xf>
    <xf numFmtId="0" fontId="17" fillId="0" borderId="58" xfId="0" applyNumberFormat="1" applyFont="1" applyBorder="1" applyAlignment="1">
      <alignment horizontal="center" vertical="center" wrapText="1"/>
    </xf>
    <xf numFmtId="2" fontId="17" fillId="3" borderId="53" xfId="0" applyNumberFormat="1" applyFont="1" applyFill="1" applyBorder="1" applyAlignment="1">
      <alignment horizontal="center" vertical="center" wrapText="1"/>
    </xf>
    <xf numFmtId="0" fontId="17" fillId="3" borderId="61" xfId="0" applyNumberFormat="1" applyFont="1" applyFill="1" applyBorder="1" applyAlignment="1">
      <alignment horizontal="center" vertical="center" wrapText="1"/>
    </xf>
    <xf numFmtId="0" fontId="22" fillId="0" borderId="60" xfId="0" applyNumberFormat="1" applyFont="1" applyBorder="1" applyAlignment="1">
      <alignment horizontal="center" vertical="center" wrapText="1"/>
    </xf>
    <xf numFmtId="2" fontId="17" fillId="3" borderId="56" xfId="0" applyNumberFormat="1" applyFont="1" applyFill="1" applyBorder="1" applyAlignment="1">
      <alignment horizontal="center" vertical="center" wrapText="1"/>
    </xf>
    <xf numFmtId="0" fontId="17" fillId="3" borderId="57" xfId="0" applyNumberFormat="1" applyFont="1" applyFill="1" applyBorder="1" applyAlignment="1">
      <alignment horizontal="center" vertical="center" wrapText="1"/>
    </xf>
    <xf numFmtId="0" fontId="22" fillId="2" borderId="60" xfId="0" applyNumberFormat="1" applyFont="1" applyFill="1" applyBorder="1" applyAlignment="1">
      <alignment horizontal="center" vertical="center" wrapText="1"/>
    </xf>
    <xf numFmtId="2" fontId="16" fillId="0" borderId="53" xfId="4" applyNumberFormat="1" applyFont="1" applyFill="1" applyBorder="1" applyAlignment="1">
      <alignment horizontal="center" vertical="center" wrapText="1"/>
    </xf>
    <xf numFmtId="0" fontId="15" fillId="2" borderId="58" xfId="0" applyNumberFormat="1" applyFont="1" applyFill="1" applyBorder="1" applyAlignment="1">
      <alignment horizontal="center" vertical="center" wrapText="1"/>
    </xf>
    <xf numFmtId="0" fontId="15" fillId="0" borderId="53" xfId="0" applyNumberFormat="1" applyFont="1" applyBorder="1" applyAlignment="1">
      <alignment horizontal="center" vertical="center" wrapText="1"/>
    </xf>
    <xf numFmtId="2" fontId="17" fillId="3" borderId="60" xfId="0" applyNumberFormat="1" applyFont="1" applyFill="1" applyBorder="1" applyAlignment="1">
      <alignment horizontal="center" vertical="center"/>
    </xf>
    <xf numFmtId="0" fontId="17" fillId="3" borderId="61" xfId="0" applyNumberFormat="1" applyFont="1" applyFill="1" applyBorder="1" applyAlignment="1">
      <alignment horizontal="center" vertical="center"/>
    </xf>
    <xf numFmtId="2" fontId="17" fillId="3" borderId="60" xfId="0" applyNumberFormat="1" applyFont="1" applyFill="1" applyBorder="1" applyAlignment="1">
      <alignment horizontal="center" vertical="center" wrapText="1"/>
    </xf>
    <xf numFmtId="0" fontId="16" fillId="0" borderId="53" xfId="4" applyNumberFormat="1" applyFont="1" applyFill="1" applyBorder="1" applyAlignment="1">
      <alignment horizontal="center" vertical="center" wrapText="1"/>
    </xf>
    <xf numFmtId="0" fontId="16" fillId="2" borderId="58" xfId="0" applyNumberFormat="1" applyFont="1" applyFill="1" applyBorder="1" applyAlignment="1">
      <alignment horizontal="center" vertical="center" wrapText="1"/>
    </xf>
    <xf numFmtId="2" fontId="15" fillId="0" borderId="53" xfId="0" applyNumberFormat="1" applyFont="1" applyBorder="1" applyAlignment="1">
      <alignment horizontal="center" vertical="center" wrapText="1"/>
    </xf>
    <xf numFmtId="0" fontId="16" fillId="0" borderId="53" xfId="0" applyFont="1" applyFill="1" applyBorder="1" applyAlignment="1">
      <alignment horizontal="center" vertical="center" wrapText="1"/>
    </xf>
    <xf numFmtId="0" fontId="17" fillId="3" borderId="62" xfId="0" applyNumberFormat="1" applyFont="1" applyFill="1" applyBorder="1" applyAlignment="1">
      <alignment horizontal="center" vertical="center"/>
    </xf>
    <xf numFmtId="0" fontId="16" fillId="0" borderId="53" xfId="0" applyFont="1" applyBorder="1" applyAlignment="1">
      <alignment horizontal="center" vertical="center"/>
    </xf>
    <xf numFmtId="2" fontId="17" fillId="3" borderId="61"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wrapText="1"/>
    </xf>
    <xf numFmtId="2" fontId="17" fillId="3" borderId="63" xfId="0" applyNumberFormat="1" applyFont="1" applyFill="1" applyBorder="1" applyAlignment="1">
      <alignment horizontal="center" vertical="center"/>
    </xf>
    <xf numFmtId="2" fontId="17" fillId="3" borderId="59" xfId="0" applyNumberFormat="1" applyFont="1" applyFill="1" applyBorder="1" applyAlignment="1">
      <alignment horizontal="center" vertical="center" wrapText="1"/>
    </xf>
    <xf numFmtId="0" fontId="17" fillId="2" borderId="58" xfId="0" applyNumberFormat="1" applyFont="1" applyFill="1" applyBorder="1" applyAlignment="1">
      <alignment horizontal="center" vertical="center" wrapText="1"/>
    </xf>
    <xf numFmtId="0" fontId="15" fillId="2" borderId="60" xfId="0" applyNumberFormat="1" applyFont="1" applyFill="1" applyBorder="1" applyAlignment="1">
      <alignment horizontal="center" vertical="center" wrapText="1"/>
    </xf>
    <xf numFmtId="1" fontId="17" fillId="3" borderId="53" xfId="0" applyNumberFormat="1" applyFont="1" applyFill="1" applyBorder="1" applyAlignment="1">
      <alignment horizontal="center" vertical="center" wrapText="1"/>
    </xf>
    <xf numFmtId="0" fontId="17" fillId="3" borderId="64" xfId="0" applyNumberFormat="1" applyFont="1" applyFill="1" applyBorder="1" applyAlignment="1">
      <alignment horizontal="center" vertical="center" wrapText="1"/>
    </xf>
    <xf numFmtId="167" fontId="17" fillId="3" borderId="64" xfId="0" applyNumberFormat="1" applyFont="1" applyFill="1" applyBorder="1" applyAlignment="1">
      <alignment horizontal="center" vertical="center" wrapText="1"/>
    </xf>
    <xf numFmtId="0" fontId="14" fillId="0" borderId="10" xfId="0" applyFont="1" applyFill="1" applyBorder="1"/>
    <xf numFmtId="0" fontId="14" fillId="0" borderId="24" xfId="0" applyFont="1" applyFill="1" applyBorder="1"/>
    <xf numFmtId="0" fontId="14" fillId="0" borderId="16" xfId="0" applyFont="1" applyFill="1" applyBorder="1"/>
    <xf numFmtId="167" fontId="16" fillId="0" borderId="16" xfId="0" applyNumberFormat="1" applyFont="1" applyFill="1" applyBorder="1" applyAlignment="1">
      <alignment horizontal="center" vertical="center" wrapText="1"/>
    </xf>
    <xf numFmtId="167" fontId="16" fillId="0" borderId="17" xfId="0" applyNumberFormat="1" applyFont="1" applyFill="1" applyBorder="1" applyAlignment="1">
      <alignment horizontal="center" vertical="center" wrapText="1"/>
    </xf>
    <xf numFmtId="0" fontId="19" fillId="0" borderId="1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6" fillId="0" borderId="0" xfId="0" applyFont="1" applyFill="1" applyAlignment="1">
      <alignment horizontal="center"/>
    </xf>
    <xf numFmtId="4" fontId="14" fillId="0" borderId="58" xfId="0" applyNumberFormat="1" applyFont="1" applyFill="1" applyBorder="1" applyAlignment="1">
      <alignment horizontal="center" vertical="center"/>
    </xf>
    <xf numFmtId="0" fontId="16" fillId="0" borderId="16" xfId="0" quotePrefix="1" applyFont="1" applyFill="1" applyBorder="1" applyAlignment="1">
      <alignment horizontal="center" vertical="center" wrapText="1"/>
    </xf>
    <xf numFmtId="0" fontId="16" fillId="0" borderId="18" xfId="0" applyFont="1" applyFill="1" applyBorder="1" applyAlignment="1">
      <alignment horizontal="left" vertical="center" wrapText="1"/>
    </xf>
    <xf numFmtId="2" fontId="15" fillId="0" borderId="0" xfId="0" applyNumberFormat="1" applyFont="1" applyFill="1" applyBorder="1" applyAlignment="1">
      <alignment horizontal="center" vertical="center" wrapText="1"/>
    </xf>
    <xf numFmtId="0" fontId="16" fillId="0" borderId="0" xfId="0" applyFont="1" applyFill="1" applyBorder="1" applyAlignment="1">
      <alignment horizontal="center"/>
    </xf>
    <xf numFmtId="0" fontId="19" fillId="0" borderId="18" xfId="0" applyFont="1" applyFill="1" applyBorder="1" applyAlignment="1">
      <alignment wrapText="1"/>
    </xf>
    <xf numFmtId="169" fontId="16" fillId="0" borderId="17" xfId="2" applyNumberFormat="1" applyFont="1" applyFill="1" applyBorder="1" applyAlignment="1">
      <alignment horizontal="center" vertical="center" wrapText="1"/>
    </xf>
    <xf numFmtId="169" fontId="16" fillId="0" borderId="16" xfId="2" applyNumberFormat="1" applyFont="1" applyFill="1" applyBorder="1" applyAlignment="1">
      <alignment horizontal="center" vertical="center" wrapText="1"/>
    </xf>
    <xf numFmtId="0" fontId="14" fillId="0" borderId="0" xfId="0" applyFont="1" applyFill="1" applyAlignment="1">
      <alignment horizontal="center"/>
    </xf>
    <xf numFmtId="1" fontId="17" fillId="3" borderId="60" xfId="0" applyNumberFormat="1" applyFont="1" applyFill="1" applyBorder="1" applyAlignment="1">
      <alignment horizontal="center" vertical="center" wrapText="1"/>
    </xf>
    <xf numFmtId="1" fontId="16" fillId="0" borderId="17" xfId="0" applyNumberFormat="1" applyFont="1" applyFill="1" applyBorder="1" applyAlignment="1">
      <alignment horizontal="center" vertical="center" wrapText="1"/>
    </xf>
    <xf numFmtId="0" fontId="16" fillId="0" borderId="16" xfId="0" applyFont="1" applyFill="1" applyBorder="1" applyAlignment="1" applyProtection="1">
      <alignment horizontal="center" vertical="center" wrapText="1"/>
      <protection locked="0"/>
    </xf>
    <xf numFmtId="1" fontId="16" fillId="0" borderId="53"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3" fillId="2" borderId="0" xfId="4" applyFont="1" applyFill="1" applyBorder="1" applyAlignment="1">
      <alignment horizontal="center" vertical="center" wrapText="1"/>
    </xf>
    <xf numFmtId="0" fontId="15" fillId="0" borderId="18" xfId="0" applyFont="1" applyBorder="1" applyAlignment="1">
      <alignment horizontal="center" vertical="center" wrapText="1"/>
    </xf>
    <xf numFmtId="0" fontId="17" fillId="3" borderId="0" xfId="0" applyFont="1" applyFill="1" applyBorder="1" applyAlignment="1">
      <alignment horizontal="center" vertical="center" wrapText="1"/>
    </xf>
    <xf numFmtId="0" fontId="23" fillId="0" borderId="16" xfId="0" applyFont="1" applyBorder="1" applyAlignment="1">
      <alignment horizontal="center" vertical="center" wrapText="1"/>
    </xf>
    <xf numFmtId="0" fontId="23" fillId="0" borderId="18" xfId="0" applyFont="1" applyBorder="1" applyAlignment="1">
      <alignment horizontal="center" vertical="center" wrapText="1"/>
    </xf>
    <xf numFmtId="1" fontId="25" fillId="0" borderId="16" xfId="0" applyNumberFormat="1" applyFont="1" applyBorder="1" applyAlignment="1">
      <alignment horizontal="center" vertical="center" wrapText="1"/>
    </xf>
    <xf numFmtId="1" fontId="24" fillId="0" borderId="16" xfId="0" applyNumberFormat="1" applyFont="1" applyBorder="1" applyAlignment="1">
      <alignment horizontal="center" vertical="center" wrapText="1"/>
    </xf>
    <xf numFmtId="167" fontId="23" fillId="0" borderId="16" xfId="2" applyNumberFormat="1" applyFont="1" applyFill="1" applyBorder="1" applyAlignment="1">
      <alignment horizontal="center" vertical="center"/>
    </xf>
    <xf numFmtId="2" fontId="23" fillId="0" borderId="16" xfId="0" applyNumberFormat="1" applyFont="1" applyBorder="1" applyAlignment="1">
      <alignment horizontal="center" vertical="center" wrapText="1"/>
    </xf>
    <xf numFmtId="2" fontId="23" fillId="0" borderId="16" xfId="0" applyNumberFormat="1" applyFont="1" applyBorder="1" applyAlignment="1">
      <alignment horizontal="center" vertical="center"/>
    </xf>
    <xf numFmtId="0" fontId="27" fillId="0" borderId="17" xfId="0" applyFont="1" applyBorder="1" applyAlignment="1">
      <alignment horizontal="center" vertical="center"/>
    </xf>
    <xf numFmtId="0" fontId="27" fillId="0" borderId="16" xfId="0" applyFont="1" applyBorder="1" applyAlignment="1">
      <alignment horizontal="center" vertical="center"/>
    </xf>
    <xf numFmtId="2" fontId="28" fillId="3" borderId="66" xfId="0" applyNumberFormat="1" applyFont="1" applyFill="1" applyBorder="1" applyAlignment="1">
      <alignment horizontal="center" vertical="center"/>
    </xf>
    <xf numFmtId="0" fontId="29" fillId="0" borderId="30"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16" xfId="0" applyFont="1" applyBorder="1" applyAlignment="1">
      <alignment horizontal="center" vertical="center" wrapText="1"/>
    </xf>
    <xf numFmtId="0" fontId="23" fillId="0" borderId="16" xfId="2" applyNumberFormat="1" applyFont="1" applyBorder="1" applyAlignment="1">
      <alignment horizontal="center" vertical="center"/>
    </xf>
    <xf numFmtId="0" fontId="14" fillId="0" borderId="16" xfId="0" applyFont="1" applyBorder="1"/>
    <xf numFmtId="0" fontId="14" fillId="2" borderId="16" xfId="0" applyFont="1" applyFill="1" applyBorder="1"/>
    <xf numFmtId="0" fontId="23" fillId="0" borderId="16" xfId="0" applyNumberFormat="1" applyFont="1" applyFill="1" applyBorder="1" applyAlignment="1">
      <alignment horizontal="center" vertical="center" wrapText="1"/>
    </xf>
    <xf numFmtId="167" fontId="23" fillId="0" borderId="16" xfId="0" applyNumberFormat="1" applyFont="1" applyBorder="1" applyAlignment="1">
      <alignment horizontal="center" vertical="center"/>
    </xf>
    <xf numFmtId="0" fontId="30" fillId="2" borderId="0" xfId="4" applyFont="1" applyFill="1" applyBorder="1" applyAlignment="1">
      <alignment vertical="center" wrapText="1"/>
    </xf>
    <xf numFmtId="0" fontId="30" fillId="2" borderId="16" xfId="0" applyFont="1" applyFill="1" applyBorder="1" applyAlignment="1">
      <alignment horizontal="center" vertical="center" wrapText="1"/>
    </xf>
    <xf numFmtId="0" fontId="31" fillId="2" borderId="16" xfId="4" applyFont="1" applyFill="1" applyBorder="1" applyAlignment="1">
      <alignment horizontal="center" vertical="center" wrapText="1"/>
    </xf>
    <xf numFmtId="0" fontId="30" fillId="2" borderId="16" xfId="4" applyFont="1" applyFill="1" applyBorder="1" applyAlignment="1">
      <alignment horizontal="center" vertical="center" wrapText="1"/>
    </xf>
    <xf numFmtId="0" fontId="30" fillId="2" borderId="16" xfId="4" applyFont="1" applyFill="1" applyBorder="1" applyAlignment="1">
      <alignment vertical="center" wrapText="1"/>
    </xf>
    <xf numFmtId="0" fontId="30" fillId="2" borderId="16" xfId="0" applyFont="1" applyFill="1" applyBorder="1" applyAlignment="1">
      <alignment horizontal="justify" vertical="center" wrapText="1"/>
    </xf>
    <xf numFmtId="0" fontId="30" fillId="2" borderId="16" xfId="0" applyFont="1" applyFill="1" applyBorder="1" applyAlignment="1">
      <alignment vertical="center" wrapText="1"/>
    </xf>
    <xf numFmtId="0" fontId="0" fillId="0" borderId="16" xfId="0" applyBorder="1" applyAlignment="1">
      <alignment horizontal="center" vertical="center"/>
    </xf>
    <xf numFmtId="0" fontId="16" fillId="2" borderId="17"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16" xfId="0" applyFont="1" applyBorder="1" applyAlignment="1">
      <alignment horizontal="center" vertical="center"/>
    </xf>
    <xf numFmtId="2" fontId="2" fillId="0" borderId="16" xfId="0" applyNumberFormat="1" applyFont="1" applyBorder="1" applyAlignment="1">
      <alignment horizontal="center" vertical="center" wrapText="1"/>
    </xf>
    <xf numFmtId="0" fontId="32" fillId="0" borderId="16" xfId="0" applyFont="1" applyBorder="1" applyAlignment="1">
      <alignment horizontal="center" vertical="center"/>
    </xf>
    <xf numFmtId="2" fontId="2" fillId="0" borderId="16" xfId="0" applyNumberFormat="1" applyFont="1" applyBorder="1" applyAlignment="1">
      <alignment horizontal="center" vertical="center"/>
    </xf>
    <xf numFmtId="0" fontId="2" fillId="0" borderId="18" xfId="0" applyFont="1" applyBorder="1" applyAlignment="1">
      <alignment horizontal="center" vertical="center" wrapText="1"/>
    </xf>
    <xf numFmtId="0" fontId="32" fillId="0" borderId="18" xfId="0" applyFont="1" applyBorder="1" applyAlignment="1">
      <alignment horizontal="center" vertical="center" wrapText="1"/>
    </xf>
    <xf numFmtId="167" fontId="2" fillId="0" borderId="16" xfId="0" applyNumberFormat="1" applyFont="1" applyBorder="1" applyAlignment="1">
      <alignment horizontal="center" vertical="center"/>
    </xf>
    <xf numFmtId="0" fontId="2" fillId="0" borderId="16" xfId="0" applyFont="1" applyBorder="1" applyAlignment="1">
      <alignment horizontal="center" vertical="center" wrapText="1"/>
    </xf>
    <xf numFmtId="167" fontId="2" fillId="0" borderId="16" xfId="2" applyNumberFormat="1" applyFont="1" applyFill="1" applyBorder="1" applyAlignment="1">
      <alignment horizontal="center" vertical="center"/>
    </xf>
    <xf numFmtId="167" fontId="2" fillId="0" borderId="16" xfId="0" applyNumberFormat="1" applyFont="1" applyBorder="1" applyAlignment="1">
      <alignment horizontal="center" vertical="center" wrapText="1"/>
    </xf>
    <xf numFmtId="2" fontId="2" fillId="0" borderId="17" xfId="2" applyNumberFormat="1" applyFont="1" applyFill="1" applyBorder="1" applyAlignment="1">
      <alignment horizontal="center" vertical="center"/>
    </xf>
    <xf numFmtId="2" fontId="2" fillId="0" borderId="16" xfId="2" applyNumberFormat="1" applyFont="1" applyFill="1" applyBorder="1" applyAlignment="1">
      <alignment horizontal="center" vertical="center"/>
    </xf>
    <xf numFmtId="167" fontId="2" fillId="0" borderId="17" xfId="0" applyNumberFormat="1" applyFont="1" applyBorder="1" applyAlignment="1">
      <alignment horizontal="center" vertical="center" wrapText="1"/>
    </xf>
    <xf numFmtId="167" fontId="2" fillId="0" borderId="17" xfId="2" applyNumberFormat="1" applyFont="1" applyFill="1" applyBorder="1" applyAlignment="1">
      <alignment horizontal="center" vertical="center"/>
    </xf>
    <xf numFmtId="167" fontId="2" fillId="0" borderId="17" xfId="10" applyNumberFormat="1" applyFont="1" applyFill="1" applyBorder="1" applyAlignment="1">
      <alignment horizontal="center" vertical="center"/>
    </xf>
    <xf numFmtId="167" fontId="2" fillId="0" borderId="16" xfId="10" applyNumberFormat="1" applyFont="1" applyFill="1" applyBorder="1" applyAlignment="1">
      <alignment horizontal="center" vertical="center"/>
    </xf>
    <xf numFmtId="0" fontId="32" fillId="0" borderId="16" xfId="0" applyFont="1" applyBorder="1" applyAlignment="1">
      <alignment horizontal="center" vertical="center" wrapText="1"/>
    </xf>
    <xf numFmtId="167" fontId="32" fillId="0" borderId="16" xfId="0" applyNumberFormat="1" applyFont="1" applyBorder="1" applyAlignment="1">
      <alignment horizontal="center" vertical="center" wrapText="1"/>
    </xf>
    <xf numFmtId="0" fontId="34" fillId="0" borderId="16" xfId="0" applyFont="1" applyBorder="1" applyAlignment="1">
      <alignment horizontal="center" vertical="center" wrapText="1"/>
    </xf>
    <xf numFmtId="2" fontId="32" fillId="0" borderId="16" xfId="0" applyNumberFormat="1" applyFont="1" applyBorder="1" applyAlignment="1">
      <alignment horizontal="center" vertical="center" wrapText="1"/>
    </xf>
    <xf numFmtId="49" fontId="2" fillId="0" borderId="16" xfId="0" applyNumberFormat="1" applyFont="1" applyBorder="1" applyAlignment="1" applyProtection="1">
      <alignment horizontal="center" vertical="center" wrapText="1"/>
      <protection locked="0"/>
    </xf>
    <xf numFmtId="167" fontId="32" fillId="0" borderId="16" xfId="2" applyNumberFormat="1" applyFont="1" applyFill="1" applyBorder="1" applyAlignment="1">
      <alignment horizontal="center" vertical="center"/>
    </xf>
    <xf numFmtId="2" fontId="17" fillId="3" borderId="67" xfId="0" applyNumberFormat="1" applyFont="1" applyFill="1" applyBorder="1" applyAlignment="1">
      <alignment horizontal="center" vertical="center" wrapText="1"/>
    </xf>
    <xf numFmtId="1" fontId="2" fillId="0" borderId="16" xfId="0" applyNumberFormat="1" applyFont="1" applyBorder="1" applyAlignment="1">
      <alignment horizontal="center" vertical="center" wrapText="1"/>
    </xf>
    <xf numFmtId="168" fontId="32" fillId="0" borderId="16" xfId="10" applyNumberFormat="1" applyFont="1" applyFill="1" applyBorder="1" applyAlignment="1">
      <alignment horizontal="center" vertical="center"/>
    </xf>
    <xf numFmtId="0" fontId="32" fillId="0" borderId="16" xfId="2" applyNumberFormat="1" applyFont="1" applyFill="1" applyBorder="1" applyAlignment="1">
      <alignment horizontal="center" vertical="center"/>
    </xf>
    <xf numFmtId="167" fontId="32" fillId="0" borderId="16" xfId="10" applyNumberFormat="1" applyFont="1" applyFill="1" applyBorder="1" applyAlignment="1">
      <alignment horizontal="center" vertical="center"/>
    </xf>
    <xf numFmtId="2" fontId="14" fillId="2" borderId="53" xfId="0" applyNumberFormat="1" applyFont="1" applyFill="1" applyBorder="1" applyAlignment="1">
      <alignment horizontal="center" vertical="center" wrapText="1"/>
    </xf>
    <xf numFmtId="2" fontId="16" fillId="2" borderId="53" xfId="0" applyNumberFormat="1" applyFont="1" applyFill="1" applyBorder="1" applyAlignment="1">
      <alignment horizontal="center" vertical="center" wrapText="1"/>
    </xf>
    <xf numFmtId="167" fontId="2" fillId="0" borderId="17" xfId="0" applyNumberFormat="1" applyFont="1" applyBorder="1" applyAlignment="1">
      <alignment horizontal="center" vertical="center"/>
    </xf>
    <xf numFmtId="167" fontId="32" fillId="0" borderId="17" xfId="0" applyNumberFormat="1" applyFont="1" applyBorder="1" applyAlignment="1">
      <alignment horizontal="center" vertical="center"/>
    </xf>
    <xf numFmtId="167" fontId="32" fillId="0" borderId="16" xfId="0" applyNumberFormat="1" applyFont="1" applyBorder="1" applyAlignment="1">
      <alignment horizontal="center" vertical="center"/>
    </xf>
    <xf numFmtId="0" fontId="33" fillId="0" borderId="16"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30" xfId="0" applyFont="1" applyBorder="1" applyAlignment="1">
      <alignment horizontal="center" vertical="center" wrapText="1"/>
    </xf>
    <xf numFmtId="1" fontId="33" fillId="0" borderId="16"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16" xfId="0" applyFont="1" applyBorder="1" applyAlignment="1">
      <alignment wrapText="1"/>
    </xf>
    <xf numFmtId="170" fontId="2" fillId="0" borderId="16" xfId="3" applyNumberFormat="1" applyFont="1" applyFill="1" applyBorder="1" applyAlignment="1">
      <alignment horizontal="center" vertical="center" wrapText="1"/>
    </xf>
    <xf numFmtId="9" fontId="2" fillId="0" borderId="16" xfId="3"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0" xfId="0" applyFont="1"/>
    <xf numFmtId="0" fontId="2" fillId="0" borderId="16" xfId="0" applyFont="1" applyBorder="1"/>
    <xf numFmtId="0" fontId="2" fillId="0" borderId="16" xfId="0" applyFont="1" applyBorder="1" applyAlignment="1">
      <alignment vertical="center" wrapText="1"/>
    </xf>
    <xf numFmtId="2" fontId="33" fillId="0" borderId="16" xfId="0" applyNumberFormat="1" applyFont="1" applyBorder="1" applyAlignment="1">
      <alignment horizontal="center" vertical="center" wrapText="1"/>
    </xf>
    <xf numFmtId="0" fontId="2" fillId="2" borderId="0" xfId="0" applyFont="1" applyFill="1"/>
    <xf numFmtId="2" fontId="2" fillId="0" borderId="68" xfId="0" applyNumberFormat="1" applyFont="1" applyBorder="1" applyAlignment="1" applyProtection="1">
      <alignment horizontal="center" vertical="center" wrapText="1"/>
      <protection locked="0"/>
    </xf>
    <xf numFmtId="2" fontId="2" fillId="0" borderId="17" xfId="0" applyNumberFormat="1" applyFont="1" applyBorder="1" applyAlignment="1">
      <alignment horizontal="center" vertical="center" wrapText="1"/>
    </xf>
    <xf numFmtId="2" fontId="35" fillId="3" borderId="28" xfId="0" applyNumberFormat="1" applyFont="1" applyFill="1" applyBorder="1" applyAlignment="1">
      <alignment horizontal="center" vertical="center" wrapText="1"/>
    </xf>
    <xf numFmtId="0" fontId="36" fillId="2" borderId="0" xfId="0" applyFont="1" applyFill="1"/>
    <xf numFmtId="0" fontId="35" fillId="3" borderId="66" xfId="0" applyFont="1" applyFill="1" applyBorder="1" applyAlignment="1">
      <alignment horizontal="center" vertical="center" wrapText="1"/>
    </xf>
    <xf numFmtId="168" fontId="23" fillId="0" borderId="17" xfId="2" applyNumberFormat="1" applyFont="1" applyFill="1" applyBorder="1" applyAlignment="1">
      <alignment horizontal="center" vertical="center"/>
    </xf>
    <xf numFmtId="168" fontId="23" fillId="0" borderId="16" xfId="2" applyNumberFormat="1" applyFont="1" applyFill="1" applyBorder="1" applyAlignment="1">
      <alignment horizontal="center" vertical="center"/>
    </xf>
    <xf numFmtId="0" fontId="23" fillId="0" borderId="17" xfId="0" applyFont="1" applyBorder="1" applyAlignment="1">
      <alignment horizontal="center" vertical="center" wrapText="1"/>
    </xf>
    <xf numFmtId="2" fontId="16" fillId="0" borderId="65" xfId="0" applyNumberFormat="1" applyFont="1" applyFill="1" applyBorder="1" applyAlignment="1">
      <alignment horizontal="center" vertical="center"/>
    </xf>
    <xf numFmtId="0" fontId="12" fillId="2" borderId="0" xfId="4" applyFont="1" applyFill="1" applyBorder="1" applyAlignment="1">
      <alignment vertical="center" wrapText="1"/>
    </xf>
    <xf numFmtId="0" fontId="37" fillId="2" borderId="16" xfId="4" applyFont="1" applyFill="1" applyBorder="1" applyAlignment="1">
      <alignment horizontal="center" vertical="center" wrapText="1"/>
    </xf>
    <xf numFmtId="0" fontId="37" fillId="2" borderId="16" xfId="0" applyFont="1" applyFill="1" applyBorder="1" applyAlignment="1">
      <alignment horizontal="center" vertical="center" wrapText="1"/>
    </xf>
    <xf numFmtId="0" fontId="37" fillId="2" borderId="16" xfId="4" applyFont="1" applyFill="1" applyBorder="1" applyAlignment="1">
      <alignment vertical="center" wrapText="1"/>
    </xf>
    <xf numFmtId="0" fontId="2" fillId="0" borderId="16"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32" fillId="0" borderId="16" xfId="0" applyFont="1" applyFill="1" applyBorder="1" applyAlignment="1">
      <alignment horizontal="center" vertical="center" wrapText="1"/>
    </xf>
    <xf numFmtId="0" fontId="0" fillId="0" borderId="16" xfId="0" applyFill="1" applyBorder="1" applyAlignment="1">
      <alignment horizontal="center" vertical="center" wrapText="1"/>
    </xf>
    <xf numFmtId="0" fontId="0" fillId="0" borderId="18" xfId="0" applyFill="1" applyBorder="1" applyAlignment="1">
      <alignment horizontal="center" vertical="center" wrapText="1"/>
    </xf>
    <xf numFmtId="168" fontId="26" fillId="0" borderId="16" xfId="2" applyNumberFormat="1" applyFont="1" applyFill="1" applyBorder="1" applyAlignment="1">
      <alignment horizontal="center" vertical="center"/>
    </xf>
    <xf numFmtId="0" fontId="23" fillId="0" borderId="16" xfId="2" applyNumberFormat="1" applyFont="1" applyFill="1" applyBorder="1" applyAlignment="1">
      <alignment horizontal="center" vertical="center"/>
    </xf>
    <xf numFmtId="0" fontId="26" fillId="0" borderId="16" xfId="2" applyNumberFormat="1" applyFont="1" applyFill="1" applyBorder="1" applyAlignment="1">
      <alignment horizontal="center" vertical="center"/>
    </xf>
    <xf numFmtId="0" fontId="26" fillId="0" borderId="16" xfId="0" applyFont="1" applyFill="1" applyBorder="1" applyAlignment="1">
      <alignment horizontal="center" vertical="center" wrapText="1"/>
    </xf>
    <xf numFmtId="2" fontId="17" fillId="3" borderId="59" xfId="0" applyNumberFormat="1" applyFont="1" applyFill="1" applyBorder="1" applyAlignment="1">
      <alignment horizontal="center" vertical="center"/>
    </xf>
    <xf numFmtId="0" fontId="15" fillId="0" borderId="16" xfId="0" applyFont="1" applyBorder="1" applyAlignment="1">
      <alignment horizontal="center" vertical="center" wrapText="1"/>
    </xf>
    <xf numFmtId="0" fontId="2" fillId="2" borderId="0" xfId="0" applyFont="1" applyFill="1" applyAlignment="1">
      <alignment horizontal="center" vertical="center" wrapText="1"/>
    </xf>
    <xf numFmtId="0" fontId="23" fillId="2" borderId="16" xfId="0" applyFont="1" applyFill="1" applyBorder="1" applyAlignment="1">
      <alignment horizontal="center" vertical="center" wrapText="1"/>
    </xf>
    <xf numFmtId="0" fontId="14" fillId="2" borderId="22" xfId="0" applyFont="1" applyFill="1" applyBorder="1"/>
    <xf numFmtId="0" fontId="23" fillId="2" borderId="18" xfId="0" applyFont="1" applyFill="1" applyBorder="1" applyAlignment="1">
      <alignment horizontal="center" vertical="center" wrapText="1"/>
    </xf>
    <xf numFmtId="2" fontId="23" fillId="2" borderId="25" xfId="0" applyNumberFormat="1" applyFont="1" applyFill="1" applyBorder="1" applyAlignment="1">
      <alignment horizontal="center" vertical="center"/>
    </xf>
    <xf numFmtId="2" fontId="27" fillId="2" borderId="17" xfId="0" applyNumberFormat="1" applyFont="1" applyFill="1" applyBorder="1" applyAlignment="1">
      <alignment horizontal="center" vertical="center"/>
    </xf>
    <xf numFmtId="2" fontId="27" fillId="2" borderId="16" xfId="0" applyNumberFormat="1" applyFont="1" applyFill="1" applyBorder="1" applyAlignment="1">
      <alignment horizontal="center" vertical="center"/>
    </xf>
    <xf numFmtId="2" fontId="23" fillId="2" borderId="16" xfId="2" applyNumberFormat="1" applyFont="1" applyFill="1" applyBorder="1" applyAlignment="1">
      <alignment horizontal="center" vertical="center"/>
    </xf>
    <xf numFmtId="0" fontId="2" fillId="2" borderId="18" xfId="0" applyFont="1" applyFill="1" applyBorder="1" applyAlignment="1">
      <alignment horizontal="center" vertical="center" wrapText="1"/>
    </xf>
    <xf numFmtId="0" fontId="2" fillId="2" borderId="25" xfId="0" applyFont="1" applyFill="1" applyBorder="1" applyAlignment="1">
      <alignment horizontal="center" vertical="center" wrapText="1"/>
    </xf>
    <xf numFmtId="167" fontId="2" fillId="2" borderId="17" xfId="0" applyNumberFormat="1" applyFont="1" applyFill="1" applyBorder="1" applyAlignment="1">
      <alignment horizontal="center" vertical="center" wrapText="1"/>
    </xf>
    <xf numFmtId="2" fontId="2" fillId="2" borderId="16" xfId="0" applyNumberFormat="1" applyFont="1" applyFill="1" applyBorder="1" applyAlignment="1">
      <alignment horizontal="center" vertical="center" wrapText="1"/>
    </xf>
    <xf numFmtId="0" fontId="16" fillId="2" borderId="9"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0" xfId="0" applyFont="1" applyFill="1" applyBorder="1"/>
    <xf numFmtId="2" fontId="16" fillId="2" borderId="69" xfId="0" applyNumberFormat="1" applyFont="1" applyFill="1" applyBorder="1" applyAlignment="1">
      <alignment horizontal="center" vertical="center"/>
    </xf>
    <xf numFmtId="0" fontId="26" fillId="2" borderId="16"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4" fillId="2" borderId="16" xfId="0" applyFont="1" applyFill="1" applyBorder="1" applyAlignment="1">
      <alignment horizontal="center" vertical="center" wrapText="1"/>
    </xf>
    <xf numFmtId="2" fontId="16" fillId="2" borderId="53" xfId="0" applyNumberFormat="1" applyFont="1" applyFill="1" applyBorder="1" applyAlignment="1">
      <alignment horizontal="center" vertical="center"/>
    </xf>
    <xf numFmtId="167" fontId="2" fillId="2" borderId="16" xfId="0" applyNumberFormat="1" applyFont="1" applyFill="1" applyBorder="1" applyAlignment="1">
      <alignment horizontal="center" vertical="center"/>
    </xf>
    <xf numFmtId="2" fontId="27" fillId="2" borderId="18" xfId="0" applyNumberFormat="1" applyFont="1" applyFill="1" applyBorder="1" applyAlignment="1">
      <alignment horizontal="center" vertical="center"/>
    </xf>
    <xf numFmtId="2" fontId="23" fillId="2" borderId="17" xfId="2" applyNumberFormat="1" applyFont="1" applyFill="1" applyBorder="1" applyAlignment="1">
      <alignment horizontal="center" vertical="center"/>
    </xf>
    <xf numFmtId="2" fontId="23" fillId="2" borderId="18" xfId="2" applyNumberFormat="1" applyFont="1" applyFill="1" applyBorder="1" applyAlignment="1">
      <alignment horizontal="center" vertical="center"/>
    </xf>
    <xf numFmtId="168" fontId="16" fillId="2" borderId="22" xfId="2" applyNumberFormat="1" applyFont="1" applyFill="1" applyBorder="1" applyAlignment="1">
      <alignment horizontal="center" vertical="center"/>
    </xf>
    <xf numFmtId="0" fontId="26" fillId="2" borderId="18" xfId="0" applyFont="1" applyFill="1" applyBorder="1" applyAlignment="1">
      <alignment horizontal="center" vertical="center" wrapText="1"/>
    </xf>
    <xf numFmtId="0" fontId="14" fillId="2" borderId="9" xfId="0" applyFont="1" applyFill="1" applyBorder="1"/>
    <xf numFmtId="2" fontId="23" fillId="2" borderId="29" xfId="0" applyNumberFormat="1" applyFont="1" applyFill="1" applyBorder="1" applyAlignment="1">
      <alignment horizontal="center" vertical="center"/>
    </xf>
    <xf numFmtId="0" fontId="23" fillId="2" borderId="16" xfId="0" applyFont="1" applyFill="1" applyBorder="1" applyAlignment="1">
      <alignment horizontal="center" vertical="center"/>
    </xf>
    <xf numFmtId="0" fontId="37" fillId="2" borderId="16" xfId="4" applyFont="1" applyFill="1" applyBorder="1" applyAlignment="1">
      <alignment horizontal="justify" vertical="center" wrapText="1"/>
    </xf>
    <xf numFmtId="0" fontId="38" fillId="2" borderId="16"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40" fillId="0" borderId="0" xfId="0" applyFont="1"/>
    <xf numFmtId="41" fontId="40" fillId="0" borderId="0" xfId="2" applyFont="1" applyAlignment="1">
      <alignment horizontal="center" vertical="center"/>
    </xf>
    <xf numFmtId="0" fontId="40" fillId="0" borderId="0" xfId="0" applyFont="1" applyAlignment="1">
      <alignment vertical="center"/>
    </xf>
    <xf numFmtId="0" fontId="40" fillId="2" borderId="0" xfId="0" applyFont="1" applyFill="1"/>
    <xf numFmtId="0" fontId="40" fillId="2" borderId="0" xfId="0" applyFont="1" applyFill="1" applyAlignment="1">
      <alignment vertical="center"/>
    </xf>
    <xf numFmtId="41" fontId="40" fillId="2" borderId="0" xfId="2" applyFont="1" applyFill="1" applyAlignment="1">
      <alignment horizontal="center" vertical="center"/>
    </xf>
    <xf numFmtId="0" fontId="39" fillId="0" borderId="71" xfId="0" applyFont="1" applyBorder="1" applyAlignment="1">
      <alignment vertical="center"/>
    </xf>
    <xf numFmtId="0" fontId="40" fillId="0" borderId="71" xfId="0" applyFont="1" applyBorder="1" applyAlignment="1">
      <alignment wrapText="1"/>
    </xf>
    <xf numFmtId="41" fontId="40" fillId="0" borderId="71" xfId="2" applyFont="1" applyBorder="1" applyAlignment="1">
      <alignment horizontal="center" vertical="center"/>
    </xf>
    <xf numFmtId="0" fontId="42" fillId="0" borderId="71" xfId="0" applyFont="1" applyBorder="1" applyAlignment="1">
      <alignment horizontal="center" vertical="center" wrapText="1" readingOrder="1"/>
    </xf>
    <xf numFmtId="41" fontId="42" fillId="0" borderId="71" xfId="2" applyFont="1" applyBorder="1" applyAlignment="1">
      <alignment horizontal="center" vertical="center" wrapText="1" readingOrder="1"/>
    </xf>
    <xf numFmtId="0" fontId="5" fillId="4" borderId="10" xfId="4" applyFont="1" applyFill="1" applyBorder="1" applyAlignment="1">
      <alignment horizontal="center" vertical="center" wrapText="1"/>
    </xf>
    <xf numFmtId="0" fontId="5" fillId="4" borderId="23" xfId="4" applyFont="1" applyFill="1" applyBorder="1" applyAlignment="1">
      <alignment horizontal="center" vertical="center" wrapText="1"/>
    </xf>
    <xf numFmtId="0" fontId="5" fillId="4" borderId="24" xfId="4" applyFont="1" applyFill="1" applyBorder="1" applyAlignment="1">
      <alignment horizontal="center" vertical="center" wrapText="1"/>
    </xf>
    <xf numFmtId="0" fontId="5" fillId="4" borderId="16" xfId="4" applyFont="1" applyFill="1" applyBorder="1" applyAlignment="1">
      <alignment horizontal="center" vertical="center" wrapText="1"/>
    </xf>
    <xf numFmtId="0" fontId="4" fillId="2" borderId="14" xfId="4" applyFont="1" applyFill="1" applyBorder="1" applyAlignment="1">
      <alignment horizontal="left" vertical="center" wrapText="1"/>
    </xf>
    <xf numFmtId="0" fontId="4" fillId="0" borderId="15" xfId="4" applyFont="1" applyFill="1" applyBorder="1" applyAlignment="1">
      <alignment horizontal="left" vertical="center" wrapText="1"/>
    </xf>
    <xf numFmtId="0" fontId="4" fillId="2" borderId="15" xfId="4" applyFont="1" applyFill="1" applyBorder="1" applyAlignment="1">
      <alignment horizontal="left" vertical="center" wrapText="1"/>
    </xf>
    <xf numFmtId="0" fontId="3" fillId="0" borderId="14" xfId="4" applyFont="1" applyFill="1" applyBorder="1" applyAlignment="1">
      <alignment horizontal="left" vertical="center" wrapText="1"/>
    </xf>
    <xf numFmtId="0" fontId="6" fillId="2" borderId="15" xfId="4" applyFont="1" applyFill="1" applyBorder="1" applyAlignment="1">
      <alignment horizontal="left" vertical="center" wrapText="1"/>
    </xf>
    <xf numFmtId="0" fontId="3" fillId="2" borderId="15" xfId="4" applyFont="1" applyFill="1" applyBorder="1" applyAlignment="1">
      <alignment horizontal="left" vertical="center" wrapText="1"/>
    </xf>
    <xf numFmtId="0" fontId="9" fillId="4" borderId="16" xfId="4" applyFont="1" applyFill="1" applyBorder="1" applyAlignment="1">
      <alignment horizontal="center" vertical="center" wrapText="1"/>
    </xf>
    <xf numFmtId="0" fontId="7" fillId="4" borderId="18" xfId="4" applyFont="1" applyFill="1" applyBorder="1" applyAlignment="1">
      <alignment horizontal="center" vertical="center" wrapText="1"/>
    </xf>
    <xf numFmtId="0" fontId="7" fillId="4" borderId="22" xfId="4" applyFont="1" applyFill="1" applyBorder="1" applyAlignment="1">
      <alignment horizontal="center" vertical="center" wrapText="1"/>
    </xf>
    <xf numFmtId="0" fontId="7" fillId="4" borderId="17" xfId="4" applyFont="1" applyFill="1" applyBorder="1" applyAlignment="1">
      <alignment horizontal="center" vertical="center" wrapText="1"/>
    </xf>
    <xf numFmtId="0" fontId="7" fillId="4" borderId="33"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11" fillId="4" borderId="0"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46" xfId="4" applyFont="1" applyFill="1" applyBorder="1" applyAlignment="1">
      <alignment horizontal="center" vertical="center" wrapText="1"/>
    </xf>
    <xf numFmtId="0" fontId="5" fillId="4" borderId="20" xfId="4" applyFont="1" applyFill="1" applyBorder="1" applyAlignment="1">
      <alignment horizontal="center" vertical="center" wrapText="1"/>
    </xf>
    <xf numFmtId="0" fontId="5" fillId="4" borderId="9" xfId="4" applyFont="1" applyFill="1" applyBorder="1" applyAlignment="1">
      <alignment horizontal="center" vertical="center" wrapText="1"/>
    </xf>
    <xf numFmtId="0" fontId="5" fillId="4" borderId="21" xfId="4" applyFont="1" applyFill="1" applyBorder="1" applyAlignment="1">
      <alignment horizontal="center" vertical="center" wrapText="1"/>
    </xf>
    <xf numFmtId="0" fontId="5" fillId="4" borderId="7" xfId="4" applyFont="1" applyFill="1" applyBorder="1" applyAlignment="1">
      <alignment horizontal="center" vertical="center" wrapText="1"/>
    </xf>
    <xf numFmtId="0" fontId="3" fillId="2" borderId="1" xfId="4" applyFont="1" applyFill="1" applyBorder="1" applyAlignment="1">
      <alignment horizontal="center" vertical="center" wrapText="1"/>
    </xf>
    <xf numFmtId="0" fontId="3" fillId="0" borderId="2" xfId="4" applyFont="1" applyFill="1" applyBorder="1" applyAlignment="1">
      <alignment horizontal="center" vertical="center" wrapText="1"/>
    </xf>
    <xf numFmtId="0" fontId="3" fillId="2" borderId="4" xfId="4" applyFont="1" applyFill="1" applyBorder="1" applyAlignment="1">
      <alignment horizontal="center" vertical="center" wrapText="1"/>
    </xf>
    <xf numFmtId="0" fontId="3" fillId="0" borderId="5" xfId="4" applyFont="1" applyFill="1" applyBorder="1" applyAlignment="1">
      <alignment horizontal="center" vertical="center" wrapText="1"/>
    </xf>
    <xf numFmtId="0" fontId="3" fillId="2" borderId="11" xfId="4" applyFont="1" applyFill="1" applyBorder="1" applyAlignment="1">
      <alignment horizontal="center" vertical="center" wrapText="1"/>
    </xf>
    <xf numFmtId="0" fontId="3" fillId="0" borderId="12"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0" borderId="3"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3" fillId="0" borderId="0" xfId="4" applyFont="1" applyFill="1" applyBorder="1" applyAlignment="1">
      <alignment horizontal="center" vertical="center" wrapText="1"/>
    </xf>
    <xf numFmtId="0" fontId="6" fillId="2" borderId="0"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36" xfId="4" applyFont="1" applyFill="1" applyBorder="1" applyAlignment="1">
      <alignment horizontal="center" vertical="center" wrapText="1"/>
    </xf>
    <xf numFmtId="0" fontId="4" fillId="2" borderId="37" xfId="4" applyFont="1" applyFill="1" applyBorder="1" applyAlignment="1">
      <alignment horizontal="center" vertical="center" wrapText="1"/>
    </xf>
    <xf numFmtId="0" fontId="4" fillId="2" borderId="38" xfId="4" applyFont="1" applyFill="1" applyBorder="1" applyAlignment="1">
      <alignment horizontal="center" vertical="center" wrapText="1"/>
    </xf>
    <xf numFmtId="0" fontId="4" fillId="2" borderId="39"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4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9" fillId="2" borderId="0" xfId="4" applyFont="1" applyFill="1" applyBorder="1" applyAlignment="1">
      <alignment horizontal="center" vertical="center" wrapText="1"/>
    </xf>
    <xf numFmtId="0" fontId="4" fillId="2" borderId="5"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41"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42"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43" xfId="4" applyFont="1" applyFill="1" applyBorder="1" applyAlignment="1">
      <alignment horizontal="center" vertical="center" wrapText="1"/>
    </xf>
    <xf numFmtId="0" fontId="4" fillId="2" borderId="45" xfId="4" applyFont="1" applyFill="1" applyBorder="1" applyAlignment="1">
      <alignment horizontal="center" vertical="center" wrapText="1"/>
    </xf>
    <xf numFmtId="0" fontId="4" fillId="2" borderId="44" xfId="4" applyFont="1" applyFill="1" applyBorder="1" applyAlignment="1">
      <alignment horizontal="center" vertical="center" wrapText="1"/>
    </xf>
    <xf numFmtId="0" fontId="4" fillId="2" borderId="47" xfId="4" applyFont="1" applyFill="1" applyBorder="1" applyAlignment="1">
      <alignment horizontal="center" vertical="center" wrapText="1"/>
    </xf>
    <xf numFmtId="0" fontId="28" fillId="3" borderId="20"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17" fillId="3" borderId="16" xfId="0" applyFont="1" applyFill="1" applyBorder="1" applyAlignment="1">
      <alignment horizontal="center" vertical="center" wrapText="1"/>
    </xf>
    <xf numFmtId="0" fontId="17" fillId="3" borderId="18" xfId="0" applyFont="1" applyFill="1" applyBorder="1" applyAlignment="1">
      <alignment horizontal="center" vertical="center" wrapText="1"/>
    </xf>
    <xf numFmtId="2" fontId="17" fillId="3" borderId="9" xfId="0" applyNumberFormat="1" applyFont="1" applyFill="1" applyBorder="1" applyAlignment="1">
      <alignment horizontal="center" vertical="center" wrapText="1"/>
    </xf>
    <xf numFmtId="2" fontId="17" fillId="3" borderId="19" xfId="0" applyNumberFormat="1" applyFont="1" applyFill="1" applyBorder="1" applyAlignment="1">
      <alignment horizontal="center" vertical="center" wrapText="1"/>
    </xf>
    <xf numFmtId="2" fontId="17" fillId="3" borderId="20" xfId="0" applyNumberFormat="1" applyFont="1" applyFill="1" applyBorder="1" applyAlignment="1">
      <alignment horizontal="center" vertical="center" wrapText="1"/>
    </xf>
    <xf numFmtId="0" fontId="17" fillId="3" borderId="50" xfId="0" applyFont="1" applyFill="1" applyBorder="1" applyAlignment="1">
      <alignment horizontal="center" vertical="center" wrapText="1"/>
    </xf>
    <xf numFmtId="0" fontId="17" fillId="3" borderId="51" xfId="0" applyFont="1" applyFill="1" applyBorder="1" applyAlignment="1">
      <alignment horizontal="center" vertical="center" wrapText="1"/>
    </xf>
    <xf numFmtId="0" fontId="17" fillId="3" borderId="52" xfId="0" applyFont="1" applyFill="1" applyBorder="1" applyAlignment="1">
      <alignment horizontal="center" vertical="center" wrapText="1"/>
    </xf>
    <xf numFmtId="0" fontId="17" fillId="3" borderId="35" xfId="0" applyFont="1" applyFill="1" applyBorder="1" applyAlignment="1">
      <alignment horizontal="center" vertical="center" wrapText="1"/>
    </xf>
    <xf numFmtId="0" fontId="17" fillId="3" borderId="22"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0" xfId="0" applyFont="1" applyFill="1" applyBorder="1" applyAlignment="1">
      <alignment horizontal="center" vertical="center" wrapText="1"/>
    </xf>
    <xf numFmtId="2" fontId="17" fillId="3" borderId="22" xfId="0" applyNumberFormat="1"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166" fontId="17" fillId="3" borderId="17" xfId="0" applyNumberFormat="1"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2" fontId="17" fillId="3" borderId="16" xfId="0" applyNumberFormat="1" applyFont="1" applyFill="1" applyBorder="1" applyAlignment="1">
      <alignment horizontal="center" vertical="center" wrapText="1"/>
    </xf>
    <xf numFmtId="2" fontId="17" fillId="3" borderId="18" xfId="0" applyNumberFormat="1" applyFont="1" applyFill="1" applyBorder="1" applyAlignment="1">
      <alignment horizontal="center" vertical="center" wrapText="1"/>
    </xf>
    <xf numFmtId="0" fontId="35" fillId="3" borderId="50" xfId="0" applyFont="1" applyFill="1" applyBorder="1" applyAlignment="1">
      <alignment horizontal="center" vertical="center" wrapText="1"/>
    </xf>
    <xf numFmtId="0" fontId="35" fillId="3" borderId="51" xfId="0" applyFont="1" applyFill="1" applyBorder="1" applyAlignment="1">
      <alignment horizontal="center" vertical="center" wrapText="1"/>
    </xf>
    <xf numFmtId="0" fontId="35" fillId="3" borderId="31" xfId="0" applyFont="1" applyFill="1" applyBorder="1" applyAlignment="1">
      <alignment horizontal="center" vertical="center" wrapText="1"/>
    </xf>
    <xf numFmtId="0" fontId="35" fillId="3" borderId="52"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5" fillId="3" borderId="49" xfId="0" applyFont="1" applyFill="1" applyBorder="1" applyAlignment="1">
      <alignment horizontal="center" vertical="center" wrapText="1"/>
    </xf>
    <xf numFmtId="0" fontId="17" fillId="3" borderId="16"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22" xfId="0"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23" xfId="0" applyFont="1" applyBorder="1" applyAlignment="1">
      <alignment horizontal="center" vertical="center" wrapText="1"/>
    </xf>
    <xf numFmtId="2" fontId="18" fillId="3" borderId="22" xfId="0" applyNumberFormat="1" applyFont="1" applyFill="1" applyBorder="1" applyAlignment="1">
      <alignment horizontal="center"/>
    </xf>
    <xf numFmtId="2" fontId="18" fillId="3" borderId="17" xfId="0" applyNumberFormat="1" applyFont="1" applyFill="1" applyBorder="1" applyAlignment="1">
      <alignment horizontal="center"/>
    </xf>
    <xf numFmtId="0" fontId="17" fillId="3" borderId="9" xfId="0" applyFont="1" applyFill="1" applyBorder="1" applyAlignment="1">
      <alignment horizontal="center" vertical="center" wrapText="1"/>
    </xf>
    <xf numFmtId="2" fontId="17" fillId="3" borderId="17" xfId="0" applyNumberFormat="1" applyFont="1" applyFill="1" applyBorder="1" applyAlignment="1">
      <alignment horizontal="center" vertical="center"/>
    </xf>
    <xf numFmtId="2" fontId="17" fillId="3" borderId="16" xfId="0" applyNumberFormat="1" applyFont="1" applyFill="1" applyBorder="1" applyAlignment="1">
      <alignment horizontal="center" vertical="center"/>
    </xf>
    <xf numFmtId="0" fontId="17" fillId="3" borderId="7" xfId="0" applyFont="1" applyFill="1" applyBorder="1" applyAlignment="1">
      <alignment horizontal="center" vertical="center" wrapText="1"/>
    </xf>
    <xf numFmtId="2" fontId="17" fillId="3" borderId="10" xfId="0" applyNumberFormat="1" applyFont="1" applyFill="1" applyBorder="1" applyAlignment="1">
      <alignment horizontal="center" vertical="center" wrapText="1"/>
    </xf>
    <xf numFmtId="2" fontId="35" fillId="3" borderId="17" xfId="0" applyNumberFormat="1" applyFont="1" applyFill="1" applyBorder="1" applyAlignment="1">
      <alignment horizontal="center" vertical="center" wrapText="1"/>
    </xf>
    <xf numFmtId="2" fontId="35" fillId="3"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3" fillId="0" borderId="17" xfId="0" applyFont="1" applyBorder="1" applyAlignment="1">
      <alignment horizontal="center"/>
    </xf>
    <xf numFmtId="0" fontId="13" fillId="0" borderId="16" xfId="0" applyFont="1" applyBorder="1" applyAlignment="1">
      <alignment horizontal="center"/>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65" xfId="0" applyNumberFormat="1" applyFont="1" applyBorder="1" applyAlignment="1">
      <alignment horizontal="center" vertical="center" wrapText="1"/>
    </xf>
    <xf numFmtId="0" fontId="15" fillId="0" borderId="64" xfId="0" applyNumberFormat="1" applyFont="1" applyBorder="1" applyAlignment="1">
      <alignment horizontal="center" vertical="center" wrapText="1"/>
    </xf>
    <xf numFmtId="2" fontId="17" fillId="3" borderId="48" xfId="0" applyNumberFormat="1" applyFont="1" applyFill="1" applyBorder="1" applyAlignment="1">
      <alignment horizontal="center" vertical="center"/>
    </xf>
    <xf numFmtId="0" fontId="17" fillId="3" borderId="30" xfId="0" applyFont="1" applyFill="1" applyBorder="1" applyAlignment="1">
      <alignment horizontal="center" vertical="center"/>
    </xf>
    <xf numFmtId="2" fontId="17" fillId="3" borderId="30" xfId="0" applyNumberFormat="1" applyFont="1" applyFill="1" applyBorder="1" applyAlignment="1">
      <alignment horizontal="center" vertical="center"/>
    </xf>
    <xf numFmtId="0" fontId="17" fillId="3" borderId="33" xfId="0" applyFont="1" applyFill="1" applyBorder="1" applyAlignment="1">
      <alignment horizontal="center" vertical="center" wrapText="1"/>
    </xf>
    <xf numFmtId="167" fontId="17" fillId="3" borderId="16" xfId="0" applyNumberFormat="1"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32"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24" xfId="0" applyFont="1" applyFill="1" applyBorder="1" applyAlignment="1">
      <alignment horizontal="center" vertical="center" wrapText="1"/>
    </xf>
    <xf numFmtId="166" fontId="17" fillId="3" borderId="22" xfId="0" applyNumberFormat="1" applyFont="1" applyFill="1" applyBorder="1" applyAlignment="1">
      <alignment horizontal="center" vertical="center" wrapText="1"/>
    </xf>
    <xf numFmtId="166" fontId="17" fillId="3" borderId="18" xfId="0" applyNumberFormat="1" applyFont="1" applyFill="1" applyBorder="1" applyAlignment="1">
      <alignment horizontal="center" vertical="center" wrapText="1"/>
    </xf>
    <xf numFmtId="0" fontId="41" fillId="2" borderId="71" xfId="0" applyFont="1" applyFill="1" applyBorder="1" applyAlignment="1">
      <alignment horizontal="center" vertical="center"/>
    </xf>
    <xf numFmtId="0" fontId="43" fillId="2" borderId="16" xfId="4" applyFont="1" applyFill="1" applyBorder="1" applyAlignment="1">
      <alignment vertical="center" wrapText="1"/>
    </xf>
    <xf numFmtId="0" fontId="44" fillId="2" borderId="16" xfId="4" applyFont="1" applyFill="1" applyBorder="1" applyAlignment="1">
      <alignment horizontal="center" vertical="center" wrapText="1"/>
    </xf>
    <xf numFmtId="0" fontId="43" fillId="2" borderId="0" xfId="4" applyFont="1" applyFill="1" applyBorder="1" applyAlignment="1">
      <alignment vertical="center" wrapText="1"/>
    </xf>
    <xf numFmtId="0" fontId="45" fillId="2" borderId="16" xfId="4" applyFont="1" applyFill="1" applyBorder="1" applyAlignment="1">
      <alignment horizontal="justify" vertical="center" wrapText="1"/>
    </xf>
    <xf numFmtId="10" fontId="45" fillId="2" borderId="16" xfId="5" applyFont="1" applyFill="1" applyBorder="1" applyAlignment="1">
      <alignment horizontal="justify" vertical="center" wrapText="1"/>
    </xf>
    <xf numFmtId="10" fontId="45" fillId="2" borderId="16" xfId="5" applyFont="1" applyFill="1" applyBorder="1" applyAlignment="1">
      <alignment horizontal="center" vertical="center" wrapText="1"/>
    </xf>
    <xf numFmtId="0" fontId="45" fillId="2" borderId="16" xfId="0" applyFont="1" applyFill="1" applyBorder="1" applyAlignment="1">
      <alignment horizontal="center" vertical="center" wrapText="1"/>
    </xf>
    <xf numFmtId="9" fontId="45" fillId="2" borderId="16" xfId="3" applyFont="1" applyFill="1" applyBorder="1" applyAlignment="1">
      <alignment horizontal="center" vertical="center" wrapText="1"/>
    </xf>
    <xf numFmtId="2" fontId="45" fillId="2" borderId="16" xfId="4" applyNumberFormat="1" applyFont="1" applyFill="1" applyBorder="1" applyAlignment="1">
      <alignment horizontal="center" vertical="center" wrapText="1"/>
    </xf>
    <xf numFmtId="9" fontId="45" fillId="2" borderId="16" xfId="4" applyNumberFormat="1" applyFont="1" applyFill="1" applyBorder="1" applyAlignment="1">
      <alignment horizontal="center" vertical="center" wrapText="1"/>
    </xf>
    <xf numFmtId="0" fontId="46" fillId="2" borderId="24" xfId="4" applyFont="1" applyFill="1" applyBorder="1" applyAlignment="1">
      <alignment horizontal="center" vertical="center" wrapText="1"/>
    </xf>
    <xf numFmtId="0" fontId="45" fillId="2" borderId="16" xfId="4" applyFont="1" applyFill="1" applyBorder="1" applyAlignment="1">
      <alignment horizontal="center" vertical="center" wrapText="1"/>
    </xf>
    <xf numFmtId="0" fontId="45" fillId="2" borderId="16" xfId="5" applyNumberFormat="1" applyFont="1" applyFill="1" applyBorder="1" applyAlignment="1">
      <alignment horizontal="center" vertical="center" wrapText="1"/>
    </xf>
    <xf numFmtId="9" fontId="45" fillId="2" borderId="16" xfId="0" applyNumberFormat="1" applyFont="1" applyFill="1" applyBorder="1" applyAlignment="1">
      <alignment horizontal="center" vertical="center" wrapText="1"/>
    </xf>
    <xf numFmtId="1" fontId="45" fillId="2" borderId="16" xfId="0" applyNumberFormat="1" applyFont="1" applyFill="1" applyBorder="1" applyAlignment="1">
      <alignment horizontal="center" vertical="center" wrapText="1"/>
    </xf>
    <xf numFmtId="4" fontId="45" fillId="2" borderId="16" xfId="4" applyNumberFormat="1" applyFont="1" applyFill="1" applyBorder="1" applyAlignment="1">
      <alignment horizontal="center" vertical="center" wrapText="1"/>
    </xf>
    <xf numFmtId="2" fontId="45" fillId="2" borderId="16" xfId="3" applyNumberFormat="1" applyFont="1" applyFill="1" applyBorder="1" applyAlignment="1">
      <alignment horizontal="center" vertical="center" wrapText="1"/>
    </xf>
    <xf numFmtId="0" fontId="45" fillId="2" borderId="0" xfId="4" applyFont="1" applyFill="1" applyBorder="1" applyAlignment="1">
      <alignment vertical="center" wrapText="1"/>
    </xf>
    <xf numFmtId="0" fontId="45" fillId="2" borderId="10" xfId="4" applyFont="1" applyFill="1" applyBorder="1" applyAlignment="1">
      <alignment horizontal="center" vertical="center" wrapText="1"/>
    </xf>
    <xf numFmtId="10" fontId="45" fillId="2" borderId="10" xfId="5" applyFont="1" applyFill="1" applyBorder="1" applyAlignment="1">
      <alignment horizontal="center" vertical="center" wrapText="1"/>
    </xf>
    <xf numFmtId="1" fontId="45" fillId="2" borderId="16" xfId="3" applyNumberFormat="1" applyFont="1" applyFill="1" applyBorder="1" applyAlignment="1">
      <alignment horizontal="center" vertical="center" wrapText="1"/>
    </xf>
    <xf numFmtId="41" fontId="45" fillId="2" borderId="16" xfId="2" applyFont="1" applyFill="1" applyBorder="1" applyAlignment="1">
      <alignment horizontal="center" vertical="center" wrapText="1"/>
    </xf>
    <xf numFmtId="10" fontId="45" fillId="2" borderId="16" xfId="3" applyNumberFormat="1" applyFont="1" applyFill="1" applyBorder="1" applyAlignment="1">
      <alignment horizontal="center" vertical="center" wrapText="1"/>
    </xf>
    <xf numFmtId="4" fontId="45" fillId="2" borderId="16" xfId="2" applyNumberFormat="1" applyFont="1" applyFill="1" applyBorder="1" applyAlignment="1">
      <alignment horizontal="center" vertical="center" wrapText="1"/>
    </xf>
    <xf numFmtId="166" fontId="45" fillId="2" borderId="16" xfId="1" applyNumberFormat="1" applyFont="1" applyFill="1" applyBorder="1" applyAlignment="1">
      <alignment horizontal="center" vertical="center" wrapText="1"/>
    </xf>
    <xf numFmtId="4" fontId="45" fillId="2" borderId="16" xfId="1" applyNumberFormat="1" applyFont="1" applyFill="1" applyBorder="1" applyAlignment="1">
      <alignment horizontal="center" vertical="center" wrapText="1"/>
    </xf>
    <xf numFmtId="9" fontId="45" fillId="2" borderId="16" xfId="3" applyNumberFormat="1" applyFont="1" applyFill="1" applyBorder="1" applyAlignment="1">
      <alignment horizontal="center" vertical="center" wrapText="1"/>
    </xf>
    <xf numFmtId="9" fontId="45" fillId="2" borderId="16" xfId="2" applyNumberFormat="1" applyFont="1" applyFill="1" applyBorder="1" applyAlignment="1">
      <alignment horizontal="center" vertical="center" wrapText="1"/>
    </xf>
    <xf numFmtId="1" fontId="45" fillId="2" borderId="16" xfId="4" applyNumberFormat="1" applyFont="1" applyFill="1" applyBorder="1" applyAlignment="1">
      <alignment horizontal="center" vertical="center" wrapText="1"/>
    </xf>
    <xf numFmtId="0" fontId="45" fillId="2" borderId="16" xfId="3" applyNumberFormat="1" applyFont="1" applyFill="1" applyBorder="1" applyAlignment="1">
      <alignment horizontal="center" vertical="center" wrapText="1"/>
    </xf>
    <xf numFmtId="0" fontId="45" fillId="2" borderId="10" xfId="5" applyNumberFormat="1" applyFont="1" applyFill="1" applyBorder="1" applyAlignment="1">
      <alignment horizontal="center" vertical="center" wrapText="1"/>
    </xf>
    <xf numFmtId="3" fontId="45" fillId="2" borderId="16" xfId="4" applyNumberFormat="1" applyFont="1" applyFill="1" applyBorder="1" applyAlignment="1">
      <alignment horizontal="center" vertical="center" wrapText="1"/>
    </xf>
    <xf numFmtId="166" fontId="45" fillId="2" borderId="16" xfId="4" applyNumberFormat="1" applyFont="1" applyFill="1" applyBorder="1" applyAlignment="1">
      <alignment horizontal="center" vertical="center" wrapText="1"/>
    </xf>
    <xf numFmtId="0" fontId="45" fillId="2" borderId="16" xfId="4" applyFont="1" applyFill="1" applyBorder="1" applyAlignment="1">
      <alignment vertical="center" wrapText="1"/>
    </xf>
    <xf numFmtId="1" fontId="45" fillId="2" borderId="16" xfId="2" applyNumberFormat="1" applyFont="1" applyFill="1" applyBorder="1" applyAlignment="1">
      <alignment horizontal="center" vertical="center" wrapText="1"/>
    </xf>
    <xf numFmtId="9" fontId="45" fillId="2" borderId="16" xfId="7" applyFont="1" applyFill="1" applyBorder="1" applyAlignment="1">
      <alignment horizontal="center" vertical="center" wrapText="1"/>
    </xf>
    <xf numFmtId="10" fontId="45" fillId="2" borderId="18" xfId="5" applyFont="1" applyFill="1" applyBorder="1" applyAlignment="1">
      <alignment horizontal="justify" vertical="center" wrapText="1"/>
    </xf>
    <xf numFmtId="10" fontId="45" fillId="2" borderId="70" xfId="5" applyFont="1" applyFill="1" applyBorder="1" applyAlignment="1">
      <alignment horizontal="center" vertical="center" wrapText="1"/>
    </xf>
    <xf numFmtId="0" fontId="45" fillId="2" borderId="70" xfId="4" applyFont="1" applyFill="1" applyBorder="1" applyAlignment="1">
      <alignment horizontal="center" vertical="center" wrapText="1"/>
    </xf>
    <xf numFmtId="0" fontId="45" fillId="2" borderId="17" xfId="4" applyFont="1" applyFill="1" applyBorder="1" applyAlignment="1">
      <alignment horizontal="center" vertical="center" wrapText="1"/>
    </xf>
    <xf numFmtId="0" fontId="45" fillId="2" borderId="24" xfId="4" applyFont="1" applyFill="1" applyBorder="1" applyAlignment="1">
      <alignment horizontal="center" vertical="center" wrapText="1"/>
    </xf>
  </cellXfs>
  <cellStyles count="14">
    <cellStyle name="Millares" xfId="1" builtinId="3"/>
    <cellStyle name="Millares [0]" xfId="2" builtinId="6"/>
    <cellStyle name="Millares [0] 2" xfId="10" xr:uid="{C085AAC9-A86E-B247-8760-7CB7ECEECBBF}"/>
    <cellStyle name="Millares 2" xfId="6" xr:uid="{00000000-0005-0000-0000-000002000000}"/>
    <cellStyle name="Millares 2 2" xfId="11" xr:uid="{B521F23C-677E-46AB-A5BD-C4C6D937E4D2}"/>
    <cellStyle name="Millares 7 2 4 3" xfId="8" xr:uid="{D13D95C1-FBAA-9349-A224-48ED6417FD7D}"/>
    <cellStyle name="Millares 7 2 4 3 2" xfId="12" xr:uid="{B3A2EED5-231C-4BEF-994F-D932F9802DE8}"/>
    <cellStyle name="Moneda 2" xfId="13" xr:uid="{46704316-9A41-4B60-A4D4-798486274A30}"/>
    <cellStyle name="Normal" xfId="0" builtinId="0"/>
    <cellStyle name="Normal 2" xfId="4" xr:uid="{00000000-0005-0000-0000-000004000000}"/>
    <cellStyle name="Normal_EVALUACION GESTION  CALDAS A 31-MAR-06" xfId="5" xr:uid="{00000000-0005-0000-0000-000005000000}"/>
    <cellStyle name="Porcentaje" xfId="3" builtinId="5"/>
    <cellStyle name="Porcentual 2" xfId="7" xr:uid="{00000000-0005-0000-0000-000007000000}"/>
    <cellStyle name="Porcentual 7 2 4 3 2" xfId="9" xr:uid="{4687FEF3-D854-6D4E-A57F-DDB3C2B1C564}"/>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FFD78"/>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77372</xdr:colOff>
      <xdr:row>6</xdr:row>
      <xdr:rowOff>5004</xdr:rowOff>
    </xdr:to>
    <xdr:pic>
      <xdr:nvPicPr>
        <xdr:cNvPr id="2"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77"/>
  <sheetViews>
    <sheetView tabSelected="1" zoomScale="90" zoomScaleNormal="90" zoomScaleSheetLayoutView="100" workbookViewId="0">
      <selection activeCell="C19" sqref="C19"/>
    </sheetView>
  </sheetViews>
  <sheetFormatPr baseColWidth="10" defaultColWidth="10.83203125" defaultRowHeight="17" x14ac:dyDescent="0.2"/>
  <cols>
    <col min="1" max="1" width="4.33203125" style="22" customWidth="1"/>
    <col min="2" max="2" width="34.6640625" style="2" customWidth="1"/>
    <col min="3" max="3" width="49" style="19" customWidth="1"/>
    <col min="4" max="5" width="26.6640625" style="18" customWidth="1"/>
    <col min="6" max="6" width="20.33203125" style="3" customWidth="1"/>
    <col min="7" max="7" width="34.83203125" style="3" customWidth="1"/>
    <col min="8" max="8" width="17.5" style="3" customWidth="1"/>
    <col min="9" max="9" width="42.83203125" style="27" customWidth="1"/>
    <col min="10" max="10" width="30.6640625" style="27" customWidth="1"/>
    <col min="11" max="11" width="14.5" style="3" customWidth="1"/>
    <col min="12" max="12" width="14" style="3" customWidth="1"/>
    <col min="13" max="13" width="9.5" style="5" customWidth="1"/>
    <col min="14" max="14" width="15.5" style="3" customWidth="1"/>
    <col min="15" max="15" width="9.33203125" style="5" customWidth="1"/>
    <col min="16" max="16" width="13.1640625" style="3" customWidth="1"/>
    <col min="17" max="17" width="10.33203125" style="13" customWidth="1"/>
    <col min="18" max="18" width="13" style="25" customWidth="1"/>
    <col min="19" max="19" width="10.6640625" style="13" customWidth="1"/>
    <col min="20" max="20" width="38.6640625" style="206" customWidth="1"/>
    <col min="21" max="21" width="19.83203125" style="1" customWidth="1"/>
    <col min="22" max="22" width="21.5" style="17" customWidth="1"/>
    <col min="23" max="23" width="19" style="17" customWidth="1"/>
    <col min="24" max="24" width="13.1640625" style="1" customWidth="1"/>
    <col min="25" max="25" width="15.6640625" style="1" customWidth="1"/>
    <col min="26" max="26" width="15.83203125" style="1" customWidth="1"/>
    <col min="27" max="27" width="17.33203125" style="17" customWidth="1"/>
    <col min="28" max="28" width="20.5" style="1" customWidth="1"/>
    <col min="29" max="29" width="20.83203125" style="17" customWidth="1"/>
    <col min="30" max="30" width="28.1640625" style="17" customWidth="1"/>
    <col min="31" max="31" width="30" style="17" customWidth="1"/>
    <col min="32" max="32" width="18.83203125" style="17" customWidth="1"/>
    <col min="33" max="33" width="29.83203125" style="17" customWidth="1"/>
    <col min="34" max="16384" width="10.83203125" style="1"/>
  </cols>
  <sheetData>
    <row r="1" spans="1:52" s="4" customFormat="1" ht="18" thickBot="1" x14ac:dyDescent="0.25">
      <c r="A1" s="22"/>
      <c r="B1" s="2"/>
      <c r="C1" s="19"/>
      <c r="D1" s="3"/>
      <c r="E1" s="3"/>
      <c r="F1" s="3"/>
      <c r="G1" s="3"/>
      <c r="H1" s="3"/>
      <c r="I1" s="27"/>
      <c r="J1" s="27"/>
      <c r="K1" s="3"/>
      <c r="L1" s="3"/>
      <c r="M1" s="5"/>
      <c r="N1" s="3"/>
      <c r="O1" s="5"/>
      <c r="P1" s="3"/>
      <c r="Q1" s="5"/>
      <c r="R1" s="3"/>
      <c r="S1" s="5"/>
      <c r="T1" s="3"/>
      <c r="V1" s="6"/>
      <c r="W1" s="6"/>
      <c r="AA1" s="6"/>
      <c r="AC1" s="6"/>
      <c r="AD1" s="6"/>
      <c r="AE1" s="6"/>
      <c r="AF1" s="6"/>
      <c r="AG1" s="6"/>
    </row>
    <row r="2" spans="1:52" s="4" customFormat="1" x14ac:dyDescent="0.2">
      <c r="A2" s="22"/>
      <c r="B2" s="378"/>
      <c r="C2" s="379"/>
      <c r="D2" s="24"/>
      <c r="E2" s="340"/>
      <c r="F2" s="384"/>
      <c r="G2" s="384"/>
      <c r="H2" s="385"/>
      <c r="I2" s="386"/>
      <c r="J2" s="386"/>
      <c r="K2" s="384"/>
      <c r="L2" s="384"/>
      <c r="M2" s="384"/>
      <c r="N2" s="384"/>
      <c r="O2" s="384"/>
      <c r="P2" s="384"/>
      <c r="Q2" s="384"/>
      <c r="R2" s="384"/>
      <c r="S2" s="384"/>
      <c r="T2" s="384"/>
      <c r="U2" s="384"/>
      <c r="V2" s="384"/>
      <c r="W2" s="384"/>
      <c r="X2" s="384"/>
      <c r="Y2" s="384"/>
      <c r="Z2" s="384"/>
      <c r="AA2" s="384"/>
      <c r="AB2" s="384"/>
      <c r="AC2" s="387"/>
      <c r="AD2" s="392" t="s">
        <v>0</v>
      </c>
      <c r="AE2" s="394" t="s">
        <v>80</v>
      </c>
      <c r="AF2" s="395"/>
      <c r="AG2" s="396"/>
    </row>
    <row r="3" spans="1:52" s="4" customFormat="1" x14ac:dyDescent="0.2">
      <c r="A3" s="22"/>
      <c r="B3" s="380"/>
      <c r="C3" s="381"/>
      <c r="D3" s="25"/>
      <c r="E3" s="341"/>
      <c r="F3" s="388"/>
      <c r="G3" s="388"/>
      <c r="H3" s="389"/>
      <c r="I3" s="390"/>
      <c r="J3" s="390"/>
      <c r="K3" s="388"/>
      <c r="L3" s="388"/>
      <c r="M3" s="388"/>
      <c r="N3" s="388"/>
      <c r="O3" s="388"/>
      <c r="P3" s="388"/>
      <c r="Q3" s="388"/>
      <c r="R3" s="388"/>
      <c r="S3" s="388"/>
      <c r="T3" s="388"/>
      <c r="U3" s="388"/>
      <c r="V3" s="388"/>
      <c r="W3" s="388"/>
      <c r="X3" s="388"/>
      <c r="Y3" s="388"/>
      <c r="Z3" s="388"/>
      <c r="AA3" s="388"/>
      <c r="AB3" s="388"/>
      <c r="AC3" s="391"/>
      <c r="AD3" s="393"/>
      <c r="AE3" s="397"/>
      <c r="AF3" s="398"/>
      <c r="AG3" s="399"/>
    </row>
    <row r="4" spans="1:52" s="4" customFormat="1" x14ac:dyDescent="0.2">
      <c r="A4" s="22"/>
      <c r="B4" s="380"/>
      <c r="C4" s="381"/>
      <c r="D4" s="25"/>
      <c r="E4" s="341"/>
      <c r="F4" s="400" t="s">
        <v>82</v>
      </c>
      <c r="G4" s="400"/>
      <c r="H4" s="401"/>
      <c r="I4" s="402"/>
      <c r="J4" s="402"/>
      <c r="K4" s="400"/>
      <c r="L4" s="400"/>
      <c r="M4" s="400"/>
      <c r="N4" s="400"/>
      <c r="O4" s="400"/>
      <c r="P4" s="400"/>
      <c r="Q4" s="400"/>
      <c r="R4" s="400"/>
      <c r="S4" s="400"/>
      <c r="T4" s="400"/>
      <c r="U4" s="400"/>
      <c r="V4" s="400"/>
      <c r="W4" s="400"/>
      <c r="X4" s="400"/>
      <c r="Y4" s="400"/>
      <c r="Z4" s="400"/>
      <c r="AA4" s="400"/>
      <c r="AB4" s="400"/>
      <c r="AC4" s="403"/>
      <c r="AD4" s="404" t="s">
        <v>1</v>
      </c>
      <c r="AE4" s="405">
        <v>5</v>
      </c>
      <c r="AF4" s="406"/>
      <c r="AG4" s="407"/>
    </row>
    <row r="5" spans="1:52" s="4" customFormat="1" x14ac:dyDescent="0.2">
      <c r="A5" s="22"/>
      <c r="B5" s="380"/>
      <c r="C5" s="381"/>
      <c r="D5" s="25"/>
      <c r="E5" s="341"/>
      <c r="F5" s="400" t="s">
        <v>81</v>
      </c>
      <c r="G5" s="400"/>
      <c r="H5" s="401"/>
      <c r="I5" s="402"/>
      <c r="J5" s="402"/>
      <c r="K5" s="400"/>
      <c r="L5" s="400"/>
      <c r="M5" s="400"/>
      <c r="N5" s="400"/>
      <c r="O5" s="400"/>
      <c r="P5" s="400"/>
      <c r="Q5" s="400"/>
      <c r="R5" s="400"/>
      <c r="S5" s="400"/>
      <c r="T5" s="400"/>
      <c r="U5" s="400"/>
      <c r="V5" s="400"/>
      <c r="W5" s="400"/>
      <c r="X5" s="400"/>
      <c r="Y5" s="400"/>
      <c r="Z5" s="400"/>
      <c r="AA5" s="400"/>
      <c r="AB5" s="400"/>
      <c r="AC5" s="403"/>
      <c r="AD5" s="393"/>
      <c r="AE5" s="397"/>
      <c r="AF5" s="398"/>
      <c r="AG5" s="399"/>
    </row>
    <row r="6" spans="1:52" s="4" customFormat="1" x14ac:dyDescent="0.2">
      <c r="A6" s="22"/>
      <c r="B6" s="380"/>
      <c r="C6" s="381"/>
      <c r="D6" s="25"/>
      <c r="E6" s="341"/>
      <c r="F6" s="400" t="s">
        <v>2</v>
      </c>
      <c r="G6" s="400"/>
      <c r="H6" s="401"/>
      <c r="I6" s="402"/>
      <c r="J6" s="402"/>
      <c r="K6" s="400"/>
      <c r="L6" s="400"/>
      <c r="M6" s="400"/>
      <c r="N6" s="400"/>
      <c r="O6" s="400"/>
      <c r="P6" s="400"/>
      <c r="Q6" s="400"/>
      <c r="R6" s="400"/>
      <c r="S6" s="400"/>
      <c r="T6" s="400"/>
      <c r="U6" s="400"/>
      <c r="V6" s="400"/>
      <c r="W6" s="400"/>
      <c r="X6" s="400"/>
      <c r="Y6" s="400"/>
      <c r="Z6" s="400"/>
      <c r="AA6" s="400"/>
      <c r="AB6" s="400"/>
      <c r="AC6" s="403"/>
      <c r="AD6" s="404" t="s">
        <v>3</v>
      </c>
      <c r="AE6" s="409">
        <v>1</v>
      </c>
      <c r="AF6" s="372" t="s">
        <v>4</v>
      </c>
      <c r="AG6" s="411">
        <v>1</v>
      </c>
    </row>
    <row r="7" spans="1:52" s="4" customFormat="1" ht="18" thickBot="1" x14ac:dyDescent="0.25">
      <c r="A7" s="22"/>
      <c r="B7" s="382"/>
      <c r="C7" s="383"/>
      <c r="D7" s="8"/>
      <c r="E7" s="8"/>
      <c r="F7" s="7"/>
      <c r="G7" s="8"/>
      <c r="H7" s="8"/>
      <c r="I7" s="28"/>
      <c r="J7" s="28"/>
      <c r="K7" s="8"/>
      <c r="L7" s="8"/>
      <c r="M7" s="8"/>
      <c r="N7" s="8"/>
      <c r="O7" s="8"/>
      <c r="P7" s="8"/>
      <c r="Q7" s="8"/>
      <c r="R7" s="8"/>
      <c r="S7" s="8"/>
      <c r="T7" s="8"/>
      <c r="U7" s="7"/>
      <c r="V7" s="7"/>
      <c r="W7" s="7"/>
      <c r="X7" s="7"/>
      <c r="Y7" s="7"/>
      <c r="Z7" s="7"/>
      <c r="AA7" s="7"/>
      <c r="AB7" s="7"/>
      <c r="AC7" s="9"/>
      <c r="AD7" s="408"/>
      <c r="AE7" s="410"/>
      <c r="AF7" s="373"/>
      <c r="AG7" s="412"/>
    </row>
    <row r="8" spans="1:52" s="4" customFormat="1" ht="18" thickBot="1" x14ac:dyDescent="0.25">
      <c r="A8" s="22"/>
      <c r="B8" s="10"/>
      <c r="C8" s="10"/>
      <c r="D8" s="25"/>
      <c r="E8" s="341"/>
      <c r="F8" s="25"/>
      <c r="G8" s="25"/>
      <c r="H8" s="11"/>
      <c r="I8" s="29"/>
      <c r="J8" s="30"/>
      <c r="K8" s="11"/>
      <c r="L8" s="12"/>
      <c r="M8" s="13"/>
      <c r="N8" s="25"/>
      <c r="O8" s="13"/>
      <c r="P8" s="25"/>
      <c r="Q8" s="5"/>
      <c r="R8" s="3"/>
      <c r="S8" s="5"/>
      <c r="T8" s="3"/>
      <c r="V8" s="6"/>
      <c r="W8" s="6"/>
      <c r="AA8" s="6"/>
      <c r="AC8" s="6"/>
      <c r="AD8" s="6"/>
      <c r="AE8" s="6"/>
      <c r="AF8" s="6"/>
      <c r="AG8" s="6"/>
    </row>
    <row r="9" spans="1:52" s="4" customFormat="1" ht="18" thickBot="1" x14ac:dyDescent="0.25">
      <c r="A9" s="22"/>
      <c r="B9" s="359" t="s">
        <v>5</v>
      </c>
      <c r="C9" s="360"/>
      <c r="D9" s="360"/>
      <c r="E9" s="360"/>
      <c r="F9" s="361"/>
      <c r="G9" s="15"/>
      <c r="H9" s="362" t="s">
        <v>6</v>
      </c>
      <c r="I9" s="363"/>
      <c r="J9" s="363"/>
      <c r="K9" s="364"/>
      <c r="L9" s="364"/>
      <c r="M9" s="364"/>
      <c r="N9" s="364"/>
      <c r="O9" s="364"/>
      <c r="P9" s="364"/>
      <c r="Q9" s="364"/>
      <c r="R9" s="364"/>
      <c r="S9" s="364"/>
      <c r="T9" s="364"/>
      <c r="U9" s="364"/>
      <c r="V9" s="364"/>
      <c r="W9" s="364"/>
      <c r="X9" s="364"/>
      <c r="Y9" s="364"/>
      <c r="Z9" s="364"/>
      <c r="AA9" s="364"/>
      <c r="AB9" s="364"/>
      <c r="AC9" s="364"/>
      <c r="AD9" s="364"/>
      <c r="AE9" s="364"/>
      <c r="AF9" s="364"/>
      <c r="AG9" s="364"/>
    </row>
    <row r="10" spans="1:52" s="4" customFormat="1" ht="18" thickBot="1" x14ac:dyDescent="0.25">
      <c r="A10" s="22"/>
      <c r="B10" s="359" t="s">
        <v>7</v>
      </c>
      <c r="C10" s="360"/>
      <c r="D10" s="360"/>
      <c r="E10" s="360"/>
      <c r="F10" s="361"/>
      <c r="G10" s="15"/>
      <c r="H10" s="362" t="s">
        <v>227</v>
      </c>
      <c r="I10" s="363"/>
      <c r="J10" s="363"/>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row>
    <row r="11" spans="1:52" s="4" customFormat="1" ht="18" thickBot="1" x14ac:dyDescent="0.25">
      <c r="A11" s="22"/>
      <c r="B11" s="359" t="s">
        <v>8</v>
      </c>
      <c r="C11" s="360"/>
      <c r="D11" s="360"/>
      <c r="E11" s="360"/>
      <c r="F11" s="361"/>
      <c r="G11" s="15"/>
      <c r="H11" s="362" t="s">
        <v>9</v>
      </c>
      <c r="I11" s="363"/>
      <c r="J11" s="363"/>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row>
    <row r="12" spans="1:52" ht="18" thickBot="1" x14ac:dyDescent="0.25">
      <c r="B12" s="359" t="s">
        <v>10</v>
      </c>
      <c r="C12" s="360"/>
      <c r="D12" s="360"/>
      <c r="E12" s="360"/>
      <c r="F12" s="361"/>
      <c r="G12" s="15"/>
      <c r="H12" s="362">
        <v>2022</v>
      </c>
      <c r="I12" s="363"/>
      <c r="J12" s="363"/>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row>
    <row r="13" spans="1:52" x14ac:dyDescent="0.2">
      <c r="B13" s="14"/>
      <c r="C13" s="14"/>
      <c r="D13" s="26"/>
      <c r="E13" s="342"/>
      <c r="F13" s="26"/>
      <c r="G13" s="25"/>
      <c r="H13" s="25"/>
      <c r="I13" s="31"/>
      <c r="J13" s="31"/>
      <c r="K13" s="25"/>
      <c r="L13" s="25"/>
      <c r="M13" s="13"/>
      <c r="N13" s="25"/>
      <c r="O13" s="13"/>
      <c r="P13" s="25"/>
      <c r="V13" s="26"/>
      <c r="W13" s="26"/>
      <c r="AA13" s="26"/>
      <c r="AC13" s="26"/>
      <c r="AD13" s="26"/>
      <c r="AE13" s="26"/>
      <c r="AF13" s="26"/>
      <c r="AG13" s="26"/>
    </row>
    <row r="14" spans="1:52" x14ac:dyDescent="0.2">
      <c r="B14" s="358" t="s">
        <v>11</v>
      </c>
      <c r="C14" s="358"/>
      <c r="D14" s="358"/>
      <c r="E14" s="358"/>
      <c r="F14" s="358"/>
      <c r="G14" s="358"/>
      <c r="H14" s="358" t="s">
        <v>12</v>
      </c>
      <c r="I14" s="365"/>
      <c r="J14" s="365"/>
      <c r="K14" s="358"/>
      <c r="L14" s="358"/>
      <c r="M14" s="358"/>
      <c r="N14" s="358"/>
      <c r="O14" s="358"/>
      <c r="P14" s="358"/>
      <c r="Q14" s="358"/>
      <c r="R14" s="358"/>
      <c r="S14" s="358"/>
      <c r="T14" s="358"/>
      <c r="U14" s="374" t="s">
        <v>13</v>
      </c>
      <c r="V14" s="375"/>
      <c r="W14" s="375"/>
      <c r="X14" s="375"/>
      <c r="Y14" s="375"/>
      <c r="Z14" s="375"/>
      <c r="AA14" s="375"/>
      <c r="AB14" s="375"/>
      <c r="AC14" s="375"/>
      <c r="AD14" s="375"/>
      <c r="AE14" s="375"/>
      <c r="AF14" s="375"/>
      <c r="AG14" s="375"/>
    </row>
    <row r="15" spans="1:52" ht="21" x14ac:dyDescent="0.2">
      <c r="B15" s="366" t="s">
        <v>155</v>
      </c>
      <c r="C15" s="367"/>
      <c r="D15" s="368"/>
      <c r="E15" s="343"/>
      <c r="F15" s="369" t="s">
        <v>740</v>
      </c>
      <c r="G15" s="370"/>
      <c r="H15" s="370"/>
      <c r="I15" s="371"/>
      <c r="J15" s="371"/>
      <c r="K15" s="370"/>
      <c r="L15" s="370"/>
      <c r="M15" s="370"/>
      <c r="N15" s="370"/>
      <c r="O15" s="370"/>
      <c r="P15" s="370"/>
      <c r="Q15" s="370"/>
      <c r="R15" s="370"/>
      <c r="S15" s="370"/>
      <c r="T15" s="370"/>
      <c r="U15" s="376"/>
      <c r="V15" s="377"/>
      <c r="W15" s="377"/>
      <c r="X15" s="377"/>
      <c r="Y15" s="377"/>
      <c r="Z15" s="377"/>
      <c r="AA15" s="377"/>
      <c r="AB15" s="377"/>
      <c r="AC15" s="377"/>
      <c r="AD15" s="377"/>
      <c r="AE15" s="377"/>
      <c r="AF15" s="377"/>
      <c r="AG15" s="377"/>
    </row>
    <row r="16" spans="1:52" s="16" customFormat="1" x14ac:dyDescent="0.2">
      <c r="A16" s="23"/>
      <c r="B16" s="358" t="s">
        <v>130</v>
      </c>
      <c r="C16" s="358" t="s">
        <v>96</v>
      </c>
      <c r="D16" s="355" t="s">
        <v>150</v>
      </c>
      <c r="E16" s="355" t="s">
        <v>790</v>
      </c>
      <c r="F16" s="358" t="s">
        <v>14</v>
      </c>
      <c r="G16" s="358" t="s">
        <v>15</v>
      </c>
      <c r="H16" s="358" t="s">
        <v>16</v>
      </c>
      <c r="I16" s="358" t="s">
        <v>17</v>
      </c>
      <c r="J16" s="358" t="s">
        <v>149</v>
      </c>
      <c r="K16" s="358" t="s">
        <v>18</v>
      </c>
      <c r="L16" s="358" t="s">
        <v>19</v>
      </c>
      <c r="M16" s="358"/>
      <c r="N16" s="358"/>
      <c r="O16" s="358"/>
      <c r="P16" s="358"/>
      <c r="Q16" s="358"/>
      <c r="R16" s="358"/>
      <c r="S16" s="358"/>
      <c r="T16" s="358" t="s">
        <v>20</v>
      </c>
      <c r="U16" s="358" t="s">
        <v>21</v>
      </c>
      <c r="V16" s="358" t="s">
        <v>22</v>
      </c>
      <c r="W16" s="358" t="s">
        <v>23</v>
      </c>
      <c r="X16" s="358" t="s">
        <v>24</v>
      </c>
      <c r="Y16" s="358" t="s">
        <v>25</v>
      </c>
      <c r="Z16" s="358" t="s">
        <v>26</v>
      </c>
      <c r="AA16" s="358" t="s">
        <v>27</v>
      </c>
      <c r="AB16" s="355" t="s">
        <v>131</v>
      </c>
      <c r="AC16" s="358" t="s">
        <v>28</v>
      </c>
      <c r="AD16" s="358" t="s">
        <v>29</v>
      </c>
      <c r="AE16" s="358" t="s">
        <v>30</v>
      </c>
      <c r="AF16" s="358" t="s">
        <v>31</v>
      </c>
      <c r="AG16" s="358" t="s">
        <v>79</v>
      </c>
      <c r="AH16" s="20"/>
      <c r="AI16" s="20"/>
      <c r="AJ16" s="20"/>
      <c r="AK16" s="20"/>
      <c r="AL16" s="20"/>
      <c r="AM16" s="20"/>
      <c r="AN16" s="20"/>
      <c r="AO16" s="20"/>
      <c r="AP16" s="20"/>
      <c r="AQ16" s="20"/>
      <c r="AR16" s="20"/>
      <c r="AS16" s="20"/>
      <c r="AT16" s="20"/>
      <c r="AU16" s="20"/>
      <c r="AV16" s="20"/>
      <c r="AW16" s="20"/>
      <c r="AX16" s="20"/>
      <c r="AY16" s="20"/>
      <c r="AZ16" s="20"/>
    </row>
    <row r="17" spans="1:52" s="16" customFormat="1" ht="33" customHeight="1" x14ac:dyDescent="0.2">
      <c r="A17" s="23"/>
      <c r="B17" s="358"/>
      <c r="C17" s="358"/>
      <c r="D17" s="356"/>
      <c r="E17" s="356"/>
      <c r="F17" s="358"/>
      <c r="G17" s="358"/>
      <c r="H17" s="358"/>
      <c r="I17" s="358"/>
      <c r="J17" s="358"/>
      <c r="K17" s="358"/>
      <c r="L17" s="358" t="s">
        <v>32</v>
      </c>
      <c r="M17" s="358"/>
      <c r="N17" s="358" t="s">
        <v>33</v>
      </c>
      <c r="O17" s="358"/>
      <c r="P17" s="358" t="s">
        <v>34</v>
      </c>
      <c r="Q17" s="358"/>
      <c r="R17" s="358" t="s">
        <v>35</v>
      </c>
      <c r="S17" s="358"/>
      <c r="T17" s="358"/>
      <c r="U17" s="358"/>
      <c r="V17" s="358"/>
      <c r="W17" s="358"/>
      <c r="X17" s="358"/>
      <c r="Y17" s="358"/>
      <c r="Z17" s="358"/>
      <c r="AA17" s="358"/>
      <c r="AB17" s="356"/>
      <c r="AC17" s="358"/>
      <c r="AD17" s="358"/>
      <c r="AE17" s="358"/>
      <c r="AF17" s="358"/>
      <c r="AG17" s="358"/>
      <c r="AH17" s="20"/>
      <c r="AI17" s="20"/>
      <c r="AJ17" s="20"/>
      <c r="AK17" s="20"/>
      <c r="AL17" s="20"/>
      <c r="AM17" s="20"/>
      <c r="AN17" s="20"/>
      <c r="AO17" s="20"/>
      <c r="AP17" s="20"/>
      <c r="AQ17" s="20"/>
      <c r="AR17" s="20"/>
      <c r="AS17" s="20"/>
      <c r="AT17" s="20"/>
      <c r="AU17" s="20"/>
      <c r="AV17" s="20"/>
      <c r="AW17" s="20"/>
      <c r="AX17" s="20"/>
      <c r="AY17" s="20"/>
      <c r="AZ17" s="20"/>
    </row>
    <row r="18" spans="1:52" s="16" customFormat="1" ht="18" x14ac:dyDescent="0.2">
      <c r="A18" s="23"/>
      <c r="B18" s="358"/>
      <c r="C18" s="358"/>
      <c r="D18" s="357"/>
      <c r="E18" s="357"/>
      <c r="F18" s="358"/>
      <c r="G18" s="358"/>
      <c r="H18" s="358"/>
      <c r="I18" s="358"/>
      <c r="J18" s="358"/>
      <c r="K18" s="358"/>
      <c r="L18" s="32" t="s">
        <v>36</v>
      </c>
      <c r="M18" s="33" t="s">
        <v>37</v>
      </c>
      <c r="N18" s="32" t="s">
        <v>36</v>
      </c>
      <c r="O18" s="33" t="s">
        <v>37</v>
      </c>
      <c r="P18" s="32" t="s">
        <v>36</v>
      </c>
      <c r="Q18" s="33" t="s">
        <v>37</v>
      </c>
      <c r="R18" s="32" t="s">
        <v>36</v>
      </c>
      <c r="S18" s="33" t="s">
        <v>37</v>
      </c>
      <c r="T18" s="358"/>
      <c r="U18" s="358"/>
      <c r="V18" s="358"/>
      <c r="W18" s="358"/>
      <c r="X18" s="358"/>
      <c r="Y18" s="358"/>
      <c r="Z18" s="358"/>
      <c r="AA18" s="358"/>
      <c r="AB18" s="357"/>
      <c r="AC18" s="358"/>
      <c r="AD18" s="358"/>
      <c r="AE18" s="358"/>
      <c r="AF18" s="358"/>
      <c r="AG18" s="358"/>
      <c r="AH18" s="20"/>
      <c r="AI18" s="20"/>
      <c r="AJ18" s="20"/>
      <c r="AK18" s="20"/>
      <c r="AL18" s="20"/>
      <c r="AM18" s="20"/>
      <c r="AN18" s="20"/>
      <c r="AO18" s="20"/>
      <c r="AP18" s="20"/>
      <c r="AQ18" s="20"/>
      <c r="AR18" s="20"/>
      <c r="AS18" s="20"/>
      <c r="AT18" s="20"/>
      <c r="AU18" s="20"/>
      <c r="AV18" s="20"/>
      <c r="AW18" s="20"/>
      <c r="AX18" s="20"/>
      <c r="AY18" s="20"/>
      <c r="AZ18" s="20"/>
    </row>
    <row r="19" spans="1:52" s="227" customFormat="1" ht="126" x14ac:dyDescent="0.2">
      <c r="B19" s="478" t="s">
        <v>132</v>
      </c>
      <c r="C19" s="479" t="s">
        <v>100</v>
      </c>
      <c r="D19" s="480"/>
      <c r="E19" s="480"/>
      <c r="F19" s="480" t="s">
        <v>38</v>
      </c>
      <c r="G19" s="480" t="s">
        <v>39</v>
      </c>
      <c r="H19" s="480" t="s">
        <v>38</v>
      </c>
      <c r="I19" s="481" t="s">
        <v>541</v>
      </c>
      <c r="J19" s="481" t="s">
        <v>170</v>
      </c>
      <c r="K19" s="482">
        <v>1</v>
      </c>
      <c r="L19" s="483"/>
      <c r="M19" s="482">
        <v>1</v>
      </c>
      <c r="N19" s="483"/>
      <c r="O19" s="482">
        <v>1</v>
      </c>
      <c r="P19" s="483"/>
      <c r="Q19" s="482">
        <v>1</v>
      </c>
      <c r="R19" s="483"/>
      <c r="S19" s="482">
        <v>1</v>
      </c>
      <c r="T19" s="481" t="s">
        <v>239</v>
      </c>
      <c r="U19" s="339"/>
      <c r="V19" s="229"/>
      <c r="W19" s="229"/>
      <c r="X19" s="229" t="s">
        <v>41</v>
      </c>
      <c r="Y19" s="229" t="s">
        <v>41</v>
      </c>
      <c r="Z19" s="229" t="s">
        <v>41</v>
      </c>
      <c r="AA19" s="229" t="s">
        <v>41</v>
      </c>
      <c r="AB19" s="229" t="s">
        <v>41</v>
      </c>
      <c r="AC19" s="229"/>
      <c r="AD19" s="229"/>
      <c r="AE19" s="229"/>
      <c r="AF19" s="229"/>
      <c r="AG19" s="229"/>
    </row>
    <row r="20" spans="1:52" s="227" customFormat="1" ht="108" x14ac:dyDescent="0.2">
      <c r="B20" s="478" t="s">
        <v>132</v>
      </c>
      <c r="C20" s="479" t="s">
        <v>100</v>
      </c>
      <c r="D20" s="480"/>
      <c r="E20" s="480"/>
      <c r="F20" s="480" t="s">
        <v>38</v>
      </c>
      <c r="G20" s="480" t="s">
        <v>39</v>
      </c>
      <c r="H20" s="480" t="s">
        <v>38</v>
      </c>
      <c r="I20" s="481" t="s">
        <v>169</v>
      </c>
      <c r="J20" s="481" t="s">
        <v>171</v>
      </c>
      <c r="K20" s="482">
        <v>1</v>
      </c>
      <c r="L20" s="483"/>
      <c r="M20" s="482">
        <v>0.2</v>
      </c>
      <c r="N20" s="483"/>
      <c r="O20" s="482">
        <v>0.5</v>
      </c>
      <c r="P20" s="483"/>
      <c r="Q20" s="482">
        <v>0.75</v>
      </c>
      <c r="R20" s="483"/>
      <c r="S20" s="482">
        <v>1</v>
      </c>
      <c r="T20" s="481" t="s">
        <v>239</v>
      </c>
      <c r="U20" s="339"/>
      <c r="V20" s="229"/>
      <c r="W20" s="229"/>
      <c r="X20" s="229" t="s">
        <v>41</v>
      </c>
      <c r="Y20" s="229" t="s">
        <v>41</v>
      </c>
      <c r="Z20" s="229" t="s">
        <v>41</v>
      </c>
      <c r="AA20" s="229" t="s">
        <v>41</v>
      </c>
      <c r="AB20" s="229" t="s">
        <v>41</v>
      </c>
      <c r="AC20" s="229"/>
      <c r="AD20" s="229"/>
      <c r="AE20" s="229"/>
      <c r="AF20" s="229"/>
      <c r="AG20" s="229"/>
    </row>
    <row r="21" spans="1:52" s="227" customFormat="1" ht="54" x14ac:dyDescent="0.2">
      <c r="B21" s="478" t="s">
        <v>132</v>
      </c>
      <c r="C21" s="479" t="s">
        <v>100</v>
      </c>
      <c r="D21" s="480"/>
      <c r="E21" s="480"/>
      <c r="F21" s="480" t="s">
        <v>38</v>
      </c>
      <c r="G21" s="480" t="s">
        <v>39</v>
      </c>
      <c r="H21" s="480" t="s">
        <v>38</v>
      </c>
      <c r="I21" s="481" t="s">
        <v>90</v>
      </c>
      <c r="J21" s="481" t="s">
        <v>144</v>
      </c>
      <c r="K21" s="484">
        <v>1</v>
      </c>
      <c r="L21" s="483"/>
      <c r="M21" s="482">
        <v>0.25</v>
      </c>
      <c r="N21" s="483"/>
      <c r="O21" s="482">
        <v>0.3</v>
      </c>
      <c r="P21" s="483"/>
      <c r="Q21" s="482">
        <v>0.5</v>
      </c>
      <c r="R21" s="483"/>
      <c r="S21" s="482">
        <v>1</v>
      </c>
      <c r="T21" s="481" t="s">
        <v>239</v>
      </c>
      <c r="U21" s="293"/>
      <c r="V21" s="230"/>
      <c r="W21" s="230"/>
      <c r="X21" s="230"/>
      <c r="Y21" s="230"/>
      <c r="Z21" s="230" t="s">
        <v>41</v>
      </c>
      <c r="AA21" s="230"/>
      <c r="AB21" s="230"/>
      <c r="AC21" s="230" t="s">
        <v>41</v>
      </c>
      <c r="AD21" s="230"/>
      <c r="AE21" s="230"/>
      <c r="AF21" s="230"/>
      <c r="AG21" s="230"/>
    </row>
    <row r="22" spans="1:52" s="227" customFormat="1" ht="54" x14ac:dyDescent="0.2">
      <c r="B22" s="478" t="s">
        <v>132</v>
      </c>
      <c r="C22" s="479" t="s">
        <v>100</v>
      </c>
      <c r="D22" s="485"/>
      <c r="E22" s="485"/>
      <c r="F22" s="480" t="s">
        <v>38</v>
      </c>
      <c r="G22" s="486" t="s">
        <v>39</v>
      </c>
      <c r="H22" s="486" t="s">
        <v>288</v>
      </c>
      <c r="I22" s="486" t="s">
        <v>289</v>
      </c>
      <c r="J22" s="486" t="s">
        <v>290</v>
      </c>
      <c r="K22" s="484">
        <v>1</v>
      </c>
      <c r="L22" s="486"/>
      <c r="M22" s="484">
        <v>0.25</v>
      </c>
      <c r="N22" s="486"/>
      <c r="O22" s="484">
        <v>0.5</v>
      </c>
      <c r="P22" s="486"/>
      <c r="Q22" s="484">
        <v>0.75</v>
      </c>
      <c r="R22" s="486"/>
      <c r="S22" s="484">
        <v>1</v>
      </c>
      <c r="T22" s="486" t="s">
        <v>291</v>
      </c>
      <c r="U22" s="293"/>
      <c r="V22" s="230"/>
      <c r="W22" s="230"/>
      <c r="X22" s="230"/>
      <c r="Y22" s="230"/>
      <c r="Z22" s="230"/>
      <c r="AA22" s="230"/>
      <c r="AB22" s="230"/>
      <c r="AC22" s="230"/>
      <c r="AD22" s="230"/>
      <c r="AE22" s="230"/>
      <c r="AF22" s="230"/>
      <c r="AG22" s="230"/>
    </row>
    <row r="23" spans="1:52" s="227" customFormat="1" ht="72" x14ac:dyDescent="0.2">
      <c r="B23" s="478" t="s">
        <v>132</v>
      </c>
      <c r="C23" s="479" t="s">
        <v>100</v>
      </c>
      <c r="D23" s="485"/>
      <c r="E23" s="485"/>
      <c r="F23" s="480" t="s">
        <v>38</v>
      </c>
      <c r="G23" s="486" t="s">
        <v>39</v>
      </c>
      <c r="H23" s="486" t="s">
        <v>52</v>
      </c>
      <c r="I23" s="486" t="s">
        <v>292</v>
      </c>
      <c r="J23" s="486" t="s">
        <v>293</v>
      </c>
      <c r="K23" s="484">
        <v>1</v>
      </c>
      <c r="L23" s="486"/>
      <c r="M23" s="484">
        <v>0.25</v>
      </c>
      <c r="N23" s="486"/>
      <c r="O23" s="484">
        <v>0.5</v>
      </c>
      <c r="P23" s="486"/>
      <c r="Q23" s="484">
        <v>0.75</v>
      </c>
      <c r="R23" s="486"/>
      <c r="S23" s="484">
        <v>1</v>
      </c>
      <c r="T23" s="486" t="s">
        <v>291</v>
      </c>
      <c r="U23" s="293"/>
      <c r="V23" s="230"/>
      <c r="W23" s="230"/>
      <c r="X23" s="230"/>
      <c r="Y23" s="230"/>
      <c r="Z23" s="230"/>
      <c r="AA23" s="230"/>
      <c r="AB23" s="230"/>
      <c r="AC23" s="230"/>
      <c r="AD23" s="230"/>
      <c r="AE23" s="230"/>
      <c r="AF23" s="230"/>
      <c r="AG23" s="230"/>
    </row>
    <row r="24" spans="1:52" s="292" customFormat="1" ht="54" x14ac:dyDescent="0.2">
      <c r="B24" s="478" t="s">
        <v>132</v>
      </c>
      <c r="C24" s="479" t="s">
        <v>100</v>
      </c>
      <c r="D24" s="480"/>
      <c r="E24" s="480"/>
      <c r="F24" s="480" t="s">
        <v>38</v>
      </c>
      <c r="G24" s="480" t="s">
        <v>39</v>
      </c>
      <c r="H24" s="486" t="s">
        <v>42</v>
      </c>
      <c r="I24" s="481" t="s">
        <v>741</v>
      </c>
      <c r="J24" s="481" t="s">
        <v>742</v>
      </c>
      <c r="K24" s="482">
        <v>1</v>
      </c>
      <c r="L24" s="482"/>
      <c r="M24" s="482">
        <v>0.25</v>
      </c>
      <c r="N24" s="482"/>
      <c r="O24" s="482">
        <v>0.5</v>
      </c>
      <c r="P24" s="482"/>
      <c r="Q24" s="482">
        <v>0.75</v>
      </c>
      <c r="R24" s="482"/>
      <c r="S24" s="482">
        <v>1</v>
      </c>
      <c r="T24" s="481" t="s">
        <v>109</v>
      </c>
      <c r="U24" s="293" t="s">
        <v>41</v>
      </c>
      <c r="V24" s="293"/>
      <c r="W24" s="293"/>
      <c r="X24" s="293"/>
      <c r="Y24" s="293"/>
      <c r="Z24" s="293"/>
      <c r="AA24" s="293"/>
      <c r="AB24" s="293"/>
      <c r="AC24" s="293"/>
      <c r="AD24" s="293"/>
      <c r="AE24" s="293"/>
      <c r="AF24" s="293"/>
      <c r="AG24" s="295"/>
    </row>
    <row r="25" spans="1:52" s="227" customFormat="1" ht="72" x14ac:dyDescent="0.2">
      <c r="B25" s="478" t="s">
        <v>132</v>
      </c>
      <c r="C25" s="479" t="s">
        <v>102</v>
      </c>
      <c r="D25" s="480"/>
      <c r="E25" s="480"/>
      <c r="F25" s="480" t="s">
        <v>43</v>
      </c>
      <c r="G25" s="480" t="s">
        <v>44</v>
      </c>
      <c r="H25" s="486" t="s">
        <v>45</v>
      </c>
      <c r="I25" s="480" t="s">
        <v>240</v>
      </c>
      <c r="J25" s="480" t="s">
        <v>280</v>
      </c>
      <c r="K25" s="487">
        <v>154</v>
      </c>
      <c r="L25" s="486">
        <f>+K25</f>
        <v>154</v>
      </c>
      <c r="M25" s="482">
        <f>+L25/K25</f>
        <v>1</v>
      </c>
      <c r="N25" s="487">
        <f>+K25</f>
        <v>154</v>
      </c>
      <c r="O25" s="482">
        <f>+N25/K25</f>
        <v>1</v>
      </c>
      <c r="P25" s="487">
        <f>+K25</f>
        <v>154</v>
      </c>
      <c r="Q25" s="482">
        <f>+P25/K25</f>
        <v>1</v>
      </c>
      <c r="R25" s="487">
        <f>+K25</f>
        <v>154</v>
      </c>
      <c r="S25" s="482">
        <f>+R25/K25</f>
        <v>1</v>
      </c>
      <c r="T25" s="480" t="s">
        <v>47</v>
      </c>
      <c r="U25" s="338"/>
      <c r="V25" s="230"/>
      <c r="W25" s="230"/>
      <c r="X25" s="230"/>
      <c r="Y25" s="230"/>
      <c r="Z25" s="230"/>
      <c r="AA25" s="230"/>
      <c r="AB25" s="230"/>
      <c r="AC25" s="231"/>
      <c r="AD25" s="230"/>
      <c r="AE25" s="232"/>
      <c r="AF25" s="233"/>
      <c r="AG25" s="228"/>
    </row>
    <row r="26" spans="1:52" s="227" customFormat="1" ht="72" x14ac:dyDescent="0.2">
      <c r="B26" s="478" t="s">
        <v>132</v>
      </c>
      <c r="C26" s="479" t="s">
        <v>102</v>
      </c>
      <c r="D26" s="480"/>
      <c r="E26" s="480"/>
      <c r="F26" s="486" t="s">
        <v>43</v>
      </c>
      <c r="G26" s="486" t="s">
        <v>44</v>
      </c>
      <c r="H26" s="486" t="s">
        <v>48</v>
      </c>
      <c r="I26" s="481" t="s">
        <v>105</v>
      </c>
      <c r="J26" s="481" t="s">
        <v>106</v>
      </c>
      <c r="K26" s="488">
        <v>1</v>
      </c>
      <c r="L26" s="489"/>
      <c r="M26" s="482">
        <v>0.25</v>
      </c>
      <c r="N26" s="489"/>
      <c r="O26" s="482">
        <v>0.5</v>
      </c>
      <c r="P26" s="483"/>
      <c r="Q26" s="482">
        <v>0.75</v>
      </c>
      <c r="R26" s="483"/>
      <c r="S26" s="482">
        <v>1</v>
      </c>
      <c r="T26" s="481" t="s">
        <v>46</v>
      </c>
      <c r="U26" s="339"/>
      <c r="V26" s="229"/>
      <c r="W26" s="229"/>
      <c r="X26" s="229"/>
      <c r="Y26" s="229"/>
      <c r="Z26" s="229"/>
      <c r="AA26" s="229"/>
      <c r="AB26" s="229"/>
      <c r="AC26" s="229"/>
      <c r="AD26" s="229"/>
      <c r="AE26" s="229"/>
      <c r="AF26" s="229"/>
      <c r="AG26" s="229"/>
    </row>
    <row r="27" spans="1:52" s="227" customFormat="1" ht="342" x14ac:dyDescent="0.2">
      <c r="B27" s="478" t="s">
        <v>132</v>
      </c>
      <c r="C27" s="479" t="s">
        <v>102</v>
      </c>
      <c r="D27" s="480"/>
      <c r="E27" s="480"/>
      <c r="F27" s="486" t="s">
        <v>43</v>
      </c>
      <c r="G27" s="486" t="s">
        <v>122</v>
      </c>
      <c r="H27" s="486" t="s">
        <v>241</v>
      </c>
      <c r="I27" s="481" t="s">
        <v>120</v>
      </c>
      <c r="J27" s="481" t="s">
        <v>121</v>
      </c>
      <c r="K27" s="482">
        <v>1</v>
      </c>
      <c r="L27" s="490">
        <v>1</v>
      </c>
      <c r="M27" s="482">
        <v>1</v>
      </c>
      <c r="N27" s="491">
        <v>1</v>
      </c>
      <c r="O27" s="482">
        <v>1</v>
      </c>
      <c r="P27" s="491">
        <v>1</v>
      </c>
      <c r="Q27" s="482">
        <v>1</v>
      </c>
      <c r="R27" s="491">
        <v>1</v>
      </c>
      <c r="S27" s="482">
        <v>1</v>
      </c>
      <c r="T27" s="481" t="s">
        <v>746</v>
      </c>
      <c r="U27" s="293"/>
      <c r="V27" s="229"/>
      <c r="W27" s="229" t="s">
        <v>41</v>
      </c>
      <c r="X27" s="229"/>
      <c r="Y27" s="229"/>
      <c r="Z27" s="229"/>
      <c r="AA27" s="229"/>
      <c r="AB27" s="229"/>
      <c r="AC27" s="229"/>
      <c r="AD27" s="229"/>
      <c r="AE27" s="229"/>
      <c r="AF27" s="229"/>
      <c r="AG27" s="229"/>
    </row>
    <row r="28" spans="1:52" s="227" customFormat="1" ht="216" x14ac:dyDescent="0.2">
      <c r="B28" s="478" t="s">
        <v>132</v>
      </c>
      <c r="C28" s="479" t="s">
        <v>102</v>
      </c>
      <c r="D28" s="480"/>
      <c r="E28" s="480"/>
      <c r="F28" s="486" t="s">
        <v>43</v>
      </c>
      <c r="G28" s="486" t="s">
        <v>44</v>
      </c>
      <c r="H28" s="486" t="s">
        <v>45</v>
      </c>
      <c r="I28" s="481" t="s">
        <v>242</v>
      </c>
      <c r="J28" s="481" t="s">
        <v>243</v>
      </c>
      <c r="K28" s="482">
        <v>1</v>
      </c>
      <c r="L28" s="483"/>
      <c r="M28" s="482">
        <v>0.25</v>
      </c>
      <c r="N28" s="483"/>
      <c r="O28" s="482">
        <v>0.5</v>
      </c>
      <c r="P28" s="483"/>
      <c r="Q28" s="482">
        <v>0.75</v>
      </c>
      <c r="R28" s="483"/>
      <c r="S28" s="482">
        <v>1</v>
      </c>
      <c r="T28" s="481" t="s">
        <v>269</v>
      </c>
      <c r="U28" s="295"/>
      <c r="V28" s="229"/>
      <c r="W28" s="229"/>
      <c r="X28" s="231"/>
      <c r="Y28" s="231"/>
      <c r="Z28" s="231"/>
      <c r="AA28" s="229"/>
      <c r="AB28" s="231"/>
      <c r="AC28" s="229"/>
      <c r="AD28" s="229"/>
      <c r="AE28" s="229"/>
      <c r="AF28" s="229"/>
      <c r="AG28" s="229"/>
    </row>
    <row r="29" spans="1:52" s="227" customFormat="1" ht="72" x14ac:dyDescent="0.2">
      <c r="B29" s="478" t="s">
        <v>137</v>
      </c>
      <c r="C29" s="479" t="s">
        <v>101</v>
      </c>
      <c r="D29" s="480"/>
      <c r="E29" s="480"/>
      <c r="F29" s="486" t="s">
        <v>50</v>
      </c>
      <c r="G29" s="486" t="s">
        <v>168</v>
      </c>
      <c r="H29" s="486" t="s">
        <v>95</v>
      </c>
      <c r="I29" s="481" t="s">
        <v>298</v>
      </c>
      <c r="J29" s="481" t="s">
        <v>299</v>
      </c>
      <c r="K29" s="482">
        <v>1</v>
      </c>
      <c r="L29" s="483"/>
      <c r="M29" s="482">
        <v>0.1</v>
      </c>
      <c r="N29" s="483"/>
      <c r="O29" s="482">
        <v>0.3</v>
      </c>
      <c r="P29" s="483"/>
      <c r="Q29" s="482">
        <v>0.6</v>
      </c>
      <c r="R29" s="483"/>
      <c r="S29" s="482">
        <v>1</v>
      </c>
      <c r="T29" s="481" t="s">
        <v>272</v>
      </c>
      <c r="U29" s="339"/>
      <c r="V29" s="229"/>
      <c r="W29" s="229"/>
      <c r="X29" s="229"/>
      <c r="Y29" s="229"/>
      <c r="Z29" s="229"/>
      <c r="AA29" s="229"/>
      <c r="AB29" s="229"/>
      <c r="AC29" s="229"/>
      <c r="AD29" s="229" t="s">
        <v>41</v>
      </c>
      <c r="AE29" s="229"/>
      <c r="AF29" s="229"/>
      <c r="AG29" s="229"/>
    </row>
    <row r="30" spans="1:52" s="227" customFormat="1" ht="90" x14ac:dyDescent="0.2">
      <c r="B30" s="478" t="s">
        <v>137</v>
      </c>
      <c r="C30" s="479" t="s">
        <v>101</v>
      </c>
      <c r="D30" s="492"/>
      <c r="E30" s="492"/>
      <c r="F30" s="486" t="s">
        <v>50</v>
      </c>
      <c r="G30" s="486" t="s">
        <v>168</v>
      </c>
      <c r="H30" s="486" t="s">
        <v>95</v>
      </c>
      <c r="I30" s="486" t="s">
        <v>300</v>
      </c>
      <c r="J30" s="481" t="s">
        <v>301</v>
      </c>
      <c r="K30" s="482">
        <v>1</v>
      </c>
      <c r="L30" s="483"/>
      <c r="M30" s="482">
        <v>0.25</v>
      </c>
      <c r="N30" s="483"/>
      <c r="O30" s="482">
        <v>0.5</v>
      </c>
      <c r="P30" s="483"/>
      <c r="Q30" s="482">
        <v>0.75</v>
      </c>
      <c r="R30" s="483"/>
      <c r="S30" s="482">
        <v>1</v>
      </c>
      <c r="T30" s="481" t="s">
        <v>272</v>
      </c>
      <c r="U30" s="339"/>
      <c r="V30" s="229"/>
      <c r="W30" s="229"/>
      <c r="X30" s="229"/>
      <c r="Y30" s="229"/>
      <c r="Z30" s="229"/>
      <c r="AA30" s="229"/>
      <c r="AB30" s="229"/>
      <c r="AC30" s="229"/>
      <c r="AD30" s="229"/>
      <c r="AE30" s="229"/>
      <c r="AF30" s="229"/>
      <c r="AG30" s="229"/>
    </row>
    <row r="31" spans="1:52" s="227" customFormat="1" ht="72" x14ac:dyDescent="0.2">
      <c r="B31" s="478" t="s">
        <v>137</v>
      </c>
      <c r="C31" s="479" t="s">
        <v>101</v>
      </c>
      <c r="D31" s="480"/>
      <c r="E31" s="480"/>
      <c r="F31" s="486" t="s">
        <v>50</v>
      </c>
      <c r="G31" s="486" t="s">
        <v>168</v>
      </c>
      <c r="H31" s="486" t="s">
        <v>95</v>
      </c>
      <c r="I31" s="481" t="s">
        <v>302</v>
      </c>
      <c r="J31" s="481" t="s">
        <v>303</v>
      </c>
      <c r="K31" s="482">
        <v>1</v>
      </c>
      <c r="L31" s="483"/>
      <c r="M31" s="482">
        <v>0</v>
      </c>
      <c r="N31" s="483"/>
      <c r="O31" s="482">
        <v>0.25</v>
      </c>
      <c r="P31" s="483"/>
      <c r="Q31" s="482">
        <v>0.5</v>
      </c>
      <c r="R31" s="483"/>
      <c r="S31" s="482">
        <v>1</v>
      </c>
      <c r="T31" s="481" t="s">
        <v>272</v>
      </c>
      <c r="U31" s="339"/>
      <c r="V31" s="229"/>
      <c r="W31" s="229"/>
      <c r="X31" s="229"/>
      <c r="Y31" s="229"/>
      <c r="Z31" s="229"/>
      <c r="AA31" s="229"/>
      <c r="AB31" s="229"/>
      <c r="AC31" s="229"/>
      <c r="AD31" s="229"/>
      <c r="AE31" s="229" t="s">
        <v>41</v>
      </c>
      <c r="AF31" s="229"/>
      <c r="AG31" s="229"/>
    </row>
    <row r="32" spans="1:52" s="227" customFormat="1" ht="108" x14ac:dyDescent="0.2">
      <c r="B32" s="478" t="s">
        <v>137</v>
      </c>
      <c r="C32" s="479" t="s">
        <v>101</v>
      </c>
      <c r="D32" s="480"/>
      <c r="E32" s="480"/>
      <c r="F32" s="486" t="s">
        <v>50</v>
      </c>
      <c r="G32" s="486" t="s">
        <v>168</v>
      </c>
      <c r="H32" s="486" t="s">
        <v>51</v>
      </c>
      <c r="I32" s="481" t="s">
        <v>304</v>
      </c>
      <c r="J32" s="481" t="s">
        <v>305</v>
      </c>
      <c r="K32" s="482">
        <v>1</v>
      </c>
      <c r="L32" s="481"/>
      <c r="M32" s="482">
        <v>0</v>
      </c>
      <c r="N32" s="481"/>
      <c r="O32" s="482">
        <v>0.25</v>
      </c>
      <c r="P32" s="481"/>
      <c r="Q32" s="482">
        <v>0.5</v>
      </c>
      <c r="R32" s="481"/>
      <c r="S32" s="482">
        <v>1</v>
      </c>
      <c r="T32" s="481" t="s">
        <v>272</v>
      </c>
      <c r="U32" s="295"/>
      <c r="V32" s="229"/>
      <c r="W32" s="229"/>
      <c r="X32" s="231"/>
      <c r="Y32" s="231"/>
      <c r="Z32" s="231"/>
      <c r="AA32" s="229"/>
      <c r="AB32" s="231"/>
      <c r="AC32" s="229"/>
      <c r="AD32" s="229" t="s">
        <v>41</v>
      </c>
      <c r="AE32" s="229"/>
      <c r="AF32" s="229" t="s">
        <v>41</v>
      </c>
      <c r="AG32" s="229"/>
    </row>
    <row r="33" spans="2:33" s="477" customFormat="1" ht="72" x14ac:dyDescent="0.2">
      <c r="B33" s="493" t="s">
        <v>133</v>
      </c>
      <c r="C33" s="494" t="s">
        <v>102</v>
      </c>
      <c r="D33" s="494" t="s">
        <v>228</v>
      </c>
      <c r="E33" s="493" t="s">
        <v>791</v>
      </c>
      <c r="F33" s="493" t="s">
        <v>50</v>
      </c>
      <c r="G33" s="493" t="s">
        <v>168</v>
      </c>
      <c r="H33" s="493" t="s">
        <v>58</v>
      </c>
      <c r="I33" s="481" t="s">
        <v>989</v>
      </c>
      <c r="J33" s="481" t="s">
        <v>990</v>
      </c>
      <c r="K33" s="495">
        <v>2</v>
      </c>
      <c r="L33" s="481"/>
      <c r="M33" s="482">
        <f>+L33/K33</f>
        <v>0</v>
      </c>
      <c r="N33" s="481"/>
      <c r="O33" s="482">
        <f>+N33/K33</f>
        <v>0</v>
      </c>
      <c r="P33" s="481">
        <v>1</v>
      </c>
      <c r="Q33" s="482">
        <f>+P33/K33</f>
        <v>0.5</v>
      </c>
      <c r="R33" s="481">
        <v>2</v>
      </c>
      <c r="S33" s="482">
        <f>+R33/K33</f>
        <v>1</v>
      </c>
      <c r="T33" s="481" t="s">
        <v>732</v>
      </c>
      <c r="U33" s="475"/>
      <c r="V33" s="476"/>
      <c r="W33" s="476"/>
      <c r="X33" s="475"/>
      <c r="Y33" s="475"/>
      <c r="Z33" s="475"/>
      <c r="AA33" s="476"/>
      <c r="AB33" s="475"/>
      <c r="AC33" s="476"/>
      <c r="AD33" s="476"/>
      <c r="AE33" s="476"/>
      <c r="AF33" s="476"/>
      <c r="AG33" s="476"/>
    </row>
    <row r="34" spans="2:33" s="227" customFormat="1" ht="72" x14ac:dyDescent="0.2">
      <c r="B34" s="478" t="s">
        <v>132</v>
      </c>
      <c r="C34" s="479" t="s">
        <v>100</v>
      </c>
      <c r="D34" s="480"/>
      <c r="E34" s="480"/>
      <c r="F34" s="486" t="s">
        <v>50</v>
      </c>
      <c r="G34" s="486" t="s">
        <v>44</v>
      </c>
      <c r="H34" s="486" t="s">
        <v>52</v>
      </c>
      <c r="I34" s="481" t="s">
        <v>53</v>
      </c>
      <c r="J34" s="481" t="s">
        <v>54</v>
      </c>
      <c r="K34" s="482">
        <v>1</v>
      </c>
      <c r="L34" s="490"/>
      <c r="M34" s="482">
        <v>0.25</v>
      </c>
      <c r="N34" s="490"/>
      <c r="O34" s="482">
        <v>0.5</v>
      </c>
      <c r="P34" s="490"/>
      <c r="Q34" s="482">
        <v>0.75</v>
      </c>
      <c r="R34" s="490"/>
      <c r="S34" s="482">
        <v>1</v>
      </c>
      <c r="T34" s="481" t="s">
        <v>47</v>
      </c>
      <c r="U34" s="295"/>
      <c r="V34" s="229"/>
      <c r="W34" s="229"/>
      <c r="X34" s="231"/>
      <c r="Y34" s="231"/>
      <c r="Z34" s="231"/>
      <c r="AA34" s="229"/>
      <c r="AB34" s="231"/>
      <c r="AC34" s="229"/>
      <c r="AD34" s="229"/>
      <c r="AE34" s="229"/>
      <c r="AF34" s="229"/>
      <c r="AG34" s="229"/>
    </row>
    <row r="35" spans="2:33" s="227" customFormat="1" ht="288" x14ac:dyDescent="0.2">
      <c r="B35" s="478" t="s">
        <v>132</v>
      </c>
      <c r="C35" s="479" t="s">
        <v>100</v>
      </c>
      <c r="D35" s="480"/>
      <c r="E35" s="480"/>
      <c r="F35" s="486" t="s">
        <v>50</v>
      </c>
      <c r="G35" s="486" t="s">
        <v>244</v>
      </c>
      <c r="H35" s="486" t="s">
        <v>111</v>
      </c>
      <c r="I35" s="481" t="s">
        <v>145</v>
      </c>
      <c r="J35" s="481" t="s">
        <v>143</v>
      </c>
      <c r="K35" s="482">
        <v>1</v>
      </c>
      <c r="L35" s="483"/>
      <c r="M35" s="482">
        <v>0.25</v>
      </c>
      <c r="N35" s="483"/>
      <c r="O35" s="482">
        <v>0.5</v>
      </c>
      <c r="P35" s="483"/>
      <c r="Q35" s="482">
        <v>0.75</v>
      </c>
      <c r="R35" s="483"/>
      <c r="S35" s="482">
        <v>1</v>
      </c>
      <c r="T35" s="481" t="s">
        <v>543</v>
      </c>
      <c r="U35" s="295"/>
      <c r="V35" s="229"/>
      <c r="W35" s="229"/>
      <c r="X35" s="231"/>
      <c r="Y35" s="231"/>
      <c r="Z35" s="231"/>
      <c r="AA35" s="229"/>
      <c r="AB35" s="231"/>
      <c r="AC35" s="229"/>
      <c r="AD35" s="229"/>
      <c r="AE35" s="229"/>
      <c r="AF35" s="229"/>
      <c r="AG35" s="229"/>
    </row>
    <row r="36" spans="2:33" s="227" customFormat="1" ht="54" x14ac:dyDescent="0.2">
      <c r="B36" s="478" t="s">
        <v>132</v>
      </c>
      <c r="C36" s="479" t="s">
        <v>100</v>
      </c>
      <c r="D36" s="480"/>
      <c r="E36" s="480"/>
      <c r="F36" s="486" t="s">
        <v>50</v>
      </c>
      <c r="G36" s="486" t="s">
        <v>244</v>
      </c>
      <c r="H36" s="486" t="s">
        <v>244</v>
      </c>
      <c r="I36" s="481" t="s">
        <v>55</v>
      </c>
      <c r="J36" s="481" t="s">
        <v>56</v>
      </c>
      <c r="K36" s="482">
        <v>1</v>
      </c>
      <c r="L36" s="483"/>
      <c r="M36" s="482">
        <v>0.25</v>
      </c>
      <c r="N36" s="483"/>
      <c r="O36" s="482">
        <v>0.5</v>
      </c>
      <c r="P36" s="483"/>
      <c r="Q36" s="482">
        <v>0.75</v>
      </c>
      <c r="R36" s="483"/>
      <c r="S36" s="482">
        <v>1</v>
      </c>
      <c r="T36" s="481" t="s">
        <v>57</v>
      </c>
      <c r="U36" s="295"/>
      <c r="V36" s="229"/>
      <c r="W36" s="229"/>
      <c r="X36" s="231"/>
      <c r="Y36" s="231"/>
      <c r="Z36" s="231"/>
      <c r="AA36" s="229"/>
      <c r="AB36" s="231"/>
      <c r="AC36" s="229"/>
      <c r="AD36" s="229"/>
      <c r="AE36" s="229"/>
      <c r="AF36" s="229"/>
      <c r="AG36" s="229"/>
    </row>
    <row r="37" spans="2:33" s="227" customFormat="1" ht="72" x14ac:dyDescent="0.2">
      <c r="B37" s="478" t="s">
        <v>132</v>
      </c>
      <c r="C37" s="479" t="s">
        <v>100</v>
      </c>
      <c r="D37" s="485"/>
      <c r="E37" s="485"/>
      <c r="F37" s="486" t="s">
        <v>50</v>
      </c>
      <c r="G37" s="486" t="s">
        <v>244</v>
      </c>
      <c r="H37" s="486" t="s">
        <v>52</v>
      </c>
      <c r="I37" s="486" t="s">
        <v>294</v>
      </c>
      <c r="J37" s="486" t="s">
        <v>295</v>
      </c>
      <c r="K37" s="484">
        <v>1</v>
      </c>
      <c r="L37" s="486"/>
      <c r="M37" s="484">
        <v>0.25</v>
      </c>
      <c r="N37" s="486"/>
      <c r="O37" s="484">
        <v>0.5</v>
      </c>
      <c r="P37" s="486"/>
      <c r="Q37" s="484">
        <v>0.75</v>
      </c>
      <c r="R37" s="486"/>
      <c r="S37" s="484">
        <v>1</v>
      </c>
      <c r="T37" s="486" t="s">
        <v>291</v>
      </c>
      <c r="U37" s="295"/>
      <c r="V37" s="229"/>
      <c r="W37" s="229"/>
      <c r="X37" s="231"/>
      <c r="Y37" s="231"/>
      <c r="Z37" s="231"/>
      <c r="AA37" s="229"/>
      <c r="AB37" s="231"/>
      <c r="AC37" s="229"/>
      <c r="AD37" s="229"/>
      <c r="AE37" s="229"/>
      <c r="AF37" s="229"/>
      <c r="AG37" s="229"/>
    </row>
    <row r="38" spans="2:33" s="227" customFormat="1" ht="342" x14ac:dyDescent="0.2">
      <c r="B38" s="478" t="s">
        <v>132</v>
      </c>
      <c r="C38" s="479" t="s">
        <v>100</v>
      </c>
      <c r="D38" s="480"/>
      <c r="E38" s="480"/>
      <c r="F38" s="486" t="s">
        <v>50</v>
      </c>
      <c r="G38" s="486" t="s">
        <v>59</v>
      </c>
      <c r="H38" s="486" t="s">
        <v>48</v>
      </c>
      <c r="I38" s="481" t="s">
        <v>785</v>
      </c>
      <c r="J38" s="481" t="s">
        <v>60</v>
      </c>
      <c r="K38" s="496">
        <v>5264675</v>
      </c>
      <c r="L38" s="496">
        <f>+K38*M38</f>
        <v>2861877.33</v>
      </c>
      <c r="M38" s="497">
        <v>0.54359999999999997</v>
      </c>
      <c r="N38" s="496">
        <f>+K38*O38</f>
        <v>3586823.0775000001</v>
      </c>
      <c r="O38" s="497">
        <v>0.68130000000000002</v>
      </c>
      <c r="P38" s="496">
        <f>+K38/Q38</f>
        <v>5443212.3655913984</v>
      </c>
      <c r="Q38" s="497">
        <v>0.96719999999999995</v>
      </c>
      <c r="R38" s="496">
        <f>+K38*S38</f>
        <v>5264675</v>
      </c>
      <c r="S38" s="482">
        <v>1</v>
      </c>
      <c r="T38" s="481" t="s">
        <v>746</v>
      </c>
      <c r="U38" s="295"/>
      <c r="V38" s="229"/>
      <c r="W38" s="229"/>
      <c r="X38" s="231"/>
      <c r="Y38" s="231"/>
      <c r="Z38" s="231"/>
      <c r="AA38" s="229"/>
      <c r="AB38" s="231"/>
      <c r="AC38" s="229"/>
      <c r="AD38" s="229"/>
      <c r="AE38" s="229"/>
      <c r="AF38" s="229"/>
      <c r="AG38" s="229"/>
    </row>
    <row r="39" spans="2:33" s="227" customFormat="1" ht="342" x14ac:dyDescent="0.2">
      <c r="B39" s="478" t="s">
        <v>132</v>
      </c>
      <c r="C39" s="479" t="s">
        <v>100</v>
      </c>
      <c r="D39" s="480"/>
      <c r="E39" s="480"/>
      <c r="F39" s="486" t="s">
        <v>50</v>
      </c>
      <c r="G39" s="486" t="s">
        <v>59</v>
      </c>
      <c r="H39" s="486" t="s">
        <v>48</v>
      </c>
      <c r="I39" s="481" t="s">
        <v>786</v>
      </c>
      <c r="J39" s="481" t="s">
        <v>61</v>
      </c>
      <c r="K39" s="496">
        <v>4067975</v>
      </c>
      <c r="L39" s="496">
        <f>+K39*M39</f>
        <v>299809.75750000001</v>
      </c>
      <c r="M39" s="497">
        <v>7.3700000000000002E-2</v>
      </c>
      <c r="N39" s="496">
        <f>+K39*O39</f>
        <v>2731238.415</v>
      </c>
      <c r="O39" s="497">
        <v>0.6714</v>
      </c>
      <c r="P39" s="496">
        <f>+K39*Q39</f>
        <v>2425733.4925000002</v>
      </c>
      <c r="Q39" s="497">
        <v>0.59630000000000005</v>
      </c>
      <c r="R39" s="498">
        <f>+K39*S39</f>
        <v>4067975</v>
      </c>
      <c r="S39" s="482">
        <v>1</v>
      </c>
      <c r="T39" s="481" t="s">
        <v>746</v>
      </c>
      <c r="U39" s="295"/>
      <c r="V39" s="229"/>
      <c r="W39" s="229"/>
      <c r="X39" s="231"/>
      <c r="Y39" s="231"/>
      <c r="Z39" s="231"/>
      <c r="AA39" s="229"/>
      <c r="AB39" s="231"/>
      <c r="AC39" s="229"/>
      <c r="AD39" s="229"/>
      <c r="AE39" s="229"/>
      <c r="AF39" s="229"/>
      <c r="AG39" s="229"/>
    </row>
    <row r="40" spans="2:33" s="227" customFormat="1" ht="72" x14ac:dyDescent="0.2">
      <c r="B40" s="478" t="s">
        <v>132</v>
      </c>
      <c r="C40" s="479" t="s">
        <v>100</v>
      </c>
      <c r="D40" s="480"/>
      <c r="E40" s="480"/>
      <c r="F40" s="486" t="s">
        <v>50</v>
      </c>
      <c r="G40" s="486" t="s">
        <v>59</v>
      </c>
      <c r="H40" s="486" t="s">
        <v>48</v>
      </c>
      <c r="I40" s="481" t="s">
        <v>787</v>
      </c>
      <c r="J40" s="481" t="s">
        <v>62</v>
      </c>
      <c r="K40" s="496">
        <v>202056</v>
      </c>
      <c r="L40" s="496">
        <f>+K40*M40</f>
        <v>53625.662400000008</v>
      </c>
      <c r="M40" s="497">
        <v>0.26540000000000002</v>
      </c>
      <c r="N40" s="496">
        <f>+K40*O40</f>
        <v>83732.006399999998</v>
      </c>
      <c r="O40" s="497">
        <v>0.41439999999999999</v>
      </c>
      <c r="P40" s="496">
        <f>+K40*Q40</f>
        <v>106867.41840000001</v>
      </c>
      <c r="Q40" s="497">
        <v>0.52890000000000004</v>
      </c>
      <c r="R40" s="498">
        <f>+K40*S40</f>
        <v>202056</v>
      </c>
      <c r="S40" s="482">
        <v>1</v>
      </c>
      <c r="T40" s="481" t="s">
        <v>270</v>
      </c>
      <c r="U40" s="295"/>
      <c r="V40" s="229"/>
      <c r="W40" s="229"/>
      <c r="X40" s="231"/>
      <c r="Y40" s="231"/>
      <c r="Z40" s="231"/>
      <c r="AA40" s="229"/>
      <c r="AB40" s="231"/>
      <c r="AC40" s="229"/>
      <c r="AD40" s="229"/>
      <c r="AE40" s="229"/>
      <c r="AF40" s="229"/>
      <c r="AG40" s="229"/>
    </row>
    <row r="41" spans="2:33" s="227" customFormat="1" ht="72" x14ac:dyDescent="0.2">
      <c r="B41" s="478" t="s">
        <v>132</v>
      </c>
      <c r="C41" s="479" t="s">
        <v>100</v>
      </c>
      <c r="D41" s="480"/>
      <c r="E41" s="480"/>
      <c r="F41" s="486" t="s">
        <v>50</v>
      </c>
      <c r="G41" s="486" t="s">
        <v>59</v>
      </c>
      <c r="H41" s="486" t="s">
        <v>48</v>
      </c>
      <c r="I41" s="481" t="s">
        <v>788</v>
      </c>
      <c r="J41" s="481" t="s">
        <v>63</v>
      </c>
      <c r="K41" s="496">
        <v>182866</v>
      </c>
      <c r="L41" s="496">
        <f>+K41*M41</f>
        <v>31032.360199999999</v>
      </c>
      <c r="M41" s="497">
        <v>0.16969999999999999</v>
      </c>
      <c r="N41" s="496">
        <f>+K41*O41</f>
        <v>57730.796199999997</v>
      </c>
      <c r="O41" s="497">
        <v>0.31569999999999998</v>
      </c>
      <c r="P41" s="496">
        <f>+K41*Q41</f>
        <v>89220.321400000001</v>
      </c>
      <c r="Q41" s="497">
        <v>0.4879</v>
      </c>
      <c r="R41" s="498">
        <f t="shared" ref="R41:R42" si="0">+K41*S41</f>
        <v>182866</v>
      </c>
      <c r="S41" s="482">
        <v>1</v>
      </c>
      <c r="T41" s="481" t="s">
        <v>270</v>
      </c>
      <c r="U41" s="295"/>
      <c r="V41" s="229"/>
      <c r="W41" s="229"/>
      <c r="X41" s="231"/>
      <c r="Y41" s="231"/>
      <c r="Z41" s="231"/>
      <c r="AA41" s="229"/>
      <c r="AB41" s="231"/>
      <c r="AC41" s="229"/>
      <c r="AD41" s="229"/>
      <c r="AE41" s="229"/>
      <c r="AF41" s="229"/>
      <c r="AG41" s="229"/>
    </row>
    <row r="42" spans="2:33" s="227" customFormat="1" ht="342" x14ac:dyDescent="0.2">
      <c r="B42" s="478" t="s">
        <v>132</v>
      </c>
      <c r="C42" s="479" t="s">
        <v>100</v>
      </c>
      <c r="D42" s="480"/>
      <c r="E42" s="480"/>
      <c r="F42" s="486" t="s">
        <v>50</v>
      </c>
      <c r="G42" s="486" t="s">
        <v>59</v>
      </c>
      <c r="H42" s="486" t="s">
        <v>48</v>
      </c>
      <c r="I42" s="481" t="s">
        <v>789</v>
      </c>
      <c r="J42" s="481" t="s">
        <v>279</v>
      </c>
      <c r="K42" s="496">
        <v>1397634</v>
      </c>
      <c r="L42" s="496">
        <f>+K42*M42</f>
        <v>502030.13280000002</v>
      </c>
      <c r="M42" s="497">
        <v>0.35920000000000002</v>
      </c>
      <c r="N42" s="496">
        <f>+K42*O42</f>
        <v>982816.22880000004</v>
      </c>
      <c r="O42" s="497">
        <v>0.70320000000000005</v>
      </c>
      <c r="P42" s="496">
        <f>+K42*Q42</f>
        <v>1252978.8810000001</v>
      </c>
      <c r="Q42" s="497">
        <v>0.89649999999999996</v>
      </c>
      <c r="R42" s="498">
        <f t="shared" si="0"/>
        <v>1397634</v>
      </c>
      <c r="S42" s="482">
        <v>1</v>
      </c>
      <c r="T42" s="481" t="s">
        <v>746</v>
      </c>
      <c r="U42" s="295"/>
      <c r="V42" s="229"/>
      <c r="W42" s="229"/>
      <c r="X42" s="231"/>
      <c r="Y42" s="231"/>
      <c r="Z42" s="231"/>
      <c r="AA42" s="229"/>
      <c r="AB42" s="231"/>
      <c r="AC42" s="229"/>
      <c r="AD42" s="229"/>
      <c r="AE42" s="229"/>
      <c r="AF42" s="229"/>
      <c r="AG42" s="229"/>
    </row>
    <row r="43" spans="2:33" s="227" customFormat="1" ht="90" x14ac:dyDescent="0.2">
      <c r="B43" s="478" t="s">
        <v>132</v>
      </c>
      <c r="C43" s="479" t="s">
        <v>100</v>
      </c>
      <c r="D43" s="480"/>
      <c r="E43" s="480"/>
      <c r="F43" s="486" t="s">
        <v>50</v>
      </c>
      <c r="G43" s="486" t="s">
        <v>59</v>
      </c>
      <c r="H43" s="486" t="s">
        <v>48</v>
      </c>
      <c r="I43" s="481" t="s">
        <v>747</v>
      </c>
      <c r="J43" s="481" t="s">
        <v>748</v>
      </c>
      <c r="K43" s="482">
        <v>1</v>
      </c>
      <c r="L43" s="499"/>
      <c r="M43" s="482">
        <v>0.25</v>
      </c>
      <c r="N43" s="500"/>
      <c r="O43" s="482">
        <v>0.5</v>
      </c>
      <c r="P43" s="500"/>
      <c r="Q43" s="482">
        <v>0.75</v>
      </c>
      <c r="R43" s="500"/>
      <c r="S43" s="482">
        <v>1</v>
      </c>
      <c r="T43" s="481" t="s">
        <v>49</v>
      </c>
      <c r="U43" s="295"/>
      <c r="V43" s="229"/>
      <c r="W43" s="229"/>
      <c r="X43" s="231"/>
      <c r="Y43" s="231"/>
      <c r="Z43" s="231"/>
      <c r="AA43" s="229"/>
      <c r="AB43" s="231"/>
      <c r="AC43" s="229"/>
      <c r="AD43" s="229"/>
      <c r="AE43" s="229"/>
      <c r="AF43" s="229"/>
      <c r="AG43" s="229"/>
    </row>
    <row r="44" spans="2:33" s="227" customFormat="1" ht="72" x14ac:dyDescent="0.2">
      <c r="B44" s="478" t="s">
        <v>132</v>
      </c>
      <c r="C44" s="479" t="s">
        <v>100</v>
      </c>
      <c r="D44" s="480"/>
      <c r="E44" s="480"/>
      <c r="F44" s="486" t="s">
        <v>50</v>
      </c>
      <c r="G44" s="486" t="s">
        <v>59</v>
      </c>
      <c r="H44" s="486" t="s">
        <v>48</v>
      </c>
      <c r="I44" s="481" t="s">
        <v>744</v>
      </c>
      <c r="J44" s="481" t="s">
        <v>745</v>
      </c>
      <c r="K44" s="482">
        <v>1</v>
      </c>
      <c r="L44" s="499">
        <v>1</v>
      </c>
      <c r="M44" s="482">
        <v>0.25</v>
      </c>
      <c r="N44" s="500">
        <v>1</v>
      </c>
      <c r="O44" s="482">
        <v>0.5</v>
      </c>
      <c r="P44" s="500">
        <v>1</v>
      </c>
      <c r="Q44" s="482">
        <v>0.75</v>
      </c>
      <c r="R44" s="500">
        <v>1</v>
      </c>
      <c r="S44" s="482">
        <v>1</v>
      </c>
      <c r="T44" s="481" t="s">
        <v>49</v>
      </c>
      <c r="U44" s="295"/>
      <c r="V44" s="229"/>
      <c r="W44" s="229"/>
      <c r="X44" s="231"/>
      <c r="Y44" s="231"/>
      <c r="Z44" s="231"/>
      <c r="AA44" s="229"/>
      <c r="AB44" s="231"/>
      <c r="AC44" s="229"/>
      <c r="AD44" s="229"/>
      <c r="AE44" s="229"/>
      <c r="AF44" s="229"/>
      <c r="AG44" s="229"/>
    </row>
    <row r="45" spans="2:33" s="227" customFormat="1" ht="72" x14ac:dyDescent="0.2">
      <c r="B45" s="478" t="s">
        <v>132</v>
      </c>
      <c r="C45" s="479" t="s">
        <v>100</v>
      </c>
      <c r="D45" s="480"/>
      <c r="E45" s="480"/>
      <c r="F45" s="486" t="s">
        <v>50</v>
      </c>
      <c r="G45" s="486" t="s">
        <v>119</v>
      </c>
      <c r="H45" s="486" t="s">
        <v>52</v>
      </c>
      <c r="I45" s="481" t="s">
        <v>198</v>
      </c>
      <c r="J45" s="481" t="s">
        <v>199</v>
      </c>
      <c r="K45" s="482">
        <v>1</v>
      </c>
      <c r="L45" s="496"/>
      <c r="M45" s="501">
        <v>0.25</v>
      </c>
      <c r="N45" s="496"/>
      <c r="O45" s="501">
        <v>0.5</v>
      </c>
      <c r="P45" s="502"/>
      <c r="Q45" s="501">
        <v>0.75</v>
      </c>
      <c r="R45" s="502"/>
      <c r="S45" s="482">
        <v>1</v>
      </c>
      <c r="T45" s="486" t="s">
        <v>743</v>
      </c>
      <c r="U45" s="295"/>
      <c r="V45" s="229"/>
      <c r="W45" s="229"/>
      <c r="X45" s="231"/>
      <c r="Y45" s="231"/>
      <c r="Z45" s="231"/>
      <c r="AA45" s="229"/>
      <c r="AB45" s="231"/>
      <c r="AC45" s="229"/>
      <c r="AD45" s="229"/>
      <c r="AE45" s="229"/>
      <c r="AF45" s="229"/>
      <c r="AG45" s="229"/>
    </row>
    <row r="46" spans="2:33" s="227" customFormat="1" ht="72" x14ac:dyDescent="0.2">
      <c r="B46" s="478" t="s">
        <v>132</v>
      </c>
      <c r="C46" s="479" t="s">
        <v>102</v>
      </c>
      <c r="D46" s="480"/>
      <c r="E46" s="480"/>
      <c r="F46" s="486" t="s">
        <v>43</v>
      </c>
      <c r="G46" s="486" t="s">
        <v>122</v>
      </c>
      <c r="H46" s="486" t="s">
        <v>241</v>
      </c>
      <c r="I46" s="486" t="s">
        <v>123</v>
      </c>
      <c r="J46" s="486" t="s">
        <v>124</v>
      </c>
      <c r="K46" s="484">
        <v>1</v>
      </c>
      <c r="L46" s="503"/>
      <c r="M46" s="482">
        <v>0.25</v>
      </c>
      <c r="N46" s="503"/>
      <c r="O46" s="482">
        <v>0.5</v>
      </c>
      <c r="P46" s="503"/>
      <c r="Q46" s="482">
        <v>0.75</v>
      </c>
      <c r="R46" s="503"/>
      <c r="S46" s="482">
        <v>1</v>
      </c>
      <c r="T46" s="486" t="s">
        <v>271</v>
      </c>
      <c r="U46" s="295"/>
      <c r="V46" s="229"/>
      <c r="W46" s="229"/>
      <c r="X46" s="231"/>
      <c r="Y46" s="231"/>
      <c r="Z46" s="231"/>
      <c r="AA46" s="229"/>
      <c r="AB46" s="231"/>
      <c r="AC46" s="229"/>
      <c r="AD46" s="229"/>
      <c r="AE46" s="229"/>
      <c r="AF46" s="229"/>
      <c r="AG46" s="229"/>
    </row>
    <row r="47" spans="2:33" s="227" customFormat="1" ht="90" x14ac:dyDescent="0.2">
      <c r="B47" s="478" t="s">
        <v>132</v>
      </c>
      <c r="C47" s="479" t="s">
        <v>102</v>
      </c>
      <c r="D47" s="480"/>
      <c r="E47" s="480"/>
      <c r="F47" s="486" t="s">
        <v>43</v>
      </c>
      <c r="G47" s="486" t="s">
        <v>122</v>
      </c>
      <c r="H47" s="486" t="s">
        <v>241</v>
      </c>
      <c r="I47" s="486" t="s">
        <v>219</v>
      </c>
      <c r="J47" s="486" t="s">
        <v>222</v>
      </c>
      <c r="K47" s="484">
        <v>1</v>
      </c>
      <c r="L47" s="503"/>
      <c r="M47" s="482">
        <v>0</v>
      </c>
      <c r="N47" s="503"/>
      <c r="O47" s="482">
        <v>0.33</v>
      </c>
      <c r="P47" s="503"/>
      <c r="Q47" s="482">
        <v>0.66</v>
      </c>
      <c r="R47" s="503"/>
      <c r="S47" s="482">
        <v>1</v>
      </c>
      <c r="T47" s="486" t="s">
        <v>286</v>
      </c>
      <c r="U47" s="295"/>
      <c r="V47" s="229"/>
      <c r="W47" s="229"/>
      <c r="X47" s="231"/>
      <c r="Y47" s="231"/>
      <c r="Z47" s="231"/>
      <c r="AA47" s="229"/>
      <c r="AB47" s="231"/>
      <c r="AC47" s="229"/>
      <c r="AD47" s="229"/>
      <c r="AE47" s="229"/>
      <c r="AF47" s="229"/>
      <c r="AG47" s="229"/>
    </row>
    <row r="48" spans="2:33" s="227" customFormat="1" ht="72" x14ac:dyDescent="0.2">
      <c r="B48" s="478" t="s">
        <v>132</v>
      </c>
      <c r="C48" s="479" t="s">
        <v>102</v>
      </c>
      <c r="D48" s="480"/>
      <c r="E48" s="480"/>
      <c r="F48" s="486" t="s">
        <v>43</v>
      </c>
      <c r="G48" s="486" t="s">
        <v>122</v>
      </c>
      <c r="H48" s="486" t="s">
        <v>241</v>
      </c>
      <c r="I48" s="486" t="s">
        <v>125</v>
      </c>
      <c r="J48" s="486" t="s">
        <v>126</v>
      </c>
      <c r="K48" s="484">
        <v>1</v>
      </c>
      <c r="L48" s="503"/>
      <c r="M48" s="482">
        <v>0.25</v>
      </c>
      <c r="N48" s="503"/>
      <c r="O48" s="482">
        <v>0.5</v>
      </c>
      <c r="P48" s="503"/>
      <c r="Q48" s="482">
        <v>0.75</v>
      </c>
      <c r="R48" s="503"/>
      <c r="S48" s="482">
        <v>1</v>
      </c>
      <c r="T48" s="486" t="s">
        <v>285</v>
      </c>
      <c r="U48" s="295"/>
      <c r="V48" s="229"/>
      <c r="W48" s="229"/>
      <c r="X48" s="231"/>
      <c r="Y48" s="231"/>
      <c r="Z48" s="231"/>
      <c r="AA48" s="229"/>
      <c r="AB48" s="231"/>
      <c r="AC48" s="229"/>
      <c r="AD48" s="229"/>
      <c r="AE48" s="229"/>
      <c r="AF48" s="229"/>
      <c r="AG48" s="229"/>
    </row>
    <row r="49" spans="2:33" s="227" customFormat="1" ht="72" x14ac:dyDescent="0.2">
      <c r="B49" s="478" t="s">
        <v>132</v>
      </c>
      <c r="C49" s="479" t="s">
        <v>102</v>
      </c>
      <c r="D49" s="480"/>
      <c r="E49" s="480"/>
      <c r="F49" s="486" t="s">
        <v>43</v>
      </c>
      <c r="G49" s="486" t="s">
        <v>122</v>
      </c>
      <c r="H49" s="486" t="s">
        <v>241</v>
      </c>
      <c r="I49" s="486" t="s">
        <v>284</v>
      </c>
      <c r="J49" s="486" t="s">
        <v>287</v>
      </c>
      <c r="K49" s="484">
        <v>1</v>
      </c>
      <c r="L49" s="503"/>
      <c r="M49" s="482">
        <v>0.25</v>
      </c>
      <c r="N49" s="503"/>
      <c r="O49" s="482">
        <v>0.5</v>
      </c>
      <c r="P49" s="503"/>
      <c r="Q49" s="482">
        <v>0.75</v>
      </c>
      <c r="R49" s="503"/>
      <c r="S49" s="482">
        <v>1</v>
      </c>
      <c r="T49" s="486" t="s">
        <v>283</v>
      </c>
      <c r="U49" s="295"/>
      <c r="V49" s="229"/>
      <c r="W49" s="229"/>
      <c r="X49" s="231"/>
      <c r="Y49" s="231"/>
      <c r="Z49" s="231"/>
      <c r="AA49" s="229"/>
      <c r="AB49" s="231"/>
      <c r="AC49" s="229"/>
      <c r="AD49" s="229"/>
      <c r="AE49" s="229"/>
      <c r="AF49" s="229"/>
      <c r="AG49" s="229"/>
    </row>
    <row r="50" spans="2:33" s="227" customFormat="1" ht="72" x14ac:dyDescent="0.2">
      <c r="B50" s="478" t="s">
        <v>132</v>
      </c>
      <c r="C50" s="479" t="s">
        <v>102</v>
      </c>
      <c r="D50" s="480"/>
      <c r="E50" s="480"/>
      <c r="F50" s="486" t="s">
        <v>43</v>
      </c>
      <c r="G50" s="486" t="s">
        <v>122</v>
      </c>
      <c r="H50" s="486" t="s">
        <v>241</v>
      </c>
      <c r="I50" s="486" t="s">
        <v>220</v>
      </c>
      <c r="J50" s="486" t="s">
        <v>221</v>
      </c>
      <c r="K50" s="484">
        <v>1</v>
      </c>
      <c r="L50" s="503"/>
      <c r="M50" s="482">
        <v>0</v>
      </c>
      <c r="N50" s="503"/>
      <c r="O50" s="482">
        <v>0.33</v>
      </c>
      <c r="P50" s="503"/>
      <c r="Q50" s="482">
        <v>0.66</v>
      </c>
      <c r="R50" s="503"/>
      <c r="S50" s="482">
        <v>1</v>
      </c>
      <c r="T50" s="486" t="s">
        <v>285</v>
      </c>
      <c r="U50" s="295"/>
      <c r="V50" s="229"/>
      <c r="W50" s="229"/>
      <c r="X50" s="231"/>
      <c r="Y50" s="231"/>
      <c r="Z50" s="231"/>
      <c r="AA50" s="229"/>
      <c r="AB50" s="231"/>
      <c r="AC50" s="229"/>
      <c r="AD50" s="229"/>
      <c r="AE50" s="229"/>
      <c r="AF50" s="229"/>
      <c r="AG50" s="229"/>
    </row>
    <row r="51" spans="2:33" s="227" customFormat="1" ht="72" x14ac:dyDescent="0.2">
      <c r="B51" s="486" t="s">
        <v>133</v>
      </c>
      <c r="C51" s="479" t="s">
        <v>102</v>
      </c>
      <c r="D51" s="480"/>
      <c r="E51" s="480"/>
      <c r="F51" s="486" t="s">
        <v>50</v>
      </c>
      <c r="G51" s="486" t="s">
        <v>97</v>
      </c>
      <c r="H51" s="486" t="s">
        <v>246</v>
      </c>
      <c r="I51" s="481" t="s">
        <v>224</v>
      </c>
      <c r="J51" s="481" t="s">
        <v>231</v>
      </c>
      <c r="K51" s="482">
        <v>1</v>
      </c>
      <c r="L51" s="490"/>
      <c r="M51" s="482">
        <v>0.25</v>
      </c>
      <c r="N51" s="490"/>
      <c r="O51" s="482">
        <v>0.5</v>
      </c>
      <c r="P51" s="490"/>
      <c r="Q51" s="482">
        <v>0.75</v>
      </c>
      <c r="R51" s="490"/>
      <c r="S51" s="482">
        <v>1</v>
      </c>
      <c r="T51" s="481" t="s">
        <v>247</v>
      </c>
      <c r="U51" s="295"/>
      <c r="V51" s="229"/>
      <c r="W51" s="229"/>
      <c r="X51" s="231"/>
      <c r="Y51" s="231"/>
      <c r="Z51" s="231"/>
      <c r="AA51" s="229"/>
      <c r="AB51" s="231"/>
      <c r="AC51" s="229"/>
      <c r="AD51" s="229"/>
      <c r="AE51" s="229"/>
      <c r="AF51" s="229"/>
      <c r="AG51" s="229"/>
    </row>
    <row r="52" spans="2:33" s="227" customFormat="1" ht="72" x14ac:dyDescent="0.2">
      <c r="B52" s="486" t="s">
        <v>133</v>
      </c>
      <c r="C52" s="479" t="s">
        <v>102</v>
      </c>
      <c r="D52" s="480"/>
      <c r="E52" s="480"/>
      <c r="F52" s="486" t="s">
        <v>50</v>
      </c>
      <c r="G52" s="486" t="s">
        <v>97</v>
      </c>
      <c r="H52" s="486" t="s">
        <v>246</v>
      </c>
      <c r="I52" s="481" t="s">
        <v>139</v>
      </c>
      <c r="J52" s="481" t="s">
        <v>113</v>
      </c>
      <c r="K52" s="482">
        <v>1</v>
      </c>
      <c r="L52" s="490"/>
      <c r="M52" s="482">
        <v>0.25</v>
      </c>
      <c r="N52" s="490"/>
      <c r="O52" s="482">
        <v>0.5</v>
      </c>
      <c r="P52" s="490"/>
      <c r="Q52" s="482">
        <v>0.75</v>
      </c>
      <c r="R52" s="490"/>
      <c r="S52" s="482">
        <v>1</v>
      </c>
      <c r="T52" s="481" t="s">
        <v>245</v>
      </c>
      <c r="U52" s="295"/>
      <c r="V52" s="229"/>
      <c r="W52" s="229"/>
      <c r="X52" s="231"/>
      <c r="Y52" s="231"/>
      <c r="Z52" s="231"/>
      <c r="AA52" s="229"/>
      <c r="AB52" s="231"/>
      <c r="AC52" s="229"/>
      <c r="AD52" s="229"/>
      <c r="AE52" s="229"/>
      <c r="AF52" s="229"/>
      <c r="AG52" s="229"/>
    </row>
    <row r="53" spans="2:33" s="227" customFormat="1" ht="72" x14ac:dyDescent="0.2">
      <c r="B53" s="486" t="s">
        <v>133</v>
      </c>
      <c r="C53" s="479" t="s">
        <v>102</v>
      </c>
      <c r="D53" s="480"/>
      <c r="E53" s="480"/>
      <c r="F53" s="486" t="s">
        <v>50</v>
      </c>
      <c r="G53" s="486" t="s">
        <v>97</v>
      </c>
      <c r="H53" s="486" t="s">
        <v>246</v>
      </c>
      <c r="I53" s="481" t="s">
        <v>128</v>
      </c>
      <c r="J53" s="481" t="s">
        <v>191</v>
      </c>
      <c r="K53" s="482">
        <v>1</v>
      </c>
      <c r="L53" s="490"/>
      <c r="M53" s="482">
        <v>0.25</v>
      </c>
      <c r="N53" s="490"/>
      <c r="O53" s="482">
        <v>0.5</v>
      </c>
      <c r="P53" s="490"/>
      <c r="Q53" s="482">
        <v>0.75</v>
      </c>
      <c r="R53" s="490"/>
      <c r="S53" s="482">
        <v>1</v>
      </c>
      <c r="T53" s="481" t="s">
        <v>247</v>
      </c>
      <c r="U53" s="295"/>
      <c r="V53" s="229"/>
      <c r="W53" s="229"/>
      <c r="X53" s="231"/>
      <c r="Y53" s="231"/>
      <c r="Z53" s="231"/>
      <c r="AA53" s="229"/>
      <c r="AB53" s="231"/>
      <c r="AC53" s="229"/>
      <c r="AD53" s="229"/>
      <c r="AE53" s="229"/>
      <c r="AF53" s="229"/>
      <c r="AG53" s="229"/>
    </row>
    <row r="54" spans="2:33" s="227" customFormat="1" ht="72" x14ac:dyDescent="0.2">
      <c r="B54" s="486" t="s">
        <v>133</v>
      </c>
      <c r="C54" s="479" t="s">
        <v>102</v>
      </c>
      <c r="D54" s="480"/>
      <c r="E54" s="480"/>
      <c r="F54" s="486" t="s">
        <v>50</v>
      </c>
      <c r="G54" s="486" t="s">
        <v>97</v>
      </c>
      <c r="H54" s="486" t="s">
        <v>246</v>
      </c>
      <c r="I54" s="481" t="s">
        <v>192</v>
      </c>
      <c r="J54" s="481" t="s">
        <v>200</v>
      </c>
      <c r="K54" s="482">
        <v>1</v>
      </c>
      <c r="L54" s="490"/>
      <c r="M54" s="482">
        <v>0.25</v>
      </c>
      <c r="N54" s="490"/>
      <c r="O54" s="482">
        <v>0.5</v>
      </c>
      <c r="P54" s="490"/>
      <c r="Q54" s="482">
        <v>0.75</v>
      </c>
      <c r="R54" s="490"/>
      <c r="S54" s="482">
        <v>1</v>
      </c>
      <c r="T54" s="486" t="s">
        <v>542</v>
      </c>
      <c r="U54" s="295"/>
      <c r="V54" s="229"/>
      <c r="W54" s="229"/>
      <c r="X54" s="231"/>
      <c r="Y54" s="231"/>
      <c r="Z54" s="231"/>
      <c r="AA54" s="229"/>
      <c r="AB54" s="231"/>
      <c r="AC54" s="229"/>
      <c r="AD54" s="229"/>
      <c r="AE54" s="229"/>
      <c r="AF54" s="229"/>
      <c r="AG54" s="229"/>
    </row>
    <row r="55" spans="2:33" s="227" customFormat="1" ht="72" x14ac:dyDescent="0.2">
      <c r="B55" s="486" t="s">
        <v>133</v>
      </c>
      <c r="C55" s="479" t="s">
        <v>102</v>
      </c>
      <c r="D55" s="480"/>
      <c r="E55" s="480"/>
      <c r="F55" s="486" t="s">
        <v>50</v>
      </c>
      <c r="G55" s="486" t="s">
        <v>97</v>
      </c>
      <c r="H55" s="486" t="s">
        <v>246</v>
      </c>
      <c r="I55" s="486" t="s">
        <v>129</v>
      </c>
      <c r="J55" s="481" t="s">
        <v>193</v>
      </c>
      <c r="K55" s="482">
        <v>1</v>
      </c>
      <c r="L55" s="490"/>
      <c r="M55" s="482">
        <v>0.25</v>
      </c>
      <c r="N55" s="490"/>
      <c r="O55" s="482">
        <v>0.5</v>
      </c>
      <c r="P55" s="490"/>
      <c r="Q55" s="482">
        <v>0.75</v>
      </c>
      <c r="R55" s="490"/>
      <c r="S55" s="482">
        <v>1</v>
      </c>
      <c r="T55" s="481" t="s">
        <v>247</v>
      </c>
      <c r="U55" s="295"/>
      <c r="V55" s="229"/>
      <c r="W55" s="229"/>
      <c r="X55" s="231"/>
      <c r="Y55" s="231"/>
      <c r="Z55" s="231"/>
      <c r="AA55" s="229"/>
      <c r="AB55" s="231"/>
      <c r="AC55" s="229"/>
      <c r="AD55" s="229"/>
      <c r="AE55" s="229"/>
      <c r="AF55" s="229"/>
      <c r="AG55" s="229"/>
    </row>
    <row r="56" spans="2:33" s="227" customFormat="1" ht="72" x14ac:dyDescent="0.2">
      <c r="B56" s="486" t="s">
        <v>133</v>
      </c>
      <c r="C56" s="479" t="s">
        <v>102</v>
      </c>
      <c r="D56" s="480"/>
      <c r="E56" s="480"/>
      <c r="F56" s="486" t="s">
        <v>50</v>
      </c>
      <c r="G56" s="486" t="s">
        <v>97</v>
      </c>
      <c r="H56" s="486" t="s">
        <v>98</v>
      </c>
      <c r="I56" s="481" t="s">
        <v>194</v>
      </c>
      <c r="J56" s="481" t="s">
        <v>195</v>
      </c>
      <c r="K56" s="482">
        <v>1</v>
      </c>
      <c r="L56" s="483"/>
      <c r="M56" s="482">
        <v>1</v>
      </c>
      <c r="N56" s="483"/>
      <c r="O56" s="482">
        <v>1</v>
      </c>
      <c r="P56" s="483"/>
      <c r="Q56" s="482">
        <v>1</v>
      </c>
      <c r="R56" s="483"/>
      <c r="S56" s="482">
        <v>1</v>
      </c>
      <c r="T56" s="481" t="s">
        <v>247</v>
      </c>
      <c r="U56" s="295"/>
      <c r="V56" s="229"/>
      <c r="W56" s="229"/>
      <c r="X56" s="231"/>
      <c r="Y56" s="231"/>
      <c r="Z56" s="231"/>
      <c r="AA56" s="229"/>
      <c r="AB56" s="231"/>
      <c r="AC56" s="229"/>
      <c r="AD56" s="229"/>
      <c r="AE56" s="229"/>
      <c r="AF56" s="229"/>
      <c r="AG56" s="229"/>
    </row>
    <row r="57" spans="2:33" s="227" customFormat="1" ht="72" x14ac:dyDescent="0.2">
      <c r="B57" s="486" t="s">
        <v>133</v>
      </c>
      <c r="C57" s="479" t="s">
        <v>102</v>
      </c>
      <c r="D57" s="480"/>
      <c r="E57" s="480"/>
      <c r="F57" s="486" t="s">
        <v>50</v>
      </c>
      <c r="G57" s="486" t="s">
        <v>97</v>
      </c>
      <c r="H57" s="486" t="s">
        <v>98</v>
      </c>
      <c r="I57" s="486" t="s">
        <v>196</v>
      </c>
      <c r="J57" s="486" t="s">
        <v>197</v>
      </c>
      <c r="K57" s="482">
        <v>1</v>
      </c>
      <c r="L57" s="486"/>
      <c r="M57" s="482">
        <v>0.25</v>
      </c>
      <c r="N57" s="486"/>
      <c r="O57" s="482">
        <v>0.5</v>
      </c>
      <c r="P57" s="486"/>
      <c r="Q57" s="482">
        <v>0.75</v>
      </c>
      <c r="R57" s="486"/>
      <c r="S57" s="482">
        <v>1</v>
      </c>
      <c r="T57" s="481" t="s">
        <v>247</v>
      </c>
      <c r="U57" s="295"/>
      <c r="V57" s="229"/>
      <c r="W57" s="229"/>
      <c r="X57" s="231"/>
      <c r="Y57" s="231"/>
      <c r="Z57" s="231"/>
      <c r="AA57" s="229"/>
      <c r="AB57" s="231"/>
      <c r="AC57" s="229"/>
      <c r="AD57" s="229"/>
      <c r="AE57" s="229"/>
      <c r="AF57" s="229"/>
      <c r="AG57" s="229"/>
    </row>
    <row r="58" spans="2:33" s="227" customFormat="1" ht="72" x14ac:dyDescent="0.2">
      <c r="B58" s="478" t="s">
        <v>132</v>
      </c>
      <c r="C58" s="479" t="s">
        <v>100</v>
      </c>
      <c r="D58" s="485"/>
      <c r="E58" s="485"/>
      <c r="F58" s="486" t="s">
        <v>50</v>
      </c>
      <c r="G58" s="486" t="s">
        <v>97</v>
      </c>
      <c r="H58" s="486" t="s">
        <v>52</v>
      </c>
      <c r="I58" s="486" t="s">
        <v>296</v>
      </c>
      <c r="J58" s="486" t="s">
        <v>297</v>
      </c>
      <c r="K58" s="484">
        <v>1</v>
      </c>
      <c r="L58" s="486"/>
      <c r="M58" s="484">
        <v>0.25</v>
      </c>
      <c r="N58" s="486"/>
      <c r="O58" s="484">
        <v>0.5</v>
      </c>
      <c r="P58" s="486"/>
      <c r="Q58" s="484">
        <v>0.75</v>
      </c>
      <c r="R58" s="486"/>
      <c r="S58" s="484">
        <v>1</v>
      </c>
      <c r="T58" s="486" t="s">
        <v>291</v>
      </c>
      <c r="U58" s="295"/>
      <c r="V58" s="229"/>
      <c r="W58" s="229"/>
      <c r="X58" s="231"/>
      <c r="Y58" s="231"/>
      <c r="Z58" s="231"/>
      <c r="AA58" s="229"/>
      <c r="AB58" s="231"/>
      <c r="AC58" s="229"/>
      <c r="AD58" s="229"/>
      <c r="AE58" s="229"/>
      <c r="AF58" s="229"/>
      <c r="AG58" s="229"/>
    </row>
    <row r="59" spans="2:33" s="227" customFormat="1" ht="108" x14ac:dyDescent="0.2">
      <c r="B59" s="478" t="s">
        <v>134</v>
      </c>
      <c r="C59" s="479" t="s">
        <v>225</v>
      </c>
      <c r="D59" s="480" t="s">
        <v>156</v>
      </c>
      <c r="E59" s="480" t="s">
        <v>792</v>
      </c>
      <c r="F59" s="486" t="s">
        <v>50</v>
      </c>
      <c r="G59" s="486" t="s">
        <v>248</v>
      </c>
      <c r="H59" s="486" t="s">
        <v>52</v>
      </c>
      <c r="I59" s="481" t="s">
        <v>108</v>
      </c>
      <c r="J59" s="481" t="s">
        <v>107</v>
      </c>
      <c r="K59" s="482">
        <v>0.2</v>
      </c>
      <c r="L59" s="483"/>
      <c r="M59" s="482">
        <v>0.1</v>
      </c>
      <c r="N59" s="483"/>
      <c r="O59" s="482">
        <v>0.25</v>
      </c>
      <c r="P59" s="483"/>
      <c r="Q59" s="482">
        <v>0.5</v>
      </c>
      <c r="R59" s="482">
        <v>0.2</v>
      </c>
      <c r="S59" s="482">
        <v>1</v>
      </c>
      <c r="T59" s="481" t="s">
        <v>249</v>
      </c>
      <c r="U59" s="294"/>
      <c r="V59" s="229"/>
      <c r="W59" s="229"/>
      <c r="X59" s="231"/>
      <c r="Y59" s="231"/>
      <c r="Z59" s="231"/>
      <c r="AA59" s="229"/>
      <c r="AB59" s="231"/>
      <c r="AC59" s="229"/>
      <c r="AD59" s="229"/>
      <c r="AE59" s="229"/>
      <c r="AF59" s="229"/>
      <c r="AG59" s="229" t="s">
        <v>41</v>
      </c>
    </row>
    <row r="60" spans="2:33" s="227" customFormat="1" ht="72" x14ac:dyDescent="0.2">
      <c r="B60" s="478" t="s">
        <v>134</v>
      </c>
      <c r="C60" s="479" t="s">
        <v>146</v>
      </c>
      <c r="D60" s="481" t="s">
        <v>226</v>
      </c>
      <c r="E60" s="480" t="s">
        <v>793</v>
      </c>
      <c r="F60" s="486" t="s">
        <v>50</v>
      </c>
      <c r="G60" s="486" t="s">
        <v>163</v>
      </c>
      <c r="H60" s="486" t="s">
        <v>52</v>
      </c>
      <c r="I60" s="481" t="s">
        <v>733</v>
      </c>
      <c r="J60" s="481" t="s">
        <v>734</v>
      </c>
      <c r="K60" s="482">
        <v>1</v>
      </c>
      <c r="L60" s="483"/>
      <c r="M60" s="482">
        <v>0.1</v>
      </c>
      <c r="N60" s="483"/>
      <c r="O60" s="482">
        <v>0.5</v>
      </c>
      <c r="P60" s="483"/>
      <c r="Q60" s="482">
        <v>0.75</v>
      </c>
      <c r="R60" s="483"/>
      <c r="S60" s="482">
        <v>1</v>
      </c>
      <c r="T60" s="481" t="s">
        <v>735</v>
      </c>
      <c r="U60" s="294"/>
      <c r="V60" s="229"/>
      <c r="W60" s="229"/>
      <c r="X60" s="231"/>
      <c r="Y60" s="231"/>
      <c r="Z60" s="231"/>
      <c r="AA60" s="229"/>
      <c r="AB60" s="231"/>
      <c r="AC60" s="229"/>
      <c r="AD60" s="229"/>
      <c r="AE60" s="229"/>
      <c r="AF60" s="229"/>
      <c r="AG60" s="229"/>
    </row>
    <row r="61" spans="2:33" s="227" customFormat="1" ht="72" x14ac:dyDescent="0.2">
      <c r="B61" s="478" t="s">
        <v>132</v>
      </c>
      <c r="C61" s="479" t="s">
        <v>160</v>
      </c>
      <c r="D61" s="481" t="s">
        <v>158</v>
      </c>
      <c r="E61" s="481" t="s">
        <v>794</v>
      </c>
      <c r="F61" s="486" t="s">
        <v>50</v>
      </c>
      <c r="G61" s="486" t="s">
        <v>159</v>
      </c>
      <c r="H61" s="486" t="s">
        <v>52</v>
      </c>
      <c r="I61" s="481" t="s">
        <v>201</v>
      </c>
      <c r="J61" s="481" t="s">
        <v>229</v>
      </c>
      <c r="K61" s="482">
        <v>1</v>
      </c>
      <c r="L61" s="483"/>
      <c r="M61" s="482">
        <v>1</v>
      </c>
      <c r="N61" s="483"/>
      <c r="O61" s="482">
        <v>1</v>
      </c>
      <c r="P61" s="483"/>
      <c r="Q61" s="482">
        <v>1</v>
      </c>
      <c r="R61" s="483"/>
      <c r="S61" s="482">
        <v>1</v>
      </c>
      <c r="T61" s="481" t="s">
        <v>40</v>
      </c>
      <c r="U61" s="294"/>
      <c r="V61" s="229"/>
      <c r="W61" s="229"/>
      <c r="X61" s="231"/>
      <c r="Y61" s="231"/>
      <c r="Z61" s="231"/>
      <c r="AA61" s="229"/>
      <c r="AB61" s="231"/>
      <c r="AC61" s="229"/>
      <c r="AD61" s="229"/>
      <c r="AE61" s="229"/>
      <c r="AF61" s="229"/>
      <c r="AG61" s="229"/>
    </row>
    <row r="62" spans="2:33" s="227" customFormat="1" ht="108" x14ac:dyDescent="0.2">
      <c r="B62" s="478" t="s">
        <v>134</v>
      </c>
      <c r="C62" s="479" t="s">
        <v>225</v>
      </c>
      <c r="D62" s="480"/>
      <c r="E62" s="480"/>
      <c r="F62" s="486" t="s">
        <v>50</v>
      </c>
      <c r="G62" s="486" t="s">
        <v>248</v>
      </c>
      <c r="H62" s="486" t="s">
        <v>52</v>
      </c>
      <c r="I62" s="481" t="s">
        <v>116</v>
      </c>
      <c r="J62" s="481" t="s">
        <v>117</v>
      </c>
      <c r="K62" s="482">
        <v>1</v>
      </c>
      <c r="L62" s="483"/>
      <c r="M62" s="482">
        <v>0.25</v>
      </c>
      <c r="N62" s="483"/>
      <c r="O62" s="482">
        <v>0.5</v>
      </c>
      <c r="P62" s="483"/>
      <c r="Q62" s="482">
        <v>0.75</v>
      </c>
      <c r="R62" s="483"/>
      <c r="S62" s="482">
        <v>1</v>
      </c>
      <c r="T62" s="481" t="s">
        <v>249</v>
      </c>
      <c r="U62" s="295"/>
      <c r="V62" s="229"/>
      <c r="W62" s="229"/>
      <c r="X62" s="231"/>
      <c r="Y62" s="231"/>
      <c r="Z62" s="231"/>
      <c r="AA62" s="229"/>
      <c r="AB62" s="231"/>
      <c r="AC62" s="229"/>
      <c r="AD62" s="229"/>
      <c r="AE62" s="229"/>
      <c r="AF62" s="229"/>
      <c r="AG62" s="229"/>
    </row>
    <row r="63" spans="2:33" s="227" customFormat="1" ht="108" x14ac:dyDescent="0.2">
      <c r="B63" s="478" t="s">
        <v>134</v>
      </c>
      <c r="C63" s="479" t="s">
        <v>225</v>
      </c>
      <c r="D63" s="480"/>
      <c r="E63" s="480"/>
      <c r="F63" s="486" t="s">
        <v>50</v>
      </c>
      <c r="G63" s="486" t="s">
        <v>248</v>
      </c>
      <c r="H63" s="486" t="s">
        <v>52</v>
      </c>
      <c r="I63" s="481" t="s">
        <v>537</v>
      </c>
      <c r="J63" s="481" t="s">
        <v>66</v>
      </c>
      <c r="K63" s="490">
        <f>+Desagregado!F307</f>
        <v>25</v>
      </c>
      <c r="L63" s="490">
        <f>+Desagregado!G308</f>
        <v>8</v>
      </c>
      <c r="M63" s="482">
        <f>+L63/K63</f>
        <v>0.32</v>
      </c>
      <c r="N63" s="490">
        <f>+Desagregado!J308</f>
        <v>15</v>
      </c>
      <c r="O63" s="482">
        <f>+N63/K63</f>
        <v>0.6</v>
      </c>
      <c r="P63" s="490">
        <f>+Desagregado!M308</f>
        <v>19</v>
      </c>
      <c r="Q63" s="482">
        <f>+P63/K63</f>
        <v>0.76</v>
      </c>
      <c r="R63" s="490">
        <f>+Desagregado!P308</f>
        <v>25</v>
      </c>
      <c r="S63" s="482">
        <f>+R63/K63</f>
        <v>1</v>
      </c>
      <c r="T63" s="481" t="s">
        <v>544</v>
      </c>
      <c r="U63" s="295"/>
      <c r="V63" s="229"/>
      <c r="W63" s="229"/>
      <c r="X63" s="231"/>
      <c r="Y63" s="231"/>
      <c r="Z63" s="231"/>
      <c r="AA63" s="229"/>
      <c r="AB63" s="231"/>
      <c r="AC63" s="229"/>
      <c r="AD63" s="229"/>
      <c r="AE63" s="229"/>
      <c r="AF63" s="229"/>
      <c r="AG63" s="229"/>
    </row>
    <row r="64" spans="2:33" s="227" customFormat="1" ht="108" x14ac:dyDescent="0.2">
      <c r="B64" s="478" t="s">
        <v>134</v>
      </c>
      <c r="C64" s="479" t="s">
        <v>225</v>
      </c>
      <c r="D64" s="480"/>
      <c r="E64" s="480"/>
      <c r="F64" s="486" t="s">
        <v>50</v>
      </c>
      <c r="G64" s="486" t="s">
        <v>248</v>
      </c>
      <c r="H64" s="486" t="s">
        <v>52</v>
      </c>
      <c r="I64" s="481" t="s">
        <v>749</v>
      </c>
      <c r="J64" s="481" t="s">
        <v>729</v>
      </c>
      <c r="K64" s="490">
        <f>+Desagregado!F312</f>
        <v>3</v>
      </c>
      <c r="L64" s="490">
        <f>+Desagregado!G313</f>
        <v>0</v>
      </c>
      <c r="M64" s="482">
        <f>+L64/K64</f>
        <v>0</v>
      </c>
      <c r="N64" s="490">
        <f>+Desagregado!J313</f>
        <v>0</v>
      </c>
      <c r="O64" s="482">
        <f>+N64/K64</f>
        <v>0</v>
      </c>
      <c r="P64" s="490">
        <f>+Desagregado!M313</f>
        <v>1</v>
      </c>
      <c r="Q64" s="482">
        <f>+P64/K64</f>
        <v>0.33333333333333331</v>
      </c>
      <c r="R64" s="490">
        <f>+Desagregado!P313</f>
        <v>3</v>
      </c>
      <c r="S64" s="482">
        <f>+R64/K64</f>
        <v>1</v>
      </c>
      <c r="T64" s="481" t="s">
        <v>273</v>
      </c>
      <c r="U64" s="295"/>
      <c r="V64" s="229"/>
      <c r="W64" s="229"/>
      <c r="X64" s="231"/>
      <c r="Y64" s="231"/>
      <c r="Z64" s="231"/>
      <c r="AA64" s="229"/>
      <c r="AB64" s="231"/>
      <c r="AC64" s="229"/>
      <c r="AD64" s="229"/>
      <c r="AE64" s="229"/>
      <c r="AF64" s="229"/>
      <c r="AG64" s="229"/>
    </row>
    <row r="65" spans="2:33" s="227" customFormat="1" ht="90" x14ac:dyDescent="0.2">
      <c r="B65" s="478" t="s">
        <v>132</v>
      </c>
      <c r="C65" s="479" t="s">
        <v>157</v>
      </c>
      <c r="D65" s="494"/>
      <c r="E65" s="494"/>
      <c r="F65" s="486" t="s">
        <v>50</v>
      </c>
      <c r="G65" s="486" t="s">
        <v>162</v>
      </c>
      <c r="H65" s="486" t="s">
        <v>52</v>
      </c>
      <c r="I65" s="481" t="s">
        <v>260</v>
      </c>
      <c r="J65" s="481" t="s">
        <v>261</v>
      </c>
      <c r="K65" s="490">
        <v>50</v>
      </c>
      <c r="L65" s="490"/>
      <c r="M65" s="482">
        <v>0</v>
      </c>
      <c r="N65" s="490">
        <v>20</v>
      </c>
      <c r="O65" s="482">
        <f>+N65/K65</f>
        <v>0.4</v>
      </c>
      <c r="P65" s="490">
        <v>30</v>
      </c>
      <c r="Q65" s="482">
        <f>+P65/K65</f>
        <v>0.6</v>
      </c>
      <c r="R65" s="490">
        <v>50</v>
      </c>
      <c r="S65" s="482">
        <f>+R65/K65</f>
        <v>1</v>
      </c>
      <c r="T65" s="481" t="s">
        <v>262</v>
      </c>
      <c r="U65" s="295"/>
      <c r="V65" s="229"/>
      <c r="W65" s="229"/>
      <c r="X65" s="231"/>
      <c r="Y65" s="231"/>
      <c r="Z65" s="231"/>
      <c r="AA65" s="229"/>
      <c r="AB65" s="231"/>
      <c r="AC65" s="229"/>
      <c r="AD65" s="229"/>
      <c r="AE65" s="229"/>
      <c r="AF65" s="229"/>
      <c r="AG65" s="229"/>
    </row>
    <row r="66" spans="2:33" s="227" customFormat="1" ht="90" x14ac:dyDescent="0.2">
      <c r="B66" s="478" t="s">
        <v>132</v>
      </c>
      <c r="C66" s="479" t="s">
        <v>157</v>
      </c>
      <c r="D66" s="494"/>
      <c r="E66" s="494"/>
      <c r="F66" s="486" t="s">
        <v>50</v>
      </c>
      <c r="G66" s="486" t="s">
        <v>162</v>
      </c>
      <c r="H66" s="486" t="s">
        <v>52</v>
      </c>
      <c r="I66" s="481" t="s">
        <v>310</v>
      </c>
      <c r="J66" s="481" t="s">
        <v>311</v>
      </c>
      <c r="K66" s="503">
        <v>1</v>
      </c>
      <c r="L66" s="482"/>
      <c r="M66" s="482">
        <v>0</v>
      </c>
      <c r="N66" s="482"/>
      <c r="O66" s="482">
        <v>0</v>
      </c>
      <c r="P66" s="482"/>
      <c r="Q66" s="482">
        <v>0</v>
      </c>
      <c r="R66" s="504">
        <v>1</v>
      </c>
      <c r="S66" s="482">
        <v>1</v>
      </c>
      <c r="T66" s="481" t="s">
        <v>262</v>
      </c>
      <c r="U66" s="295"/>
      <c r="V66" s="229"/>
      <c r="W66" s="229"/>
      <c r="X66" s="231"/>
      <c r="Y66" s="231"/>
      <c r="Z66" s="231"/>
      <c r="AA66" s="229"/>
      <c r="AB66" s="231"/>
      <c r="AC66" s="229"/>
      <c r="AD66" s="229"/>
      <c r="AE66" s="229"/>
      <c r="AF66" s="229"/>
      <c r="AG66" s="229"/>
    </row>
    <row r="67" spans="2:33" s="227" customFormat="1" ht="126" x14ac:dyDescent="0.2">
      <c r="B67" s="478" t="s">
        <v>132</v>
      </c>
      <c r="C67" s="479" t="s">
        <v>157</v>
      </c>
      <c r="D67" s="494"/>
      <c r="E67" s="494"/>
      <c r="F67" s="486" t="s">
        <v>50</v>
      </c>
      <c r="G67" s="486" t="s">
        <v>162</v>
      </c>
      <c r="H67" s="486" t="s">
        <v>52</v>
      </c>
      <c r="I67" s="481" t="s">
        <v>312</v>
      </c>
      <c r="J67" s="481" t="s">
        <v>313</v>
      </c>
      <c r="K67" s="495">
        <v>50</v>
      </c>
      <c r="L67" s="482"/>
      <c r="M67" s="482">
        <v>0</v>
      </c>
      <c r="N67" s="495">
        <v>20</v>
      </c>
      <c r="O67" s="482">
        <f>+N67/K67</f>
        <v>0.4</v>
      </c>
      <c r="P67" s="495">
        <v>30</v>
      </c>
      <c r="Q67" s="482">
        <f>+P67/K67</f>
        <v>0.6</v>
      </c>
      <c r="R67" s="504">
        <v>50</v>
      </c>
      <c r="S67" s="482">
        <f>+R67/K67</f>
        <v>1</v>
      </c>
      <c r="T67" s="481" t="s">
        <v>262</v>
      </c>
      <c r="U67" s="295"/>
      <c r="V67" s="229"/>
      <c r="W67" s="229"/>
      <c r="X67" s="231"/>
      <c r="Y67" s="231"/>
      <c r="Z67" s="231"/>
      <c r="AA67" s="229"/>
      <c r="AB67" s="231"/>
      <c r="AC67" s="229"/>
      <c r="AD67" s="229"/>
      <c r="AE67" s="229"/>
      <c r="AF67" s="229"/>
      <c r="AG67" s="229"/>
    </row>
    <row r="68" spans="2:33" s="227" customFormat="1" ht="72" x14ac:dyDescent="0.2">
      <c r="B68" s="478" t="s">
        <v>132</v>
      </c>
      <c r="C68" s="479" t="s">
        <v>103</v>
      </c>
      <c r="D68" s="480" t="s">
        <v>161</v>
      </c>
      <c r="E68" s="505" t="s">
        <v>795</v>
      </c>
      <c r="F68" s="486" t="s">
        <v>50</v>
      </c>
      <c r="G68" s="486" t="s">
        <v>162</v>
      </c>
      <c r="H68" s="486" t="s">
        <v>52</v>
      </c>
      <c r="I68" s="481" t="s">
        <v>736</v>
      </c>
      <c r="J68" s="481" t="s">
        <v>737</v>
      </c>
      <c r="K68" s="503">
        <v>14</v>
      </c>
      <c r="L68" s="499"/>
      <c r="M68" s="482">
        <v>0</v>
      </c>
      <c r="N68" s="500">
        <v>14</v>
      </c>
      <c r="O68" s="482">
        <f>+N68/K68</f>
        <v>1</v>
      </c>
      <c r="P68" s="500">
        <v>14</v>
      </c>
      <c r="Q68" s="482">
        <f>+P68/K68</f>
        <v>1</v>
      </c>
      <c r="R68" s="500">
        <v>14</v>
      </c>
      <c r="S68" s="482">
        <f>+R68/K68</f>
        <v>1</v>
      </c>
      <c r="T68" s="481" t="s">
        <v>251</v>
      </c>
      <c r="U68" s="295"/>
      <c r="V68" s="229"/>
      <c r="W68" s="229"/>
      <c r="X68" s="231"/>
      <c r="Y68" s="231"/>
      <c r="Z68" s="231"/>
      <c r="AA68" s="229"/>
      <c r="AB68" s="231"/>
      <c r="AC68" s="229"/>
      <c r="AD68" s="229"/>
      <c r="AE68" s="229"/>
      <c r="AF68" s="229"/>
      <c r="AG68" s="229"/>
    </row>
    <row r="69" spans="2:33" s="227" customFormat="1" ht="72" x14ac:dyDescent="0.2">
      <c r="B69" s="478" t="s">
        <v>132</v>
      </c>
      <c r="C69" s="479" t="s">
        <v>165</v>
      </c>
      <c r="D69" s="480" t="s">
        <v>164</v>
      </c>
      <c r="E69" s="480" t="s">
        <v>796</v>
      </c>
      <c r="F69" s="486" t="s">
        <v>50</v>
      </c>
      <c r="G69" s="486" t="s">
        <v>162</v>
      </c>
      <c r="H69" s="486" t="s">
        <v>52</v>
      </c>
      <c r="I69" s="481" t="s">
        <v>738</v>
      </c>
      <c r="J69" s="481" t="s">
        <v>739</v>
      </c>
      <c r="K69" s="503">
        <v>2</v>
      </c>
      <c r="L69" s="499">
        <v>2</v>
      </c>
      <c r="M69" s="482">
        <f>+L69/K69</f>
        <v>1</v>
      </c>
      <c r="N69" s="500">
        <v>2</v>
      </c>
      <c r="O69" s="482">
        <f>+N69/K69</f>
        <v>1</v>
      </c>
      <c r="P69" s="500">
        <v>2</v>
      </c>
      <c r="Q69" s="482">
        <f>+P69/K69</f>
        <v>1</v>
      </c>
      <c r="R69" s="500">
        <v>2</v>
      </c>
      <c r="S69" s="482">
        <v>1</v>
      </c>
      <c r="T69" s="481" t="s">
        <v>252</v>
      </c>
      <c r="U69" s="295"/>
      <c r="V69" s="229"/>
      <c r="W69" s="229"/>
      <c r="X69" s="231"/>
      <c r="Y69" s="231"/>
      <c r="Z69" s="231"/>
      <c r="AA69" s="229"/>
      <c r="AB69" s="231"/>
      <c r="AC69" s="229"/>
      <c r="AD69" s="229"/>
      <c r="AE69" s="229"/>
      <c r="AF69" s="229"/>
      <c r="AG69" s="229"/>
    </row>
    <row r="70" spans="2:33" s="227" customFormat="1" ht="72" x14ac:dyDescent="0.2">
      <c r="B70" s="478" t="s">
        <v>132</v>
      </c>
      <c r="C70" s="479" t="s">
        <v>165</v>
      </c>
      <c r="D70" s="480"/>
      <c r="E70" s="480"/>
      <c r="F70" s="486" t="s">
        <v>50</v>
      </c>
      <c r="G70" s="486" t="s">
        <v>162</v>
      </c>
      <c r="H70" s="486" t="s">
        <v>52</v>
      </c>
      <c r="I70" s="486" t="s">
        <v>314</v>
      </c>
      <c r="J70" s="486" t="s">
        <v>315</v>
      </c>
      <c r="K70" s="482">
        <v>1</v>
      </c>
      <c r="L70" s="482"/>
      <c r="M70" s="482">
        <v>0</v>
      </c>
      <c r="N70" s="482"/>
      <c r="O70" s="482">
        <v>0</v>
      </c>
      <c r="P70" s="482"/>
      <c r="Q70" s="482">
        <v>0</v>
      </c>
      <c r="R70" s="482"/>
      <c r="S70" s="482">
        <v>1</v>
      </c>
      <c r="T70" s="481" t="s">
        <v>252</v>
      </c>
      <c r="U70" s="295"/>
      <c r="V70" s="229"/>
      <c r="W70" s="229"/>
      <c r="X70" s="231"/>
      <c r="Y70" s="231"/>
      <c r="Z70" s="231"/>
      <c r="AA70" s="229"/>
      <c r="AB70" s="231"/>
      <c r="AC70" s="229"/>
      <c r="AD70" s="229"/>
      <c r="AE70" s="229"/>
      <c r="AF70" s="229"/>
      <c r="AG70" s="229"/>
    </row>
    <row r="71" spans="2:33" s="227" customFormat="1" ht="72" x14ac:dyDescent="0.2">
      <c r="B71" s="478" t="s">
        <v>132</v>
      </c>
      <c r="C71" s="479" t="s">
        <v>165</v>
      </c>
      <c r="D71" s="480"/>
      <c r="E71" s="480"/>
      <c r="F71" s="486" t="s">
        <v>50</v>
      </c>
      <c r="G71" s="486" t="s">
        <v>162</v>
      </c>
      <c r="H71" s="486" t="s">
        <v>52</v>
      </c>
      <c r="I71" s="481" t="s">
        <v>545</v>
      </c>
      <c r="J71" s="481" t="s">
        <v>316</v>
      </c>
      <c r="K71" s="495">
        <v>200</v>
      </c>
      <c r="L71" s="495">
        <v>100</v>
      </c>
      <c r="M71" s="482">
        <f>+L71/K71</f>
        <v>0.5</v>
      </c>
      <c r="N71" s="495">
        <v>180</v>
      </c>
      <c r="O71" s="482">
        <f>+N71/K71</f>
        <v>0.9</v>
      </c>
      <c r="P71" s="495">
        <v>200</v>
      </c>
      <c r="Q71" s="482">
        <f>+P71/K71</f>
        <v>1</v>
      </c>
      <c r="R71" s="495">
        <v>200</v>
      </c>
      <c r="S71" s="482">
        <f>+R71/K71</f>
        <v>1</v>
      </c>
      <c r="T71" s="481" t="s">
        <v>252</v>
      </c>
      <c r="U71" s="295"/>
      <c r="V71" s="229"/>
      <c r="W71" s="229"/>
      <c r="X71" s="231"/>
      <c r="Y71" s="231"/>
      <c r="Z71" s="231"/>
      <c r="AA71" s="229"/>
      <c r="AB71" s="231"/>
      <c r="AC71" s="229"/>
      <c r="AD71" s="229"/>
      <c r="AE71" s="229"/>
      <c r="AF71" s="229"/>
      <c r="AG71" s="229"/>
    </row>
    <row r="72" spans="2:33" s="227" customFormat="1" ht="72" x14ac:dyDescent="0.2">
      <c r="B72" s="478" t="s">
        <v>132</v>
      </c>
      <c r="C72" s="479" t="s">
        <v>103</v>
      </c>
      <c r="D72" s="480"/>
      <c r="E72" s="480"/>
      <c r="F72" s="486" t="s">
        <v>50</v>
      </c>
      <c r="G72" s="486" t="s">
        <v>163</v>
      </c>
      <c r="H72" s="486" t="s">
        <v>52</v>
      </c>
      <c r="I72" s="486" t="s">
        <v>236</v>
      </c>
      <c r="J72" s="486" t="s">
        <v>781</v>
      </c>
      <c r="K72" s="503">
        <v>942</v>
      </c>
      <c r="L72" s="503">
        <v>343</v>
      </c>
      <c r="M72" s="482">
        <f>+L72/K72</f>
        <v>0.3641188959660297</v>
      </c>
      <c r="N72" s="503">
        <v>626</v>
      </c>
      <c r="O72" s="482">
        <f>+N72/K72</f>
        <v>0.66454352441613584</v>
      </c>
      <c r="P72" s="503">
        <v>818</v>
      </c>
      <c r="Q72" s="482">
        <f>+P72/K72</f>
        <v>0.86836518046709132</v>
      </c>
      <c r="R72" s="503">
        <v>942</v>
      </c>
      <c r="S72" s="482">
        <v>1</v>
      </c>
      <c r="T72" s="486" t="s">
        <v>250</v>
      </c>
      <c r="U72" s="295"/>
      <c r="V72" s="229"/>
      <c r="W72" s="229"/>
      <c r="X72" s="231"/>
      <c r="Y72" s="231"/>
      <c r="Z72" s="231"/>
      <c r="AA72" s="229"/>
      <c r="AB72" s="231"/>
      <c r="AC72" s="229"/>
      <c r="AD72" s="229"/>
      <c r="AE72" s="229"/>
      <c r="AF72" s="229"/>
      <c r="AG72" s="229"/>
    </row>
    <row r="73" spans="2:33" s="227" customFormat="1" ht="108" x14ac:dyDescent="0.2">
      <c r="B73" s="478" t="s">
        <v>134</v>
      </c>
      <c r="C73" s="479" t="s">
        <v>225</v>
      </c>
      <c r="D73" s="480"/>
      <c r="E73" s="480"/>
      <c r="F73" s="486" t="s">
        <v>50</v>
      </c>
      <c r="G73" s="486" t="s">
        <v>163</v>
      </c>
      <c r="H73" s="486" t="s">
        <v>52</v>
      </c>
      <c r="I73" s="486" t="s">
        <v>64</v>
      </c>
      <c r="J73" s="486" t="s">
        <v>65</v>
      </c>
      <c r="K73" s="482">
        <v>1</v>
      </c>
      <c r="L73" s="486"/>
      <c r="M73" s="482">
        <v>0.25</v>
      </c>
      <c r="N73" s="486"/>
      <c r="O73" s="482">
        <v>0.5</v>
      </c>
      <c r="P73" s="486"/>
      <c r="Q73" s="482">
        <v>0.75</v>
      </c>
      <c r="R73" s="486"/>
      <c r="S73" s="482">
        <v>1</v>
      </c>
      <c r="T73" s="486" t="s">
        <v>250</v>
      </c>
      <c r="U73" s="295"/>
      <c r="V73" s="229"/>
      <c r="W73" s="229"/>
      <c r="X73" s="231"/>
      <c r="Y73" s="231"/>
      <c r="Z73" s="231"/>
      <c r="AA73" s="229"/>
      <c r="AB73" s="231"/>
      <c r="AC73" s="229"/>
      <c r="AD73" s="229"/>
      <c r="AE73" s="229"/>
      <c r="AF73" s="229"/>
      <c r="AG73" s="229"/>
    </row>
    <row r="74" spans="2:33" s="227" customFormat="1" ht="108" x14ac:dyDescent="0.2">
      <c r="B74" s="478" t="s">
        <v>134</v>
      </c>
      <c r="C74" s="479" t="s">
        <v>225</v>
      </c>
      <c r="D74" s="480"/>
      <c r="E74" s="480"/>
      <c r="F74" s="486" t="s">
        <v>50</v>
      </c>
      <c r="G74" s="486" t="s">
        <v>163</v>
      </c>
      <c r="H74" s="486" t="s">
        <v>52</v>
      </c>
      <c r="I74" s="486" t="s">
        <v>114</v>
      </c>
      <c r="J74" s="486" t="s">
        <v>141</v>
      </c>
      <c r="K74" s="482">
        <v>1</v>
      </c>
      <c r="L74" s="486"/>
      <c r="M74" s="482">
        <v>0.25</v>
      </c>
      <c r="N74" s="486"/>
      <c r="O74" s="482">
        <v>0.5</v>
      </c>
      <c r="P74" s="486"/>
      <c r="Q74" s="482">
        <v>0.75</v>
      </c>
      <c r="R74" s="486"/>
      <c r="S74" s="482">
        <v>1</v>
      </c>
      <c r="T74" s="486" t="s">
        <v>250</v>
      </c>
      <c r="U74" s="295"/>
      <c r="V74" s="229"/>
      <c r="W74" s="229"/>
      <c r="X74" s="231"/>
      <c r="Y74" s="231"/>
      <c r="Z74" s="231"/>
      <c r="AA74" s="229"/>
      <c r="AB74" s="231"/>
      <c r="AC74" s="229"/>
      <c r="AD74" s="229"/>
      <c r="AE74" s="229"/>
      <c r="AF74" s="229"/>
      <c r="AG74" s="229"/>
    </row>
    <row r="75" spans="2:33" s="227" customFormat="1" ht="126" x14ac:dyDescent="0.2">
      <c r="B75" s="478" t="s">
        <v>137</v>
      </c>
      <c r="C75" s="479" t="s">
        <v>166</v>
      </c>
      <c r="D75" s="480" t="s">
        <v>306</v>
      </c>
      <c r="E75" s="480" t="s">
        <v>797</v>
      </c>
      <c r="F75" s="486" t="s">
        <v>50</v>
      </c>
      <c r="G75" s="486" t="s">
        <v>168</v>
      </c>
      <c r="H75" s="486" t="s">
        <v>95</v>
      </c>
      <c r="I75" s="481" t="s">
        <v>306</v>
      </c>
      <c r="J75" s="481" t="s">
        <v>988</v>
      </c>
      <c r="K75" s="482">
        <v>1</v>
      </c>
      <c r="L75" s="483"/>
      <c r="M75" s="482">
        <v>0</v>
      </c>
      <c r="N75" s="481"/>
      <c r="O75" s="482">
        <v>0.25</v>
      </c>
      <c r="P75" s="481"/>
      <c r="Q75" s="482">
        <v>0.5</v>
      </c>
      <c r="R75" s="481">
        <v>1</v>
      </c>
      <c r="S75" s="482">
        <v>1</v>
      </c>
      <c r="T75" s="481" t="s">
        <v>272</v>
      </c>
      <c r="U75" s="295"/>
      <c r="V75" s="229"/>
      <c r="W75" s="229"/>
      <c r="X75" s="231"/>
      <c r="Y75" s="231"/>
      <c r="Z75" s="231"/>
      <c r="AA75" s="229"/>
      <c r="AB75" s="231"/>
      <c r="AC75" s="229"/>
      <c r="AD75" s="229"/>
      <c r="AE75" s="229"/>
      <c r="AF75" s="229"/>
      <c r="AG75" s="229"/>
    </row>
    <row r="76" spans="2:33" s="227" customFormat="1" ht="72" x14ac:dyDescent="0.2">
      <c r="B76" s="478" t="s">
        <v>132</v>
      </c>
      <c r="C76" s="479" t="s">
        <v>103</v>
      </c>
      <c r="D76" s="505">
        <v>100</v>
      </c>
      <c r="E76" s="505" t="s">
        <v>795</v>
      </c>
      <c r="F76" s="486" t="s">
        <v>68</v>
      </c>
      <c r="G76" s="486" t="s">
        <v>67</v>
      </c>
      <c r="H76" s="486" t="s">
        <v>69</v>
      </c>
      <c r="I76" s="486" t="s">
        <v>771</v>
      </c>
      <c r="J76" s="486" t="s">
        <v>230</v>
      </c>
      <c r="K76" s="506">
        <f>+Desagregado!F85</f>
        <v>1136.239</v>
      </c>
      <c r="L76" s="506">
        <f>+Desagregado!G86</f>
        <v>275.38449046697986</v>
      </c>
      <c r="M76" s="482">
        <f>+L76/K76</f>
        <v>0.24236493419692498</v>
      </c>
      <c r="N76" s="506">
        <f>+Desagregado!J86</f>
        <v>648.01481836603114</v>
      </c>
      <c r="O76" s="482">
        <f>+N76/K76</f>
        <v>0.57031559237627927</v>
      </c>
      <c r="P76" s="506">
        <f>+Desagregado!M86</f>
        <v>956.43899999999996</v>
      </c>
      <c r="Q76" s="482">
        <f t="shared" ref="Q76:Q86" si="1">+P76/K76</f>
        <v>0.84175864408808354</v>
      </c>
      <c r="R76" s="506">
        <f>+Desagregado!P86</f>
        <v>1136.239</v>
      </c>
      <c r="S76" s="482">
        <v>1</v>
      </c>
      <c r="T76" s="486" t="s">
        <v>659</v>
      </c>
      <c r="U76" s="295"/>
      <c r="V76" s="229"/>
      <c r="W76" s="229"/>
      <c r="X76" s="231"/>
      <c r="Y76" s="231"/>
      <c r="Z76" s="231"/>
      <c r="AA76" s="229"/>
      <c r="AB76" s="231"/>
      <c r="AC76" s="229"/>
      <c r="AD76" s="229"/>
      <c r="AE76" s="229"/>
      <c r="AF76" s="229"/>
      <c r="AG76" s="229"/>
    </row>
    <row r="77" spans="2:33" s="227" customFormat="1" ht="90" x14ac:dyDescent="0.2">
      <c r="B77" s="478" t="s">
        <v>132</v>
      </c>
      <c r="C77" s="478" t="s">
        <v>103</v>
      </c>
      <c r="D77" s="493">
        <v>270</v>
      </c>
      <c r="E77" s="505" t="s">
        <v>795</v>
      </c>
      <c r="F77" s="486" t="s">
        <v>68</v>
      </c>
      <c r="G77" s="486" t="s">
        <v>67</v>
      </c>
      <c r="H77" s="486" t="s">
        <v>167</v>
      </c>
      <c r="I77" s="486" t="s">
        <v>772</v>
      </c>
      <c r="J77" s="486" t="s">
        <v>172</v>
      </c>
      <c r="K77" s="506">
        <f>+Desagregado!F136</f>
        <v>268.62999999999994</v>
      </c>
      <c r="L77" s="507">
        <f>+Desagregado!G137</f>
        <v>74.34</v>
      </c>
      <c r="M77" s="482">
        <f>+L77/K77</f>
        <v>0.27673752000893431</v>
      </c>
      <c r="N77" s="507">
        <f>+Desagregado!J137</f>
        <v>195.85</v>
      </c>
      <c r="O77" s="482">
        <f>+N77/K77</f>
        <v>0.72906972415590232</v>
      </c>
      <c r="P77" s="506">
        <f>+Desagregado!M137</f>
        <v>242.76</v>
      </c>
      <c r="Q77" s="482">
        <f t="shared" si="1"/>
        <v>0.90369653426646335</v>
      </c>
      <c r="R77" s="506">
        <f>+Desagregado!P137</f>
        <v>268.63</v>
      </c>
      <c r="S77" s="482">
        <f>+R77/K77</f>
        <v>1.0000000000000002</v>
      </c>
      <c r="T77" s="486" t="s">
        <v>659</v>
      </c>
      <c r="U77" s="295"/>
      <c r="V77" s="229"/>
      <c r="W77" s="229"/>
      <c r="X77" s="231"/>
      <c r="Y77" s="231"/>
      <c r="Z77" s="231"/>
      <c r="AA77" s="229"/>
      <c r="AB77" s="231"/>
      <c r="AC77" s="229"/>
      <c r="AD77" s="229"/>
      <c r="AE77" s="229"/>
      <c r="AF77" s="229"/>
      <c r="AG77" s="229"/>
    </row>
    <row r="78" spans="2:33" s="227" customFormat="1" ht="108" x14ac:dyDescent="0.2">
      <c r="B78" s="508" t="s">
        <v>135</v>
      </c>
      <c r="C78" s="479" t="s">
        <v>148</v>
      </c>
      <c r="D78" s="487">
        <v>400</v>
      </c>
      <c r="E78" s="481" t="s">
        <v>794</v>
      </c>
      <c r="F78" s="486" t="s">
        <v>68</v>
      </c>
      <c r="G78" s="486" t="s">
        <v>67</v>
      </c>
      <c r="H78" s="486" t="s">
        <v>69</v>
      </c>
      <c r="I78" s="486" t="s">
        <v>731</v>
      </c>
      <c r="J78" s="486" t="s">
        <v>92</v>
      </c>
      <c r="K78" s="503">
        <f>+Desagregado!F194</f>
        <v>1538</v>
      </c>
      <c r="L78" s="506">
        <f>+Desagregado!G195</f>
        <v>223.67899999999997</v>
      </c>
      <c r="M78" s="482">
        <f>+L78/K78</f>
        <v>0.14543498049414821</v>
      </c>
      <c r="N78" s="506">
        <f>+Desagregado!J195</f>
        <v>691.84499999999991</v>
      </c>
      <c r="O78" s="482">
        <f>+N78/K78</f>
        <v>0.44983420026007798</v>
      </c>
      <c r="P78" s="506">
        <f>+Desagregado!M195</f>
        <v>1115.96</v>
      </c>
      <c r="Q78" s="482">
        <f t="shared" si="1"/>
        <v>0.72559167750325104</v>
      </c>
      <c r="R78" s="506">
        <f>+Desagregado!P195</f>
        <v>1538</v>
      </c>
      <c r="S78" s="482">
        <v>1</v>
      </c>
      <c r="T78" s="486" t="s">
        <v>273</v>
      </c>
      <c r="U78" s="295"/>
      <c r="V78" s="229"/>
      <c r="W78" s="229"/>
      <c r="X78" s="231"/>
      <c r="Y78" s="231"/>
      <c r="Z78" s="231"/>
      <c r="AA78" s="229"/>
      <c r="AB78" s="231"/>
      <c r="AC78" s="229"/>
      <c r="AD78" s="229"/>
      <c r="AE78" s="229"/>
      <c r="AF78" s="229"/>
      <c r="AG78" s="229"/>
    </row>
    <row r="79" spans="2:33" s="227" customFormat="1" ht="108" x14ac:dyDescent="0.2">
      <c r="B79" s="478" t="s">
        <v>135</v>
      </c>
      <c r="C79" s="479" t="s">
        <v>148</v>
      </c>
      <c r="D79" s="487">
        <v>15000</v>
      </c>
      <c r="E79" s="481" t="s">
        <v>794</v>
      </c>
      <c r="F79" s="486" t="s">
        <v>68</v>
      </c>
      <c r="G79" s="486" t="s">
        <v>67</v>
      </c>
      <c r="H79" s="486" t="s">
        <v>69</v>
      </c>
      <c r="I79" s="486" t="s">
        <v>730</v>
      </c>
      <c r="J79" s="486" t="s">
        <v>110</v>
      </c>
      <c r="K79" s="503">
        <f>+Desagregado!F200</f>
        <v>9145.18</v>
      </c>
      <c r="L79" s="506">
        <f>+Desagregado!G201</f>
        <v>1610.5</v>
      </c>
      <c r="M79" s="482">
        <f>+L79/K79</f>
        <v>0.1761036961546957</v>
      </c>
      <c r="N79" s="506">
        <f>+Desagregado!J201</f>
        <v>4194</v>
      </c>
      <c r="O79" s="482">
        <f>+N79/K79</f>
        <v>0.4586022363693224</v>
      </c>
      <c r="P79" s="506">
        <f>+Desagregado!M201</f>
        <v>6694</v>
      </c>
      <c r="Q79" s="482">
        <f t="shared" si="1"/>
        <v>0.73197028379977214</v>
      </c>
      <c r="R79" s="506">
        <f>+Desagregado!P201</f>
        <v>9145.1799999999985</v>
      </c>
      <c r="S79" s="482">
        <v>1</v>
      </c>
      <c r="T79" s="486" t="s">
        <v>273</v>
      </c>
      <c r="U79" s="295"/>
      <c r="V79" s="229"/>
      <c r="W79" s="229"/>
      <c r="X79" s="231"/>
      <c r="Y79" s="231"/>
      <c r="Z79" s="231"/>
      <c r="AA79" s="229"/>
      <c r="AB79" s="231"/>
      <c r="AC79" s="229"/>
      <c r="AD79" s="229"/>
      <c r="AE79" s="229"/>
      <c r="AF79" s="229"/>
      <c r="AG79" s="229"/>
    </row>
    <row r="80" spans="2:33" s="227" customFormat="1" ht="108" x14ac:dyDescent="0.2">
      <c r="B80" s="478" t="s">
        <v>136</v>
      </c>
      <c r="C80" s="478" t="s">
        <v>148</v>
      </c>
      <c r="D80" s="484">
        <v>1</v>
      </c>
      <c r="E80" s="481" t="s">
        <v>794</v>
      </c>
      <c r="F80" s="486" t="s">
        <v>68</v>
      </c>
      <c r="G80" s="486" t="s">
        <v>67</v>
      </c>
      <c r="H80" s="486" t="s">
        <v>69</v>
      </c>
      <c r="I80" s="486" t="s">
        <v>439</v>
      </c>
      <c r="J80" s="486" t="s">
        <v>232</v>
      </c>
      <c r="K80" s="509">
        <f>+Desagregado!F205</f>
        <v>16666</v>
      </c>
      <c r="L80" s="506">
        <f>+Desagregado!G206</f>
        <v>1671.78</v>
      </c>
      <c r="M80" s="482">
        <f>+L80/K80</f>
        <v>0.1003108124324973</v>
      </c>
      <c r="N80" s="506">
        <f>+Desagregado!J206</f>
        <v>6669.78</v>
      </c>
      <c r="O80" s="482">
        <f>+N80/K80</f>
        <v>0.4002028081123245</v>
      </c>
      <c r="P80" s="506">
        <f>+Desagregado!M206</f>
        <v>11924</v>
      </c>
      <c r="Q80" s="482">
        <f t="shared" si="1"/>
        <v>0.71546861874474976</v>
      </c>
      <c r="R80" s="506">
        <f>+Desagregado!P206</f>
        <v>16666</v>
      </c>
      <c r="S80" s="482">
        <v>1</v>
      </c>
      <c r="T80" s="486" t="s">
        <v>273</v>
      </c>
      <c r="U80" s="295"/>
      <c r="V80" s="229"/>
      <c r="W80" s="229"/>
      <c r="X80" s="231"/>
      <c r="Y80" s="231"/>
      <c r="Z80" s="231"/>
      <c r="AA80" s="229"/>
      <c r="AB80" s="231"/>
      <c r="AC80" s="229"/>
      <c r="AD80" s="229"/>
      <c r="AE80" s="229"/>
      <c r="AF80" s="229"/>
      <c r="AG80" s="229"/>
    </row>
    <row r="81" spans="2:33" s="227" customFormat="1" ht="72" x14ac:dyDescent="0.2">
      <c r="B81" s="478" t="s">
        <v>132</v>
      </c>
      <c r="C81" s="479" t="s">
        <v>147</v>
      </c>
      <c r="D81" s="487">
        <v>2</v>
      </c>
      <c r="E81" s="487" t="s">
        <v>798</v>
      </c>
      <c r="F81" s="486" t="s">
        <v>68</v>
      </c>
      <c r="G81" s="486" t="s">
        <v>67</v>
      </c>
      <c r="H81" s="486" t="s">
        <v>69</v>
      </c>
      <c r="I81" s="486" t="s">
        <v>432</v>
      </c>
      <c r="J81" s="486" t="s">
        <v>433</v>
      </c>
      <c r="K81" s="483">
        <v>1</v>
      </c>
      <c r="L81" s="483">
        <f>+Desagregado!G216</f>
        <v>0</v>
      </c>
      <c r="M81" s="482" cm="1">
        <f t="array" aca="1" ref="M81" ca="1">+L81:M81/K81</f>
        <v>0</v>
      </c>
      <c r="N81" s="483">
        <v>0</v>
      </c>
      <c r="O81" s="482" cm="1">
        <f t="array" aca="1" ref="O81" ca="1">+N81:O81/M81</f>
        <v>0</v>
      </c>
      <c r="P81" s="483">
        <v>1</v>
      </c>
      <c r="Q81" s="482">
        <f t="shared" si="1"/>
        <v>1</v>
      </c>
      <c r="R81" s="483">
        <v>1</v>
      </c>
      <c r="S81" s="482">
        <f>+R81/K81</f>
        <v>1</v>
      </c>
      <c r="T81" s="486" t="s">
        <v>274</v>
      </c>
      <c r="U81" s="295"/>
      <c r="V81" s="229"/>
      <c r="W81" s="229"/>
      <c r="X81" s="231"/>
      <c r="Y81" s="231"/>
      <c r="Z81" s="231"/>
      <c r="AA81" s="229"/>
      <c r="AB81" s="231"/>
      <c r="AC81" s="229"/>
      <c r="AD81" s="229"/>
      <c r="AE81" s="229"/>
      <c r="AF81" s="229"/>
      <c r="AG81" s="229"/>
    </row>
    <row r="82" spans="2:33" s="227" customFormat="1" ht="72" x14ac:dyDescent="0.2">
      <c r="B82" s="478" t="s">
        <v>132</v>
      </c>
      <c r="C82" s="479" t="s">
        <v>147</v>
      </c>
      <c r="D82" s="487">
        <v>9</v>
      </c>
      <c r="E82" s="487" t="s">
        <v>798</v>
      </c>
      <c r="F82" s="486" t="s">
        <v>68</v>
      </c>
      <c r="G82" s="486" t="s">
        <v>67</v>
      </c>
      <c r="H82" s="486" t="s">
        <v>69</v>
      </c>
      <c r="I82" s="486" t="s">
        <v>438</v>
      </c>
      <c r="J82" s="486" t="s">
        <v>99</v>
      </c>
      <c r="K82" s="490">
        <f>+Desagregado!F226</f>
        <v>15</v>
      </c>
      <c r="L82" s="483">
        <f>+Desagregado!G227</f>
        <v>0</v>
      </c>
      <c r="M82" s="482">
        <f t="shared" ref="M82:M87" si="2">+L82/K82</f>
        <v>0</v>
      </c>
      <c r="N82" s="483">
        <f>+Desagregado!J227</f>
        <v>6</v>
      </c>
      <c r="O82" s="482">
        <f>+N82/K82</f>
        <v>0.4</v>
      </c>
      <c r="P82" s="483">
        <f>+Desagregado!M227</f>
        <v>14</v>
      </c>
      <c r="Q82" s="482">
        <f t="shared" si="1"/>
        <v>0.93333333333333335</v>
      </c>
      <c r="R82" s="483">
        <f>+Desagregado!P227</f>
        <v>15</v>
      </c>
      <c r="S82" s="482">
        <v>1</v>
      </c>
      <c r="T82" s="486" t="s">
        <v>274</v>
      </c>
      <c r="U82" s="295"/>
      <c r="V82" s="229"/>
      <c r="W82" s="229"/>
      <c r="X82" s="231"/>
      <c r="Y82" s="231"/>
      <c r="Z82" s="231"/>
      <c r="AA82" s="229"/>
      <c r="AB82" s="231"/>
      <c r="AC82" s="229"/>
      <c r="AD82" s="229"/>
      <c r="AE82" s="229"/>
      <c r="AF82" s="229"/>
      <c r="AG82" s="229"/>
    </row>
    <row r="83" spans="2:33" s="227" customFormat="1" ht="108" x14ac:dyDescent="0.2">
      <c r="B83" s="478" t="s">
        <v>136</v>
      </c>
      <c r="C83" s="478" t="s">
        <v>148</v>
      </c>
      <c r="D83" s="486"/>
      <c r="E83" s="486"/>
      <c r="F83" s="486" t="s">
        <v>68</v>
      </c>
      <c r="G83" s="486" t="s">
        <v>127</v>
      </c>
      <c r="H83" s="486" t="s">
        <v>69</v>
      </c>
      <c r="I83" s="486" t="s">
        <v>223</v>
      </c>
      <c r="J83" s="486" t="s">
        <v>140</v>
      </c>
      <c r="K83" s="503">
        <f>+Desagregado!F210</f>
        <v>30</v>
      </c>
      <c r="L83" s="506">
        <f>+Desagregado!G211</f>
        <v>0</v>
      </c>
      <c r="M83" s="482">
        <f t="shared" si="2"/>
        <v>0</v>
      </c>
      <c r="N83" s="506">
        <f>+Desagregado!J211</f>
        <v>20</v>
      </c>
      <c r="O83" s="482">
        <f>+N83/K83</f>
        <v>0.66666666666666663</v>
      </c>
      <c r="P83" s="506">
        <f>+Desagregado!M211</f>
        <v>30</v>
      </c>
      <c r="Q83" s="482">
        <f t="shared" si="1"/>
        <v>1</v>
      </c>
      <c r="R83" s="506">
        <f>+Desagregado!P211</f>
        <v>30</v>
      </c>
      <c r="S83" s="482">
        <v>1</v>
      </c>
      <c r="T83" s="486" t="s">
        <v>273</v>
      </c>
      <c r="U83" s="295"/>
      <c r="V83" s="229"/>
      <c r="W83" s="229"/>
      <c r="X83" s="231"/>
      <c r="Y83" s="231"/>
      <c r="Z83" s="231"/>
      <c r="AA83" s="229"/>
      <c r="AB83" s="231"/>
      <c r="AC83" s="229"/>
      <c r="AD83" s="229"/>
      <c r="AE83" s="229"/>
      <c r="AF83" s="229"/>
      <c r="AG83" s="229"/>
    </row>
    <row r="84" spans="2:33" s="227" customFormat="1" ht="72" x14ac:dyDescent="0.2">
      <c r="B84" s="478" t="s">
        <v>132</v>
      </c>
      <c r="C84" s="479" t="s">
        <v>147</v>
      </c>
      <c r="D84" s="480"/>
      <c r="E84" s="480"/>
      <c r="F84" s="486" t="s">
        <v>68</v>
      </c>
      <c r="G84" s="486" t="s">
        <v>67</v>
      </c>
      <c r="H84" s="486" t="s">
        <v>69</v>
      </c>
      <c r="I84" s="486" t="s">
        <v>437</v>
      </c>
      <c r="J84" s="486" t="s">
        <v>138</v>
      </c>
      <c r="K84" s="490">
        <f>+Desagregado!F232</f>
        <v>9</v>
      </c>
      <c r="L84" s="483">
        <f>+Desagregado!G233</f>
        <v>0</v>
      </c>
      <c r="M84" s="482">
        <f t="shared" si="2"/>
        <v>0</v>
      </c>
      <c r="N84" s="483">
        <f>+Desagregado!J233</f>
        <v>0</v>
      </c>
      <c r="O84" s="482">
        <f>+N84/K84</f>
        <v>0</v>
      </c>
      <c r="P84" s="483">
        <f>+Desagregado!M233</f>
        <v>9</v>
      </c>
      <c r="Q84" s="482">
        <f t="shared" si="1"/>
        <v>1</v>
      </c>
      <c r="R84" s="483">
        <f>+Desagregado!P233</f>
        <v>9</v>
      </c>
      <c r="S84" s="482">
        <v>1</v>
      </c>
      <c r="T84" s="486" t="s">
        <v>274</v>
      </c>
      <c r="U84" s="295"/>
      <c r="V84" s="229"/>
      <c r="W84" s="229"/>
      <c r="X84" s="231"/>
      <c r="Y84" s="231"/>
      <c r="Z84" s="231"/>
      <c r="AA84" s="229"/>
      <c r="AB84" s="231"/>
      <c r="AC84" s="229"/>
      <c r="AD84" s="229"/>
      <c r="AE84" s="229"/>
      <c r="AF84" s="229"/>
      <c r="AG84" s="229"/>
    </row>
    <row r="85" spans="2:33" s="227" customFormat="1" ht="72" x14ac:dyDescent="0.2">
      <c r="B85" s="478" t="s">
        <v>132</v>
      </c>
      <c r="C85" s="479" t="s">
        <v>147</v>
      </c>
      <c r="D85" s="480"/>
      <c r="E85" s="480"/>
      <c r="F85" s="486" t="s">
        <v>68</v>
      </c>
      <c r="G85" s="486" t="s">
        <v>67</v>
      </c>
      <c r="H85" s="486" t="s">
        <v>69</v>
      </c>
      <c r="I85" s="486" t="s">
        <v>539</v>
      </c>
      <c r="J85" s="486" t="s">
        <v>538</v>
      </c>
      <c r="K85" s="490">
        <f>+Desagregado!F241</f>
        <v>5</v>
      </c>
      <c r="L85" s="483">
        <f>+Desagregado!G242</f>
        <v>0</v>
      </c>
      <c r="M85" s="482">
        <f>+L85/K85</f>
        <v>0</v>
      </c>
      <c r="N85" s="483">
        <f>+Desagregado!J242</f>
        <v>2</v>
      </c>
      <c r="O85" s="482">
        <f>+N85/K85</f>
        <v>0.4</v>
      </c>
      <c r="P85" s="483">
        <f>+Desagregado!M242</f>
        <v>2</v>
      </c>
      <c r="Q85" s="482">
        <f>+P85/K85</f>
        <v>0.4</v>
      </c>
      <c r="R85" s="483">
        <f>+Desagregado!P242</f>
        <v>5</v>
      </c>
      <c r="S85" s="482">
        <f>+R85/K85</f>
        <v>1</v>
      </c>
      <c r="T85" s="486" t="s">
        <v>274</v>
      </c>
      <c r="U85" s="295"/>
      <c r="V85" s="229"/>
      <c r="W85" s="229"/>
      <c r="X85" s="231"/>
      <c r="Y85" s="231"/>
      <c r="Z85" s="231"/>
      <c r="AA85" s="229"/>
      <c r="AB85" s="231"/>
      <c r="AC85" s="229"/>
      <c r="AD85" s="229"/>
      <c r="AE85" s="229"/>
      <c r="AF85" s="229"/>
      <c r="AG85" s="229"/>
    </row>
    <row r="86" spans="2:33" s="227" customFormat="1" ht="108" x14ac:dyDescent="0.2">
      <c r="B86" s="478" t="s">
        <v>135</v>
      </c>
      <c r="C86" s="479" t="s">
        <v>148</v>
      </c>
      <c r="D86" s="480"/>
      <c r="E86" s="480"/>
      <c r="F86" s="486" t="s">
        <v>68</v>
      </c>
      <c r="G86" s="486" t="s">
        <v>67</v>
      </c>
      <c r="H86" s="486" t="s">
        <v>69</v>
      </c>
      <c r="I86" s="486" t="s">
        <v>773</v>
      </c>
      <c r="J86" s="486" t="s">
        <v>71</v>
      </c>
      <c r="K86" s="506">
        <f>+Desagregado!F252</f>
        <v>36.450000000000003</v>
      </c>
      <c r="L86" s="503">
        <f>+Desagregado!G253</f>
        <v>5.7200000000000006</v>
      </c>
      <c r="M86" s="482">
        <f t="shared" si="2"/>
        <v>0.15692729766803842</v>
      </c>
      <c r="N86" s="503">
        <f>+Desagregado!J253</f>
        <v>19.77</v>
      </c>
      <c r="O86" s="482">
        <f>N86/K86</f>
        <v>0.54238683127572007</v>
      </c>
      <c r="P86" s="503">
        <f>+Desagregado!M253</f>
        <v>29.369999999999997</v>
      </c>
      <c r="Q86" s="482">
        <f t="shared" si="1"/>
        <v>0.8057613168724278</v>
      </c>
      <c r="R86" s="503">
        <f>+Desagregado!P253</f>
        <v>36.449999999999996</v>
      </c>
      <c r="S86" s="482">
        <v>1</v>
      </c>
      <c r="T86" s="486" t="s">
        <v>273</v>
      </c>
      <c r="U86" s="295"/>
      <c r="V86" s="229"/>
      <c r="W86" s="229"/>
      <c r="X86" s="231"/>
      <c r="Y86" s="231"/>
      <c r="Z86" s="231"/>
      <c r="AA86" s="229"/>
      <c r="AB86" s="231"/>
      <c r="AC86" s="229"/>
      <c r="AD86" s="229"/>
      <c r="AE86" s="229"/>
      <c r="AF86" s="229"/>
      <c r="AG86" s="229"/>
    </row>
    <row r="87" spans="2:33" s="227" customFormat="1" ht="108" x14ac:dyDescent="0.2">
      <c r="B87" s="478" t="s">
        <v>135</v>
      </c>
      <c r="C87" s="479" t="s">
        <v>148</v>
      </c>
      <c r="D87" s="480"/>
      <c r="E87" s="480"/>
      <c r="F87" s="486" t="s">
        <v>68</v>
      </c>
      <c r="G87" s="486" t="s">
        <v>67</v>
      </c>
      <c r="H87" s="486" t="s">
        <v>69</v>
      </c>
      <c r="I87" s="486" t="s">
        <v>774</v>
      </c>
      <c r="J87" s="486" t="s">
        <v>94</v>
      </c>
      <c r="K87" s="507">
        <f>+Desagregado!F257</f>
        <v>15</v>
      </c>
      <c r="L87" s="483">
        <f>+Desagregado!G258</f>
        <v>0</v>
      </c>
      <c r="M87" s="482">
        <f t="shared" si="2"/>
        <v>0</v>
      </c>
      <c r="N87" s="483">
        <f>+Desagregado!J258</f>
        <v>0</v>
      </c>
      <c r="O87" s="482">
        <f>+N87/K87</f>
        <v>0</v>
      </c>
      <c r="P87" s="483">
        <v>2.5</v>
      </c>
      <c r="Q87" s="482">
        <v>1</v>
      </c>
      <c r="R87" s="483">
        <f>+Desagregado!P258</f>
        <v>15</v>
      </c>
      <c r="S87" s="482">
        <v>1</v>
      </c>
      <c r="T87" s="486" t="s">
        <v>273</v>
      </c>
      <c r="U87" s="295"/>
      <c r="V87" s="229"/>
      <c r="W87" s="229"/>
      <c r="X87" s="231"/>
      <c r="Y87" s="231"/>
      <c r="Z87" s="231"/>
      <c r="AA87" s="229"/>
      <c r="AB87" s="231"/>
      <c r="AC87" s="229"/>
      <c r="AD87" s="229"/>
      <c r="AE87" s="229"/>
      <c r="AF87" s="229"/>
      <c r="AG87" s="229"/>
    </row>
    <row r="88" spans="2:33" s="227" customFormat="1" ht="72" x14ac:dyDescent="0.2">
      <c r="B88" s="478" t="s">
        <v>132</v>
      </c>
      <c r="C88" s="479" t="s">
        <v>103</v>
      </c>
      <c r="D88" s="480"/>
      <c r="E88" s="480"/>
      <c r="F88" s="486" t="s">
        <v>68</v>
      </c>
      <c r="G88" s="486" t="s">
        <v>67</v>
      </c>
      <c r="H88" s="486" t="s">
        <v>69</v>
      </c>
      <c r="I88" s="486" t="s">
        <v>656</v>
      </c>
      <c r="J88" s="486" t="s">
        <v>118</v>
      </c>
      <c r="K88" s="503">
        <f>+Desagregado!F264</f>
        <v>32</v>
      </c>
      <c r="L88" s="503">
        <f>+Desagregado!G265</f>
        <v>28</v>
      </c>
      <c r="M88" s="482">
        <f>+L88/K88</f>
        <v>0.875</v>
      </c>
      <c r="N88" s="503">
        <f>+Desagregado!J265</f>
        <v>31</v>
      </c>
      <c r="O88" s="482">
        <f>+N88/K88</f>
        <v>0.96875</v>
      </c>
      <c r="P88" s="503">
        <f>+Desagregado!M265</f>
        <v>32</v>
      </c>
      <c r="Q88" s="482">
        <f>+P88/K88</f>
        <v>1</v>
      </c>
      <c r="R88" s="503">
        <f>+Desagregado!P265</f>
        <v>32</v>
      </c>
      <c r="S88" s="482">
        <v>1</v>
      </c>
      <c r="T88" s="486" t="s">
        <v>659</v>
      </c>
      <c r="U88" s="295"/>
      <c r="V88" s="229"/>
      <c r="W88" s="229"/>
      <c r="X88" s="231"/>
      <c r="Y88" s="231"/>
      <c r="Z88" s="231"/>
      <c r="AA88" s="229"/>
      <c r="AB88" s="231"/>
      <c r="AC88" s="229"/>
      <c r="AD88" s="229"/>
      <c r="AE88" s="229"/>
      <c r="AF88" s="229"/>
      <c r="AG88" s="229"/>
    </row>
    <row r="89" spans="2:33" s="227" customFormat="1" ht="72" x14ac:dyDescent="0.2">
      <c r="B89" s="478" t="s">
        <v>132</v>
      </c>
      <c r="C89" s="479" t="s">
        <v>103</v>
      </c>
      <c r="D89" s="480"/>
      <c r="E89" s="480"/>
      <c r="F89" s="486" t="s">
        <v>68</v>
      </c>
      <c r="G89" s="486" t="s">
        <v>67</v>
      </c>
      <c r="H89" s="486" t="s">
        <v>69</v>
      </c>
      <c r="I89" s="486" t="s">
        <v>775</v>
      </c>
      <c r="J89" s="486" t="s">
        <v>70</v>
      </c>
      <c r="K89" s="503">
        <f>+Desagregado!F285</f>
        <v>39</v>
      </c>
      <c r="L89" s="503">
        <f>+Desagregado!G286</f>
        <v>5.4</v>
      </c>
      <c r="M89" s="482">
        <f>+L89/K89</f>
        <v>0.13846153846153847</v>
      </c>
      <c r="N89" s="503">
        <f>+Desagregado!J286</f>
        <v>11.4</v>
      </c>
      <c r="O89" s="482">
        <f>+N89/K89</f>
        <v>0.29230769230769232</v>
      </c>
      <c r="P89" s="503">
        <f>+Desagregado!M286</f>
        <v>29</v>
      </c>
      <c r="Q89" s="482">
        <f>+P89/K89</f>
        <v>0.74358974358974361</v>
      </c>
      <c r="R89" s="503">
        <f>+Desagregado!P286</f>
        <v>39</v>
      </c>
      <c r="S89" s="482">
        <v>1</v>
      </c>
      <c r="T89" s="486" t="s">
        <v>659</v>
      </c>
      <c r="U89" s="295"/>
      <c r="V89" s="229"/>
      <c r="W89" s="229"/>
      <c r="X89" s="231"/>
      <c r="Y89" s="231"/>
      <c r="Z89" s="231"/>
      <c r="AA89" s="229"/>
      <c r="AB89" s="231"/>
      <c r="AC89" s="229"/>
      <c r="AD89" s="229"/>
      <c r="AE89" s="229"/>
      <c r="AF89" s="229"/>
      <c r="AG89" s="229"/>
    </row>
    <row r="90" spans="2:33" s="227" customFormat="1" ht="72" x14ac:dyDescent="0.2">
      <c r="B90" s="478" t="s">
        <v>132</v>
      </c>
      <c r="C90" s="479" t="s">
        <v>103</v>
      </c>
      <c r="D90" s="480"/>
      <c r="E90" s="480"/>
      <c r="F90" s="486" t="s">
        <v>68</v>
      </c>
      <c r="G90" s="486" t="s">
        <v>67</v>
      </c>
      <c r="H90" s="486" t="s">
        <v>69</v>
      </c>
      <c r="I90" s="486" t="s">
        <v>686</v>
      </c>
      <c r="J90" s="486" t="s">
        <v>281</v>
      </c>
      <c r="K90" s="503">
        <f>+Desagregado!F290</f>
        <v>1</v>
      </c>
      <c r="L90" s="483">
        <f>+Desagregado!G291</f>
        <v>0</v>
      </c>
      <c r="M90" s="482" cm="1">
        <f t="array" aca="1" ref="M90" ca="1">+L90:M90/K90</f>
        <v>0</v>
      </c>
      <c r="N90" s="483">
        <f>+Desagregado!J291</f>
        <v>0</v>
      </c>
      <c r="O90" s="482" cm="1">
        <f t="array" aca="1" ref="O90" ca="1">+N90:O90/M90</f>
        <v>0</v>
      </c>
      <c r="P90" s="483">
        <f>+Desagregado!M291</f>
        <v>1</v>
      </c>
      <c r="Q90" s="482" cm="1">
        <f t="array" aca="1" ref="Q90" ca="1">+P90:Q90/O90</f>
        <v>0</v>
      </c>
      <c r="R90" s="503">
        <f>+Desagregado!P291</f>
        <v>1</v>
      </c>
      <c r="S90" s="482">
        <f>+R90/K90</f>
        <v>1</v>
      </c>
      <c r="T90" s="486" t="s">
        <v>660</v>
      </c>
      <c r="U90" s="295"/>
      <c r="V90" s="229"/>
      <c r="W90" s="229"/>
      <c r="X90" s="231"/>
      <c r="Y90" s="231"/>
      <c r="Z90" s="231"/>
      <c r="AA90" s="229"/>
      <c r="AB90" s="231"/>
      <c r="AC90" s="229"/>
      <c r="AD90" s="229"/>
      <c r="AE90" s="229"/>
      <c r="AF90" s="229"/>
      <c r="AG90" s="229"/>
    </row>
    <row r="91" spans="2:33" s="227" customFormat="1" ht="108" x14ac:dyDescent="0.2">
      <c r="B91" s="478" t="s">
        <v>135</v>
      </c>
      <c r="C91" s="479" t="s">
        <v>148</v>
      </c>
      <c r="D91" s="480"/>
      <c r="E91" s="480"/>
      <c r="F91" s="486" t="s">
        <v>68</v>
      </c>
      <c r="G91" s="486" t="s">
        <v>67</v>
      </c>
      <c r="H91" s="486" t="s">
        <v>69</v>
      </c>
      <c r="I91" s="486" t="s">
        <v>783</v>
      </c>
      <c r="J91" s="486" t="s">
        <v>784</v>
      </c>
      <c r="K91" s="503">
        <f>+Desagregado!F296</f>
        <v>2</v>
      </c>
      <c r="L91" s="503">
        <f>+Desagregado!G297</f>
        <v>0</v>
      </c>
      <c r="M91" s="482">
        <f>+L91/K91</f>
        <v>0</v>
      </c>
      <c r="N91" s="503">
        <f>+Desagregado!J297</f>
        <v>1</v>
      </c>
      <c r="O91" s="482">
        <f>+N91/K91</f>
        <v>0.5</v>
      </c>
      <c r="P91" s="503">
        <f>+Desagregado!M297</f>
        <v>1</v>
      </c>
      <c r="Q91" s="482">
        <f>+P91/K91</f>
        <v>0.5</v>
      </c>
      <c r="R91" s="503">
        <f>+Desagregado!P297</f>
        <v>2</v>
      </c>
      <c r="S91" s="482">
        <v>1</v>
      </c>
      <c r="T91" s="486" t="s">
        <v>273</v>
      </c>
      <c r="U91" s="295"/>
      <c r="V91" s="229"/>
      <c r="W91" s="229"/>
      <c r="X91" s="231"/>
      <c r="Y91" s="231"/>
      <c r="Z91" s="231"/>
      <c r="AA91" s="229"/>
      <c r="AB91" s="231"/>
      <c r="AC91" s="229"/>
      <c r="AD91" s="229"/>
      <c r="AE91" s="229"/>
      <c r="AF91" s="229"/>
      <c r="AG91" s="229"/>
    </row>
    <row r="92" spans="2:33" s="227" customFormat="1" ht="72" x14ac:dyDescent="0.2">
      <c r="B92" s="478" t="s">
        <v>135</v>
      </c>
      <c r="C92" s="479" t="s">
        <v>103</v>
      </c>
      <c r="D92" s="480"/>
      <c r="E92" s="480"/>
      <c r="F92" s="486" t="s">
        <v>68</v>
      </c>
      <c r="G92" s="486" t="s">
        <v>67</v>
      </c>
      <c r="H92" s="486" t="s">
        <v>69</v>
      </c>
      <c r="I92" s="486" t="s">
        <v>657</v>
      </c>
      <c r="J92" s="486" t="s">
        <v>585</v>
      </c>
      <c r="K92" s="503">
        <f>+Desagregado!F371</f>
        <v>9429.5999999999985</v>
      </c>
      <c r="L92" s="503">
        <f>+K92</f>
        <v>9429.5999999999985</v>
      </c>
      <c r="M92" s="482">
        <v>0.25</v>
      </c>
      <c r="N92" s="503">
        <f>+L92</f>
        <v>9429.5999999999985</v>
      </c>
      <c r="O92" s="482">
        <v>0.5</v>
      </c>
      <c r="P92" s="503">
        <f>+N92</f>
        <v>9429.5999999999985</v>
      </c>
      <c r="Q92" s="482">
        <v>0.75</v>
      </c>
      <c r="R92" s="503">
        <f>+P92</f>
        <v>9429.5999999999985</v>
      </c>
      <c r="S92" s="482">
        <v>1</v>
      </c>
      <c r="T92" s="486" t="s">
        <v>659</v>
      </c>
      <c r="U92" s="295"/>
      <c r="V92" s="229"/>
      <c r="W92" s="229"/>
      <c r="X92" s="231"/>
      <c r="Y92" s="231"/>
      <c r="Z92" s="231"/>
      <c r="AA92" s="229"/>
      <c r="AB92" s="231"/>
      <c r="AC92" s="229"/>
      <c r="AD92" s="229"/>
      <c r="AE92" s="229"/>
      <c r="AF92" s="229"/>
      <c r="AG92" s="229"/>
    </row>
    <row r="93" spans="2:33" s="227" customFormat="1" ht="72" x14ac:dyDescent="0.2">
      <c r="B93" s="478" t="s">
        <v>135</v>
      </c>
      <c r="C93" s="479" t="s">
        <v>103</v>
      </c>
      <c r="D93" s="480"/>
      <c r="E93" s="480"/>
      <c r="F93" s="486" t="s">
        <v>68</v>
      </c>
      <c r="G93" s="486" t="s">
        <v>67</v>
      </c>
      <c r="H93" s="486" t="s">
        <v>69</v>
      </c>
      <c r="I93" s="486" t="s">
        <v>661</v>
      </c>
      <c r="J93" s="486" t="s">
        <v>662</v>
      </c>
      <c r="K93" s="503">
        <f>+Desagregado!F382</f>
        <v>1066</v>
      </c>
      <c r="L93" s="503">
        <v>1066</v>
      </c>
      <c r="M93" s="482">
        <f>+L93/K93</f>
        <v>1</v>
      </c>
      <c r="N93" s="503">
        <v>1066</v>
      </c>
      <c r="O93" s="482">
        <f>+N93/K93</f>
        <v>1</v>
      </c>
      <c r="P93" s="503">
        <v>1066</v>
      </c>
      <c r="Q93" s="482">
        <f>+P93/K93</f>
        <v>1</v>
      </c>
      <c r="R93" s="503">
        <v>1066</v>
      </c>
      <c r="S93" s="482">
        <f>+R93/K93</f>
        <v>1</v>
      </c>
      <c r="T93" s="486" t="s">
        <v>658</v>
      </c>
      <c r="U93" s="295"/>
      <c r="V93" s="229"/>
      <c r="W93" s="229"/>
      <c r="X93" s="231"/>
      <c r="Y93" s="231"/>
      <c r="Z93" s="231"/>
      <c r="AA93" s="229"/>
      <c r="AB93" s="231"/>
      <c r="AC93" s="229"/>
      <c r="AD93" s="229"/>
      <c r="AE93" s="229"/>
      <c r="AF93" s="229"/>
      <c r="AG93" s="229"/>
    </row>
    <row r="94" spans="2:33" s="227" customFormat="1" ht="72" x14ac:dyDescent="0.2">
      <c r="B94" s="478" t="s">
        <v>135</v>
      </c>
      <c r="C94" s="479" t="s">
        <v>147</v>
      </c>
      <c r="D94" s="480"/>
      <c r="E94" s="480"/>
      <c r="F94" s="486" t="s">
        <v>68</v>
      </c>
      <c r="G94" s="486" t="s">
        <v>67</v>
      </c>
      <c r="H94" s="486" t="s">
        <v>69</v>
      </c>
      <c r="I94" s="486" t="s">
        <v>546</v>
      </c>
      <c r="J94" s="486" t="s">
        <v>73</v>
      </c>
      <c r="K94" s="503">
        <v>7</v>
      </c>
      <c r="L94" s="503"/>
      <c r="M94" s="482">
        <v>0</v>
      </c>
      <c r="N94" s="503"/>
      <c r="O94" s="482">
        <v>0</v>
      </c>
      <c r="P94" s="503"/>
      <c r="Q94" s="482">
        <v>0</v>
      </c>
      <c r="R94" s="503">
        <v>7</v>
      </c>
      <c r="S94" s="482">
        <v>1</v>
      </c>
      <c r="T94" s="486" t="s">
        <v>274</v>
      </c>
      <c r="U94" s="295"/>
      <c r="V94" s="229"/>
      <c r="W94" s="229"/>
      <c r="X94" s="231"/>
      <c r="Y94" s="231"/>
      <c r="Z94" s="231"/>
      <c r="AA94" s="229"/>
      <c r="AB94" s="231"/>
      <c r="AC94" s="229"/>
      <c r="AD94" s="229"/>
      <c r="AE94" s="229"/>
      <c r="AF94" s="229"/>
      <c r="AG94" s="229"/>
    </row>
    <row r="95" spans="2:33" s="227" customFormat="1" ht="72" x14ac:dyDescent="0.2">
      <c r="B95" s="478" t="s">
        <v>132</v>
      </c>
      <c r="C95" s="479" t="s">
        <v>147</v>
      </c>
      <c r="D95" s="487">
        <v>34</v>
      </c>
      <c r="E95" s="487" t="s">
        <v>798</v>
      </c>
      <c r="F95" s="486" t="s">
        <v>68</v>
      </c>
      <c r="G95" s="486" t="s">
        <v>67</v>
      </c>
      <c r="H95" s="486" t="s">
        <v>69</v>
      </c>
      <c r="I95" s="486" t="s">
        <v>428</v>
      </c>
      <c r="J95" s="486" t="s">
        <v>427</v>
      </c>
      <c r="K95" s="503">
        <f>+Desagregado!F322</f>
        <v>4</v>
      </c>
      <c r="L95" s="503">
        <f>+Desagregado!G323</f>
        <v>0</v>
      </c>
      <c r="M95" s="482">
        <f>+L95/K95</f>
        <v>0</v>
      </c>
      <c r="N95" s="503">
        <f>+Desagregado!J323</f>
        <v>0</v>
      </c>
      <c r="O95" s="482">
        <f>+N95/K95</f>
        <v>0</v>
      </c>
      <c r="P95" s="503">
        <f>+Desagregado!M323</f>
        <v>0</v>
      </c>
      <c r="Q95" s="482">
        <f>+P95/K95</f>
        <v>0</v>
      </c>
      <c r="R95" s="503">
        <f>+Desagregado!P323</f>
        <v>4</v>
      </c>
      <c r="S95" s="482">
        <v>1</v>
      </c>
      <c r="T95" s="486" t="s">
        <v>274</v>
      </c>
      <c r="U95" s="295"/>
      <c r="V95" s="229"/>
      <c r="W95" s="229"/>
      <c r="X95" s="231"/>
      <c r="Y95" s="231"/>
      <c r="Z95" s="231"/>
      <c r="AA95" s="229"/>
      <c r="AB95" s="231"/>
      <c r="AC95" s="229"/>
      <c r="AD95" s="229"/>
      <c r="AE95" s="229"/>
      <c r="AF95" s="229"/>
      <c r="AG95" s="229"/>
    </row>
    <row r="96" spans="2:33" s="227" customFormat="1" ht="72" x14ac:dyDescent="0.2">
      <c r="B96" s="478" t="s">
        <v>132</v>
      </c>
      <c r="C96" s="479" t="s">
        <v>103</v>
      </c>
      <c r="D96" s="480"/>
      <c r="E96" s="480"/>
      <c r="F96" s="486" t="s">
        <v>68</v>
      </c>
      <c r="G96" s="486" t="s">
        <v>162</v>
      </c>
      <c r="H96" s="486" t="s">
        <v>69</v>
      </c>
      <c r="I96" s="481" t="s">
        <v>436</v>
      </c>
      <c r="J96" s="481" t="s">
        <v>308</v>
      </c>
      <c r="K96" s="503">
        <v>20</v>
      </c>
      <c r="L96" s="503"/>
      <c r="M96" s="482">
        <f>+L96/K96</f>
        <v>0</v>
      </c>
      <c r="N96" s="503"/>
      <c r="O96" s="482">
        <f>+N96/K96</f>
        <v>0</v>
      </c>
      <c r="P96" s="503"/>
      <c r="Q96" s="482">
        <f>+P96/K96</f>
        <v>0</v>
      </c>
      <c r="R96" s="503">
        <v>20</v>
      </c>
      <c r="S96" s="482">
        <v>1</v>
      </c>
      <c r="T96" s="481" t="s">
        <v>307</v>
      </c>
      <c r="U96" s="295"/>
      <c r="V96" s="229"/>
      <c r="W96" s="229"/>
      <c r="X96" s="231"/>
      <c r="Y96" s="231"/>
      <c r="Z96" s="231"/>
      <c r="AA96" s="229"/>
      <c r="AB96" s="231"/>
      <c r="AC96" s="229"/>
      <c r="AD96" s="229"/>
      <c r="AE96" s="229"/>
      <c r="AF96" s="229"/>
      <c r="AG96" s="229"/>
    </row>
    <row r="97" spans="2:33" s="227" customFormat="1" ht="72" x14ac:dyDescent="0.2">
      <c r="B97" s="478" t="s">
        <v>132</v>
      </c>
      <c r="C97" s="479" t="s">
        <v>103</v>
      </c>
      <c r="D97" s="480"/>
      <c r="E97" s="480"/>
      <c r="F97" s="486" t="s">
        <v>68</v>
      </c>
      <c r="G97" s="486" t="s">
        <v>162</v>
      </c>
      <c r="H97" s="486" t="s">
        <v>69</v>
      </c>
      <c r="I97" s="481" t="s">
        <v>540</v>
      </c>
      <c r="J97" s="481" t="s">
        <v>233</v>
      </c>
      <c r="K97" s="503">
        <f>+Desagregado!F328</f>
        <v>2</v>
      </c>
      <c r="L97" s="503">
        <f>+Desagregado!G329</f>
        <v>0</v>
      </c>
      <c r="M97" s="482">
        <f>+L97/K97</f>
        <v>0</v>
      </c>
      <c r="N97" s="503">
        <f>+Desagregado!J329</f>
        <v>2</v>
      </c>
      <c r="O97" s="482">
        <f>+N97/K97</f>
        <v>1</v>
      </c>
      <c r="P97" s="503">
        <f>+Desagregado!M329</f>
        <v>2</v>
      </c>
      <c r="Q97" s="482">
        <f>+P97/K97</f>
        <v>1</v>
      </c>
      <c r="R97" s="503">
        <f>+Desagregado!P329</f>
        <v>2</v>
      </c>
      <c r="S97" s="482">
        <v>1</v>
      </c>
      <c r="T97" s="481" t="s">
        <v>544</v>
      </c>
      <c r="U97" s="295"/>
      <c r="V97" s="229"/>
      <c r="W97" s="229"/>
      <c r="X97" s="231"/>
      <c r="Y97" s="231"/>
      <c r="Z97" s="231"/>
      <c r="AA97" s="229"/>
      <c r="AB97" s="231"/>
      <c r="AC97" s="229"/>
      <c r="AD97" s="229"/>
      <c r="AE97" s="229"/>
      <c r="AF97" s="229"/>
      <c r="AG97" s="229"/>
    </row>
    <row r="98" spans="2:33" s="227" customFormat="1" ht="72" x14ac:dyDescent="0.2">
      <c r="B98" s="478" t="s">
        <v>132</v>
      </c>
      <c r="C98" s="479" t="s">
        <v>100</v>
      </c>
      <c r="D98" s="480"/>
      <c r="E98" s="480"/>
      <c r="F98" s="486" t="s">
        <v>68</v>
      </c>
      <c r="G98" s="486" t="s">
        <v>74</v>
      </c>
      <c r="H98" s="486" t="s">
        <v>69</v>
      </c>
      <c r="I98" s="481" t="s">
        <v>75</v>
      </c>
      <c r="J98" s="481" t="s">
        <v>76</v>
      </c>
      <c r="K98" s="490">
        <v>154</v>
      </c>
      <c r="L98" s="499">
        <f>+K98</f>
        <v>154</v>
      </c>
      <c r="M98" s="482">
        <v>0.25</v>
      </c>
      <c r="N98" s="500">
        <f>+K98</f>
        <v>154</v>
      </c>
      <c r="O98" s="482">
        <v>0.5</v>
      </c>
      <c r="P98" s="500">
        <f>+K98</f>
        <v>154</v>
      </c>
      <c r="Q98" s="482">
        <v>0.75</v>
      </c>
      <c r="R98" s="500">
        <f>+K98</f>
        <v>154</v>
      </c>
      <c r="S98" s="482">
        <v>1</v>
      </c>
      <c r="T98" s="481" t="s">
        <v>47</v>
      </c>
      <c r="U98" s="295"/>
      <c r="V98" s="229"/>
      <c r="W98" s="229"/>
      <c r="X98" s="231"/>
      <c r="Y98" s="231"/>
      <c r="Z98" s="231"/>
      <c r="AA98" s="229"/>
      <c r="AB98" s="231"/>
      <c r="AC98" s="229"/>
      <c r="AD98" s="229"/>
      <c r="AE98" s="229"/>
      <c r="AF98" s="229"/>
      <c r="AG98" s="229"/>
    </row>
    <row r="99" spans="2:33" s="227" customFormat="1" ht="72" x14ac:dyDescent="0.2">
      <c r="B99" s="478" t="s">
        <v>132</v>
      </c>
      <c r="C99" s="479" t="s">
        <v>100</v>
      </c>
      <c r="D99" s="480"/>
      <c r="E99" s="480"/>
      <c r="F99" s="486" t="s">
        <v>68</v>
      </c>
      <c r="G99" s="486" t="s">
        <v>74</v>
      </c>
      <c r="H99" s="486" t="s">
        <v>69</v>
      </c>
      <c r="I99" s="481" t="s">
        <v>282</v>
      </c>
      <c r="J99" s="481" t="s">
        <v>142</v>
      </c>
      <c r="K99" s="482">
        <v>1</v>
      </c>
      <c r="L99" s="507">
        <v>12</v>
      </c>
      <c r="M99" s="482">
        <v>0.25</v>
      </c>
      <c r="N99" s="507">
        <v>24</v>
      </c>
      <c r="O99" s="510">
        <v>0.5</v>
      </c>
      <c r="P99" s="507">
        <v>36</v>
      </c>
      <c r="Q99" s="510">
        <v>0.75</v>
      </c>
      <c r="R99" s="507">
        <v>48</v>
      </c>
      <c r="S99" s="510">
        <v>1</v>
      </c>
      <c r="T99" s="481" t="s">
        <v>49</v>
      </c>
      <c r="U99" s="295"/>
      <c r="V99" s="229"/>
      <c r="W99" s="229"/>
      <c r="X99" s="231"/>
      <c r="Y99" s="231"/>
      <c r="Z99" s="231"/>
      <c r="AA99" s="229"/>
      <c r="AB99" s="231"/>
      <c r="AC99" s="229"/>
      <c r="AD99" s="229"/>
      <c r="AE99" s="229"/>
      <c r="AF99" s="229"/>
      <c r="AG99" s="229"/>
    </row>
    <row r="100" spans="2:33" s="227" customFormat="1" ht="72" x14ac:dyDescent="0.2">
      <c r="B100" s="478" t="s">
        <v>132</v>
      </c>
      <c r="C100" s="479" t="s">
        <v>157</v>
      </c>
      <c r="D100" s="480"/>
      <c r="E100" s="480"/>
      <c r="F100" s="486" t="s">
        <v>253</v>
      </c>
      <c r="G100" s="486" t="s">
        <v>162</v>
      </c>
      <c r="H100" s="486" t="s">
        <v>254</v>
      </c>
      <c r="I100" s="481" t="s">
        <v>255</v>
      </c>
      <c r="J100" s="481" t="s">
        <v>256</v>
      </c>
      <c r="K100" s="503">
        <v>1</v>
      </c>
      <c r="L100" s="499"/>
      <c r="M100" s="482">
        <v>0</v>
      </c>
      <c r="N100" s="500"/>
      <c r="O100" s="482">
        <v>0</v>
      </c>
      <c r="P100" s="500"/>
      <c r="Q100" s="482">
        <f>+P100/K100</f>
        <v>0</v>
      </c>
      <c r="R100" s="500">
        <v>1</v>
      </c>
      <c r="S100" s="482">
        <f>+R100/K100</f>
        <v>1</v>
      </c>
      <c r="T100" s="481" t="s">
        <v>257</v>
      </c>
      <c r="U100" s="295"/>
      <c r="V100" s="229"/>
      <c r="W100" s="229"/>
      <c r="X100" s="231"/>
      <c r="Y100" s="231"/>
      <c r="Z100" s="231"/>
      <c r="AA100" s="229"/>
      <c r="AB100" s="231"/>
      <c r="AC100" s="229"/>
      <c r="AD100" s="229"/>
      <c r="AE100" s="229"/>
      <c r="AF100" s="229"/>
      <c r="AG100" s="229"/>
    </row>
    <row r="101" spans="2:33" s="227" customFormat="1" ht="72" x14ac:dyDescent="0.2">
      <c r="B101" s="478" t="s">
        <v>132</v>
      </c>
      <c r="C101" s="479" t="s">
        <v>157</v>
      </c>
      <c r="D101" s="480"/>
      <c r="E101" s="480"/>
      <c r="F101" s="486" t="s">
        <v>258</v>
      </c>
      <c r="G101" s="486" t="s">
        <v>162</v>
      </c>
      <c r="H101" s="486" t="s">
        <v>259</v>
      </c>
      <c r="I101" s="481" t="s">
        <v>435</v>
      </c>
      <c r="J101" s="481" t="s">
        <v>309</v>
      </c>
      <c r="K101" s="482">
        <v>1</v>
      </c>
      <c r="L101" s="507"/>
      <c r="M101" s="482">
        <v>0.25</v>
      </c>
      <c r="N101" s="507"/>
      <c r="O101" s="510">
        <v>0.5</v>
      </c>
      <c r="P101" s="507"/>
      <c r="Q101" s="510">
        <v>0.75</v>
      </c>
      <c r="R101" s="507"/>
      <c r="S101" s="510">
        <v>1</v>
      </c>
      <c r="T101" s="481" t="s">
        <v>275</v>
      </c>
      <c r="U101" s="295"/>
      <c r="V101" s="229"/>
      <c r="W101" s="229"/>
      <c r="X101" s="231"/>
      <c r="Y101" s="231"/>
      <c r="Z101" s="231"/>
      <c r="AA101" s="229"/>
      <c r="AB101" s="231"/>
      <c r="AC101" s="229"/>
      <c r="AD101" s="229"/>
      <c r="AE101" s="229"/>
      <c r="AF101" s="229"/>
      <c r="AG101" s="229"/>
    </row>
    <row r="102" spans="2:33" s="227" customFormat="1" ht="54" x14ac:dyDescent="0.2">
      <c r="B102" s="478" t="s">
        <v>132</v>
      </c>
      <c r="C102" s="479" t="s">
        <v>100</v>
      </c>
      <c r="D102" s="494"/>
      <c r="E102" s="494"/>
      <c r="F102" s="486" t="s">
        <v>258</v>
      </c>
      <c r="G102" s="486" t="s">
        <v>119</v>
      </c>
      <c r="H102" s="486" t="s">
        <v>263</v>
      </c>
      <c r="I102" s="481" t="s">
        <v>264</v>
      </c>
      <c r="J102" s="481" t="s">
        <v>265</v>
      </c>
      <c r="K102" s="482">
        <v>1</v>
      </c>
      <c r="L102" s="507"/>
      <c r="M102" s="482">
        <v>0.25</v>
      </c>
      <c r="N102" s="507"/>
      <c r="O102" s="510">
        <v>0.5</v>
      </c>
      <c r="P102" s="507"/>
      <c r="Q102" s="510">
        <v>0.75</v>
      </c>
      <c r="R102" s="507"/>
      <c r="S102" s="510">
        <v>1</v>
      </c>
      <c r="T102" s="481" t="s">
        <v>40</v>
      </c>
      <c r="U102" s="295"/>
      <c r="V102" s="229"/>
      <c r="W102" s="229"/>
      <c r="X102" s="231"/>
      <c r="Y102" s="231"/>
      <c r="Z102" s="231"/>
      <c r="AA102" s="229"/>
      <c r="AB102" s="231"/>
      <c r="AC102" s="229"/>
      <c r="AD102" s="229"/>
      <c r="AE102" s="229"/>
      <c r="AF102" s="229"/>
      <c r="AG102" s="229"/>
    </row>
    <row r="103" spans="2:33" s="227" customFormat="1" ht="90" x14ac:dyDescent="0.2">
      <c r="B103" s="478" t="s">
        <v>132</v>
      </c>
      <c r="C103" s="511" t="s">
        <v>100</v>
      </c>
      <c r="D103" s="512" t="s">
        <v>151</v>
      </c>
      <c r="E103" s="513" t="s">
        <v>791</v>
      </c>
      <c r="F103" s="514" t="s">
        <v>258</v>
      </c>
      <c r="G103" s="486" t="s">
        <v>44</v>
      </c>
      <c r="H103" s="486" t="s">
        <v>266</v>
      </c>
      <c r="I103" s="481" t="s">
        <v>152</v>
      </c>
      <c r="J103" s="481" t="s">
        <v>153</v>
      </c>
      <c r="K103" s="501">
        <v>1</v>
      </c>
      <c r="L103" s="483"/>
      <c r="M103" s="482">
        <v>0.25</v>
      </c>
      <c r="N103" s="483"/>
      <c r="O103" s="482">
        <v>0.5</v>
      </c>
      <c r="P103" s="483"/>
      <c r="Q103" s="482">
        <v>0.75</v>
      </c>
      <c r="R103" s="483"/>
      <c r="S103" s="482">
        <v>1</v>
      </c>
      <c r="T103" s="481" t="s">
        <v>47</v>
      </c>
      <c r="U103" s="293" t="s">
        <v>154</v>
      </c>
      <c r="V103" s="229"/>
      <c r="W103" s="229"/>
      <c r="X103" s="231"/>
      <c r="Y103" s="231"/>
      <c r="Z103" s="231"/>
      <c r="AA103" s="229"/>
      <c r="AB103" s="231"/>
      <c r="AC103" s="229"/>
      <c r="AD103" s="229"/>
      <c r="AE103" s="229"/>
      <c r="AF103" s="229"/>
      <c r="AG103" s="229"/>
    </row>
    <row r="104" spans="2:33" s="227" customFormat="1" ht="54" x14ac:dyDescent="0.2">
      <c r="B104" s="486" t="s">
        <v>132</v>
      </c>
      <c r="C104" s="486" t="s">
        <v>100</v>
      </c>
      <c r="D104" s="515"/>
      <c r="E104" s="515"/>
      <c r="F104" s="486" t="s">
        <v>77</v>
      </c>
      <c r="G104" s="486" t="s">
        <v>74</v>
      </c>
      <c r="H104" s="486" t="s">
        <v>77</v>
      </c>
      <c r="I104" s="481" t="s">
        <v>782</v>
      </c>
      <c r="J104" s="481" t="s">
        <v>776</v>
      </c>
      <c r="K104" s="482">
        <v>1</v>
      </c>
      <c r="L104" s="503"/>
      <c r="M104" s="482">
        <v>0</v>
      </c>
      <c r="N104" s="503"/>
      <c r="O104" s="482">
        <v>1</v>
      </c>
      <c r="P104" s="503"/>
      <c r="Q104" s="482">
        <v>1</v>
      </c>
      <c r="R104" s="503"/>
      <c r="S104" s="482">
        <v>1</v>
      </c>
      <c r="T104" s="481" t="s">
        <v>777</v>
      </c>
      <c r="U104" s="295"/>
      <c r="V104" s="229"/>
      <c r="W104" s="229"/>
      <c r="X104" s="231"/>
      <c r="Y104" s="231"/>
      <c r="Z104" s="231"/>
      <c r="AA104" s="229"/>
      <c r="AB104" s="231"/>
      <c r="AC104" s="229"/>
      <c r="AD104" s="229"/>
      <c r="AE104" s="229"/>
      <c r="AF104" s="229"/>
      <c r="AG104" s="229"/>
    </row>
    <row r="105" spans="2:33" s="227" customFormat="1" ht="54" x14ac:dyDescent="0.2">
      <c r="B105" s="486" t="s">
        <v>132</v>
      </c>
      <c r="C105" s="486" t="s">
        <v>100</v>
      </c>
      <c r="D105" s="486"/>
      <c r="E105" s="486"/>
      <c r="F105" s="486" t="s">
        <v>77</v>
      </c>
      <c r="G105" s="486" t="s">
        <v>74</v>
      </c>
      <c r="H105" s="486" t="s">
        <v>77</v>
      </c>
      <c r="I105" s="481" t="s">
        <v>434</v>
      </c>
      <c r="J105" s="481" t="s">
        <v>187</v>
      </c>
      <c r="K105" s="482">
        <v>1</v>
      </c>
      <c r="L105" s="503"/>
      <c r="M105" s="482">
        <v>0</v>
      </c>
      <c r="N105" s="503"/>
      <c r="O105" s="482">
        <v>0.33</v>
      </c>
      <c r="P105" s="503"/>
      <c r="Q105" s="482">
        <v>0.66</v>
      </c>
      <c r="R105" s="503"/>
      <c r="S105" s="482">
        <v>1</v>
      </c>
      <c r="T105" s="481" t="s">
        <v>104</v>
      </c>
      <c r="U105" s="295"/>
      <c r="V105" s="229"/>
      <c r="W105" s="229"/>
      <c r="X105" s="231"/>
      <c r="Y105" s="231"/>
      <c r="Z105" s="231"/>
      <c r="AA105" s="229"/>
      <c r="AB105" s="231"/>
      <c r="AC105" s="229"/>
      <c r="AD105" s="229"/>
      <c r="AE105" s="229"/>
      <c r="AF105" s="229"/>
      <c r="AG105" s="229"/>
    </row>
    <row r="106" spans="2:33" s="227" customFormat="1" ht="54" x14ac:dyDescent="0.2">
      <c r="B106" s="486" t="s">
        <v>132</v>
      </c>
      <c r="C106" s="486" t="s">
        <v>100</v>
      </c>
      <c r="D106" s="486"/>
      <c r="E106" s="486"/>
      <c r="F106" s="486" t="s">
        <v>77</v>
      </c>
      <c r="G106" s="486" t="s">
        <v>74</v>
      </c>
      <c r="H106" s="486" t="s">
        <v>77</v>
      </c>
      <c r="I106" s="481" t="s">
        <v>267</v>
      </c>
      <c r="J106" s="481" t="s">
        <v>268</v>
      </c>
      <c r="K106" s="482">
        <v>1</v>
      </c>
      <c r="L106" s="503"/>
      <c r="M106" s="482">
        <v>0.25</v>
      </c>
      <c r="N106" s="503"/>
      <c r="O106" s="482">
        <v>0.5</v>
      </c>
      <c r="P106" s="503"/>
      <c r="Q106" s="482">
        <v>0.75</v>
      </c>
      <c r="R106" s="503"/>
      <c r="S106" s="482">
        <v>1</v>
      </c>
      <c r="T106" s="481" t="s">
        <v>47</v>
      </c>
      <c r="U106" s="295"/>
      <c r="V106" s="229"/>
      <c r="W106" s="229"/>
      <c r="X106" s="231"/>
      <c r="Y106" s="231"/>
      <c r="Z106" s="231"/>
      <c r="AA106" s="229"/>
      <c r="AB106" s="231"/>
      <c r="AC106" s="229"/>
      <c r="AD106" s="229"/>
      <c r="AE106" s="229"/>
      <c r="AF106" s="229"/>
      <c r="AG106" s="229"/>
    </row>
    <row r="107" spans="2:33" s="227" customFormat="1" ht="54" x14ac:dyDescent="0.2">
      <c r="B107" s="486" t="s">
        <v>132</v>
      </c>
      <c r="C107" s="486" t="s">
        <v>100</v>
      </c>
      <c r="D107" s="486"/>
      <c r="E107" s="486"/>
      <c r="F107" s="486" t="s">
        <v>77</v>
      </c>
      <c r="G107" s="486" t="s">
        <v>74</v>
      </c>
      <c r="H107" s="486" t="s">
        <v>77</v>
      </c>
      <c r="I107" s="486" t="s">
        <v>663</v>
      </c>
      <c r="J107" s="486" t="s">
        <v>431</v>
      </c>
      <c r="K107" s="484">
        <v>1</v>
      </c>
      <c r="L107" s="503"/>
      <c r="M107" s="482">
        <v>1</v>
      </c>
      <c r="N107" s="503"/>
      <c r="O107" s="482">
        <v>1</v>
      </c>
      <c r="P107" s="503"/>
      <c r="Q107" s="482">
        <v>1</v>
      </c>
      <c r="R107" s="503"/>
      <c r="S107" s="482">
        <v>1</v>
      </c>
      <c r="T107" s="486" t="s">
        <v>104</v>
      </c>
      <c r="U107" s="295"/>
      <c r="V107" s="229"/>
      <c r="W107" s="229"/>
      <c r="X107" s="231"/>
      <c r="Y107" s="231"/>
      <c r="Z107" s="231"/>
      <c r="AA107" s="229"/>
      <c r="AB107" s="231"/>
      <c r="AC107" s="229"/>
      <c r="AD107" s="229"/>
      <c r="AE107" s="229"/>
      <c r="AF107" s="229"/>
      <c r="AG107" s="229"/>
    </row>
    <row r="110" spans="2:33" x14ac:dyDescent="0.2">
      <c r="C110" s="2"/>
      <c r="D110" s="3"/>
      <c r="E110" s="3"/>
      <c r="V110" s="21"/>
      <c r="W110" s="21"/>
      <c r="AA110" s="21"/>
      <c r="AC110" s="21"/>
      <c r="AD110" s="21"/>
      <c r="AE110" s="21"/>
      <c r="AF110" s="21"/>
      <c r="AG110" s="21"/>
    </row>
    <row r="111" spans="2:33" x14ac:dyDescent="0.2">
      <c r="C111" s="2"/>
      <c r="D111" s="3"/>
      <c r="E111" s="3"/>
      <c r="V111" s="21"/>
      <c r="W111" s="21"/>
      <c r="AA111" s="21"/>
      <c r="AC111" s="21"/>
      <c r="AD111" s="21"/>
      <c r="AE111" s="21"/>
      <c r="AF111" s="21"/>
      <c r="AG111" s="21"/>
    </row>
    <row r="112" spans="2:33" x14ac:dyDescent="0.2">
      <c r="C112" s="2"/>
      <c r="D112" s="3"/>
      <c r="E112" s="3"/>
      <c r="V112" s="21"/>
      <c r="W112" s="21"/>
      <c r="AA112" s="21"/>
      <c r="AC112" s="21"/>
      <c r="AD112" s="21"/>
      <c r="AE112" s="21"/>
      <c r="AF112" s="21"/>
      <c r="AG112" s="21"/>
    </row>
    <row r="113" spans="3:5" x14ac:dyDescent="0.2">
      <c r="C113" s="2"/>
      <c r="D113" s="3"/>
      <c r="E113" s="3"/>
    </row>
    <row r="114" spans="3:5" x14ac:dyDescent="0.2">
      <c r="C114" s="2"/>
      <c r="D114" s="3"/>
      <c r="E114" s="3"/>
    </row>
    <row r="115" spans="3:5" x14ac:dyDescent="0.2">
      <c r="C115" s="2"/>
      <c r="D115" s="3"/>
      <c r="E115" s="3"/>
    </row>
    <row r="116" spans="3:5" x14ac:dyDescent="0.2">
      <c r="C116" s="2"/>
      <c r="D116" s="3"/>
      <c r="E116" s="3"/>
    </row>
    <row r="117" spans="3:5" x14ac:dyDescent="0.2">
      <c r="C117" s="2"/>
      <c r="D117" s="3"/>
      <c r="E117" s="3"/>
    </row>
    <row r="118" spans="3:5" x14ac:dyDescent="0.2">
      <c r="C118" s="2"/>
      <c r="D118" s="3"/>
      <c r="E118" s="3"/>
    </row>
    <row r="119" spans="3:5" x14ac:dyDescent="0.2">
      <c r="C119" s="2"/>
      <c r="D119" s="3"/>
      <c r="E119" s="3"/>
    </row>
    <row r="120" spans="3:5" x14ac:dyDescent="0.2">
      <c r="C120" s="2"/>
      <c r="D120" s="3"/>
      <c r="E120" s="3"/>
    </row>
    <row r="121" spans="3:5" x14ac:dyDescent="0.2">
      <c r="C121" s="2"/>
      <c r="D121" s="3"/>
      <c r="E121" s="3"/>
    </row>
    <row r="122" spans="3:5" x14ac:dyDescent="0.2">
      <c r="C122" s="2"/>
      <c r="D122" s="3"/>
      <c r="E122" s="3"/>
    </row>
    <row r="123" spans="3:5" x14ac:dyDescent="0.2">
      <c r="C123" s="2"/>
      <c r="D123" s="3"/>
      <c r="E123" s="3"/>
    </row>
    <row r="124" spans="3:5" x14ac:dyDescent="0.2">
      <c r="C124" s="2"/>
      <c r="D124" s="3"/>
      <c r="E124" s="3"/>
    </row>
    <row r="125" spans="3:5" x14ac:dyDescent="0.2">
      <c r="C125" s="2"/>
      <c r="D125" s="3"/>
      <c r="E125" s="3"/>
    </row>
    <row r="126" spans="3:5" x14ac:dyDescent="0.2">
      <c r="C126" s="2"/>
      <c r="D126" s="3"/>
      <c r="E126" s="3"/>
    </row>
    <row r="127" spans="3:5" x14ac:dyDescent="0.2">
      <c r="C127" s="2"/>
      <c r="D127" s="3"/>
      <c r="E127" s="3"/>
    </row>
    <row r="128" spans="3:5" x14ac:dyDescent="0.2">
      <c r="C128" s="2"/>
      <c r="D128" s="3"/>
      <c r="E128" s="3"/>
    </row>
    <row r="129" spans="3:5" x14ac:dyDescent="0.2">
      <c r="C129" s="2"/>
      <c r="D129" s="3"/>
      <c r="E129" s="3"/>
    </row>
    <row r="130" spans="3:5" x14ac:dyDescent="0.2">
      <c r="C130" s="2"/>
      <c r="D130" s="3"/>
      <c r="E130" s="3"/>
    </row>
    <row r="131" spans="3:5" x14ac:dyDescent="0.2">
      <c r="C131" s="2"/>
      <c r="D131" s="3"/>
      <c r="E131" s="3"/>
    </row>
    <row r="132" spans="3:5" x14ac:dyDescent="0.2">
      <c r="C132" s="2"/>
      <c r="D132" s="3"/>
      <c r="E132" s="3"/>
    </row>
    <row r="133" spans="3:5" x14ac:dyDescent="0.2">
      <c r="C133" s="2"/>
      <c r="D133" s="3"/>
      <c r="E133" s="3"/>
    </row>
    <row r="134" spans="3:5" x14ac:dyDescent="0.2">
      <c r="C134" s="2"/>
      <c r="D134" s="3"/>
      <c r="E134" s="3"/>
    </row>
    <row r="135" spans="3:5" x14ac:dyDescent="0.2">
      <c r="C135" s="2"/>
      <c r="D135" s="3"/>
      <c r="E135" s="3"/>
    </row>
    <row r="136" spans="3:5" x14ac:dyDescent="0.2">
      <c r="C136" s="2"/>
      <c r="D136" s="3"/>
      <c r="E136" s="3"/>
    </row>
    <row r="137" spans="3:5" x14ac:dyDescent="0.2">
      <c r="C137" s="2"/>
      <c r="D137" s="3"/>
      <c r="E137" s="3"/>
    </row>
    <row r="138" spans="3:5" x14ac:dyDescent="0.2">
      <c r="C138" s="2"/>
      <c r="D138" s="3"/>
      <c r="E138" s="3"/>
    </row>
    <row r="139" spans="3:5" x14ac:dyDescent="0.2">
      <c r="C139" s="2"/>
      <c r="D139" s="3"/>
      <c r="E139" s="3"/>
    </row>
    <row r="140" spans="3:5" x14ac:dyDescent="0.2">
      <c r="C140" s="2"/>
      <c r="D140" s="3"/>
      <c r="E140" s="3"/>
    </row>
    <row r="141" spans="3:5" x14ac:dyDescent="0.2">
      <c r="C141" s="2"/>
      <c r="D141" s="3"/>
      <c r="E141" s="3"/>
    </row>
    <row r="142" spans="3:5" x14ac:dyDescent="0.2">
      <c r="C142" s="2"/>
      <c r="D142" s="3"/>
      <c r="E142" s="3"/>
    </row>
    <row r="143" spans="3:5" x14ac:dyDescent="0.2">
      <c r="C143" s="2"/>
      <c r="D143" s="3"/>
      <c r="E143" s="3"/>
    </row>
    <row r="144" spans="3:5" x14ac:dyDescent="0.2">
      <c r="C144" s="2"/>
      <c r="D144" s="3"/>
      <c r="E144" s="3"/>
    </row>
    <row r="145" spans="3:5" x14ac:dyDescent="0.2">
      <c r="C145" s="2"/>
      <c r="D145" s="3"/>
      <c r="E145" s="3"/>
    </row>
    <row r="146" spans="3:5" x14ac:dyDescent="0.2">
      <c r="C146" s="2"/>
      <c r="D146" s="3"/>
      <c r="E146" s="3"/>
    </row>
    <row r="147" spans="3:5" x14ac:dyDescent="0.2">
      <c r="C147" s="2"/>
      <c r="D147" s="3"/>
      <c r="E147" s="3"/>
    </row>
    <row r="148" spans="3:5" x14ac:dyDescent="0.2">
      <c r="C148" s="2"/>
      <c r="D148" s="3"/>
      <c r="E148" s="3"/>
    </row>
    <row r="149" spans="3:5" x14ac:dyDescent="0.2">
      <c r="C149" s="2"/>
      <c r="D149" s="3"/>
      <c r="E149" s="3"/>
    </row>
    <row r="150" spans="3:5" x14ac:dyDescent="0.2">
      <c r="C150" s="2"/>
      <c r="D150" s="3"/>
      <c r="E150" s="3"/>
    </row>
    <row r="151" spans="3:5" x14ac:dyDescent="0.2">
      <c r="C151" s="2"/>
      <c r="D151" s="3"/>
      <c r="E151" s="3"/>
    </row>
    <row r="152" spans="3:5" x14ac:dyDescent="0.2">
      <c r="C152" s="2"/>
      <c r="D152" s="3"/>
      <c r="E152" s="3"/>
    </row>
    <row r="153" spans="3:5" x14ac:dyDescent="0.2">
      <c r="C153" s="2"/>
      <c r="D153" s="3"/>
      <c r="E153" s="3"/>
    </row>
    <row r="154" spans="3:5" x14ac:dyDescent="0.2">
      <c r="C154" s="2"/>
      <c r="D154" s="3"/>
      <c r="E154" s="3"/>
    </row>
    <row r="155" spans="3:5" x14ac:dyDescent="0.2">
      <c r="C155" s="2"/>
      <c r="D155" s="3"/>
      <c r="E155" s="3"/>
    </row>
    <row r="156" spans="3:5" x14ac:dyDescent="0.2">
      <c r="C156" s="2"/>
      <c r="D156" s="3"/>
      <c r="E156" s="3"/>
    </row>
    <row r="157" spans="3:5" x14ac:dyDescent="0.2">
      <c r="C157" s="2"/>
      <c r="D157" s="3"/>
      <c r="E157" s="3"/>
    </row>
    <row r="158" spans="3:5" x14ac:dyDescent="0.2">
      <c r="C158" s="2"/>
      <c r="D158" s="3"/>
      <c r="E158" s="3"/>
    </row>
    <row r="159" spans="3:5" x14ac:dyDescent="0.2">
      <c r="C159" s="2"/>
      <c r="D159" s="3"/>
      <c r="E159" s="3"/>
    </row>
    <row r="160" spans="3:5" x14ac:dyDescent="0.2">
      <c r="C160" s="2"/>
      <c r="D160" s="3"/>
      <c r="E160" s="3"/>
    </row>
    <row r="161" spans="3:5" x14ac:dyDescent="0.2">
      <c r="C161" s="2"/>
      <c r="D161" s="3"/>
      <c r="E161" s="3"/>
    </row>
    <row r="162" spans="3:5" x14ac:dyDescent="0.2">
      <c r="C162" s="2"/>
      <c r="D162" s="3"/>
      <c r="E162" s="3"/>
    </row>
    <row r="163" spans="3:5" x14ac:dyDescent="0.2">
      <c r="C163" s="2"/>
      <c r="D163" s="3"/>
      <c r="E163" s="3"/>
    </row>
    <row r="164" spans="3:5" x14ac:dyDescent="0.2">
      <c r="C164" s="2"/>
      <c r="D164" s="3"/>
      <c r="E164" s="3"/>
    </row>
    <row r="165" spans="3:5" x14ac:dyDescent="0.2">
      <c r="C165" s="2"/>
      <c r="D165" s="3"/>
      <c r="E165" s="3"/>
    </row>
    <row r="166" spans="3:5" x14ac:dyDescent="0.2">
      <c r="C166" s="2"/>
      <c r="D166" s="3"/>
      <c r="E166" s="3"/>
    </row>
    <row r="167" spans="3:5" x14ac:dyDescent="0.2">
      <c r="C167" s="2"/>
      <c r="D167" s="3"/>
      <c r="E167" s="3"/>
    </row>
    <row r="168" spans="3:5" x14ac:dyDescent="0.2">
      <c r="C168" s="2"/>
      <c r="D168" s="3"/>
      <c r="E168" s="3"/>
    </row>
    <row r="169" spans="3:5" x14ac:dyDescent="0.2">
      <c r="C169" s="2"/>
      <c r="D169" s="3"/>
      <c r="E169" s="3"/>
    </row>
    <row r="170" spans="3:5" x14ac:dyDescent="0.2">
      <c r="C170" s="2"/>
      <c r="D170" s="3"/>
      <c r="E170" s="3"/>
    </row>
    <row r="171" spans="3:5" x14ac:dyDescent="0.2">
      <c r="C171" s="2"/>
      <c r="D171" s="3"/>
      <c r="E171" s="3"/>
    </row>
    <row r="172" spans="3:5" x14ac:dyDescent="0.2">
      <c r="C172" s="2"/>
      <c r="D172" s="3"/>
      <c r="E172" s="3"/>
    </row>
    <row r="173" spans="3:5" x14ac:dyDescent="0.2">
      <c r="C173" s="2"/>
      <c r="D173" s="3"/>
      <c r="E173" s="3"/>
    </row>
    <row r="177" spans="8:8" ht="18" x14ac:dyDescent="0.2">
      <c r="H177" s="3" t="s">
        <v>78</v>
      </c>
    </row>
  </sheetData>
  <autoFilter ref="A18:AG109" xr:uid="{00000000-0009-0000-0000-000000000000}"/>
  <mergeCells count="55">
    <mergeCell ref="B10:F10"/>
    <mergeCell ref="H10:AG10"/>
    <mergeCell ref="B2:C7"/>
    <mergeCell ref="F2:AC3"/>
    <mergeCell ref="AD2:AD3"/>
    <mergeCell ref="AE2:AG3"/>
    <mergeCell ref="F4:AC4"/>
    <mergeCell ref="AD4:AD5"/>
    <mergeCell ref="AE4:AG5"/>
    <mergeCell ref="F5:AC5"/>
    <mergeCell ref="F6:AC6"/>
    <mergeCell ref="AD6:AD7"/>
    <mergeCell ref="B9:F9"/>
    <mergeCell ref="AE6:AE7"/>
    <mergeCell ref="AG6:AG7"/>
    <mergeCell ref="AF6:AF7"/>
    <mergeCell ref="AG16:AG18"/>
    <mergeCell ref="H9:AG9"/>
    <mergeCell ref="L17:M17"/>
    <mergeCell ref="N17:O17"/>
    <mergeCell ref="P17:Q17"/>
    <mergeCell ref="R17:S17"/>
    <mergeCell ref="Z16:Z18"/>
    <mergeCell ref="AA16:AA18"/>
    <mergeCell ref="AB16:AB18"/>
    <mergeCell ref="AC16:AC18"/>
    <mergeCell ref="AD16:AD18"/>
    <mergeCell ref="AE16:AE18"/>
    <mergeCell ref="U14:AG15"/>
    <mergeCell ref="W16:W18"/>
    <mergeCell ref="U16:U18"/>
    <mergeCell ref="V16:V18"/>
    <mergeCell ref="B11:F11"/>
    <mergeCell ref="H11:AG11"/>
    <mergeCell ref="X16:X18"/>
    <mergeCell ref="Y16:Y18"/>
    <mergeCell ref="T16:T18"/>
    <mergeCell ref="L16:S16"/>
    <mergeCell ref="B12:F12"/>
    <mergeCell ref="H12:AG12"/>
    <mergeCell ref="B14:G14"/>
    <mergeCell ref="AF16:AF18"/>
    <mergeCell ref="H14:T14"/>
    <mergeCell ref="B15:D15"/>
    <mergeCell ref="F15:T15"/>
    <mergeCell ref="B16:B18"/>
    <mergeCell ref="C16:C18"/>
    <mergeCell ref="D16:D18"/>
    <mergeCell ref="I16:I18"/>
    <mergeCell ref="J16:J18"/>
    <mergeCell ref="K16:K18"/>
    <mergeCell ref="F16:F18"/>
    <mergeCell ref="G16:G18"/>
    <mergeCell ref="H16:H18"/>
    <mergeCell ref="E16:E18"/>
  </mergeCells>
  <pageMargins left="0.7" right="0.7" top="0.75" bottom="0.75" header="0.3" footer="0.3"/>
  <pageSetup paperSize="14" scale="13" orientation="landscape" r:id="rId1"/>
  <ignoredErrors>
    <ignoredError sqref="M90:R90"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FS442"/>
  <sheetViews>
    <sheetView zoomScale="80" zoomScaleNormal="80" workbookViewId="0">
      <selection activeCell="F383" sqref="A383:XFD383"/>
    </sheetView>
  </sheetViews>
  <sheetFormatPr baseColWidth="10" defaultColWidth="10.83203125" defaultRowHeight="16" x14ac:dyDescent="0.2"/>
  <cols>
    <col min="1" max="1" width="13.33203125" style="34" customWidth="1"/>
    <col min="2" max="3" width="33.6640625" style="36" customWidth="1"/>
    <col min="4" max="4" width="29.6640625" style="36" customWidth="1"/>
    <col min="5" max="5" width="42.83203125" style="36" customWidth="1"/>
    <col min="6" max="6" width="15.5" style="94" customWidth="1"/>
    <col min="7" max="8" width="9.6640625" style="95" bestFit="1" customWidth="1"/>
    <col min="9" max="18" width="11.1640625" style="95" bestFit="1" customWidth="1"/>
    <col min="19" max="52" width="10.83203125" style="35"/>
    <col min="53" max="16384" width="10.83203125" style="36"/>
  </cols>
  <sheetData>
    <row r="1" spans="1:19" ht="17" thickBot="1" x14ac:dyDescent="0.25">
      <c r="B1" s="456" t="s">
        <v>188</v>
      </c>
      <c r="C1" s="456"/>
      <c r="D1" s="456"/>
      <c r="E1" s="456"/>
      <c r="F1" s="456"/>
      <c r="G1" s="456"/>
      <c r="H1" s="456"/>
      <c r="I1" s="456"/>
      <c r="J1" s="456"/>
      <c r="K1" s="456"/>
      <c r="L1" s="456"/>
      <c r="M1" s="456"/>
      <c r="N1" s="456"/>
      <c r="O1" s="456"/>
      <c r="P1" s="456"/>
      <c r="Q1" s="456"/>
      <c r="R1" s="456"/>
    </row>
    <row r="2" spans="1:19" x14ac:dyDescent="0.2">
      <c r="A2" s="459" t="s">
        <v>83</v>
      </c>
      <c r="B2" s="459" t="s">
        <v>149</v>
      </c>
      <c r="C2" s="470" t="s">
        <v>237</v>
      </c>
      <c r="D2" s="459" t="s">
        <v>238</v>
      </c>
      <c r="E2" s="460" t="s">
        <v>84</v>
      </c>
      <c r="F2" s="461" t="s">
        <v>190</v>
      </c>
      <c r="G2" s="457" t="s">
        <v>189</v>
      </c>
      <c r="H2" s="458"/>
      <c r="I2" s="458"/>
      <c r="J2" s="458"/>
      <c r="K2" s="458"/>
      <c r="L2" s="458"/>
      <c r="M2" s="458"/>
      <c r="N2" s="458"/>
      <c r="O2" s="458"/>
      <c r="P2" s="458"/>
      <c r="Q2" s="458"/>
      <c r="R2" s="458"/>
    </row>
    <row r="3" spans="1:19" ht="16" customHeight="1" thickBot="1" x14ac:dyDescent="0.25">
      <c r="A3" s="459"/>
      <c r="B3" s="459"/>
      <c r="C3" s="471"/>
      <c r="D3" s="459"/>
      <c r="E3" s="460"/>
      <c r="F3" s="462"/>
      <c r="G3" s="133" t="s">
        <v>202</v>
      </c>
      <c r="H3" s="37" t="s">
        <v>203</v>
      </c>
      <c r="I3" s="37" t="s">
        <v>204</v>
      </c>
      <c r="J3" s="37" t="s">
        <v>205</v>
      </c>
      <c r="K3" s="37" t="s">
        <v>206</v>
      </c>
      <c r="L3" s="37" t="s">
        <v>207</v>
      </c>
      <c r="M3" s="37" t="s">
        <v>208</v>
      </c>
      <c r="N3" s="37" t="s">
        <v>209</v>
      </c>
      <c r="O3" s="37" t="s">
        <v>210</v>
      </c>
      <c r="P3" s="37" t="s">
        <v>211</v>
      </c>
      <c r="Q3" s="37" t="s">
        <v>212</v>
      </c>
      <c r="R3" s="37" t="s">
        <v>213</v>
      </c>
    </row>
    <row r="4" spans="1:19" s="55" customFormat="1" ht="34" x14ac:dyDescent="0.2">
      <c r="A4" s="40" t="s">
        <v>452</v>
      </c>
      <c r="B4" s="40" t="s">
        <v>88</v>
      </c>
      <c r="C4" s="43" t="s">
        <v>440</v>
      </c>
      <c r="D4" s="43" t="s">
        <v>441</v>
      </c>
      <c r="E4" s="43" t="s">
        <v>442</v>
      </c>
      <c r="F4" s="291">
        <f>SUM(G4:R4)</f>
        <v>6</v>
      </c>
      <c r="G4" s="51"/>
      <c r="H4" s="52"/>
      <c r="I4" s="52"/>
      <c r="J4" s="52">
        <v>6</v>
      </c>
      <c r="K4" s="52"/>
      <c r="L4" s="52"/>
      <c r="M4" s="52"/>
      <c r="N4" s="52"/>
      <c r="O4" s="52"/>
      <c r="P4" s="52"/>
      <c r="Q4" s="52"/>
      <c r="R4" s="52"/>
    </row>
    <row r="5" spans="1:19" s="55" customFormat="1" ht="68" x14ac:dyDescent="0.2">
      <c r="A5" s="40" t="s">
        <v>452</v>
      </c>
      <c r="B5" s="40" t="s">
        <v>88</v>
      </c>
      <c r="C5" s="43" t="s">
        <v>443</v>
      </c>
      <c r="D5" s="43" t="s">
        <v>444</v>
      </c>
      <c r="E5" s="43" t="s">
        <v>445</v>
      </c>
      <c r="F5" s="129">
        <f t="shared" ref="F5:F22" si="0">SUM(G5:R5)</f>
        <v>13.5</v>
      </c>
      <c r="G5" s="124"/>
      <c r="H5" s="124">
        <v>4.5</v>
      </c>
      <c r="I5" s="124">
        <v>4.5</v>
      </c>
      <c r="J5" s="124">
        <v>4.5</v>
      </c>
      <c r="K5" s="124">
        <v>0</v>
      </c>
      <c r="L5" s="52"/>
      <c r="M5" s="52"/>
      <c r="N5" s="52"/>
      <c r="O5" s="52"/>
      <c r="P5" s="52"/>
      <c r="Q5" s="52"/>
      <c r="R5" s="52"/>
    </row>
    <row r="6" spans="1:19" s="55" customFormat="1" ht="51" x14ac:dyDescent="0.2">
      <c r="A6" s="40" t="s">
        <v>452</v>
      </c>
      <c r="B6" s="40" t="s">
        <v>88</v>
      </c>
      <c r="C6" s="43" t="s">
        <v>446</v>
      </c>
      <c r="D6" s="43" t="s">
        <v>447</v>
      </c>
      <c r="E6" s="43" t="s">
        <v>448</v>
      </c>
      <c r="F6" s="129">
        <f t="shared" si="0"/>
        <v>4.5</v>
      </c>
      <c r="G6" s="124">
        <v>2.25</v>
      </c>
      <c r="H6" s="125">
        <v>2.25</v>
      </c>
      <c r="I6" s="52"/>
      <c r="J6" s="52"/>
      <c r="K6" s="52"/>
      <c r="L6" s="52"/>
      <c r="M6" s="52"/>
      <c r="N6" s="52"/>
      <c r="O6" s="52"/>
      <c r="P6" s="52"/>
      <c r="Q6" s="52"/>
      <c r="R6" s="52"/>
    </row>
    <row r="7" spans="1:19" s="55" customFormat="1" ht="34" x14ac:dyDescent="0.2">
      <c r="A7" s="40" t="s">
        <v>452</v>
      </c>
      <c r="B7" s="40" t="s">
        <v>88</v>
      </c>
      <c r="C7" s="43" t="s">
        <v>449</v>
      </c>
      <c r="D7" s="43" t="s">
        <v>450</v>
      </c>
      <c r="E7" s="43" t="s">
        <v>451</v>
      </c>
      <c r="F7" s="129">
        <f t="shared" si="0"/>
        <v>4</v>
      </c>
      <c r="G7" s="134">
        <v>0.5</v>
      </c>
      <c r="H7" s="43">
        <v>0.5</v>
      </c>
      <c r="I7" s="43">
        <v>1</v>
      </c>
      <c r="J7" s="43">
        <v>1</v>
      </c>
      <c r="K7" s="43">
        <v>1</v>
      </c>
      <c r="L7" s="52"/>
      <c r="M7" s="52"/>
      <c r="N7" s="52"/>
      <c r="O7" s="52"/>
      <c r="P7" s="52"/>
      <c r="Q7" s="52"/>
      <c r="R7" s="52"/>
    </row>
    <row r="8" spans="1:19" s="55" customFormat="1" ht="34" x14ac:dyDescent="0.2">
      <c r="A8" s="40" t="s">
        <v>453</v>
      </c>
      <c r="B8" s="40" t="s">
        <v>88</v>
      </c>
      <c r="C8" s="43" t="s">
        <v>449</v>
      </c>
      <c r="D8" s="43" t="s">
        <v>489</v>
      </c>
      <c r="E8" s="43" t="s">
        <v>490</v>
      </c>
      <c r="F8" s="129">
        <f t="shared" si="0"/>
        <v>12</v>
      </c>
      <c r="G8" s="51">
        <v>0.5</v>
      </c>
      <c r="H8" s="52">
        <v>0.5</v>
      </c>
      <c r="I8" s="52">
        <v>1</v>
      </c>
      <c r="J8" s="52">
        <v>1</v>
      </c>
      <c r="K8" s="52">
        <v>1.2</v>
      </c>
      <c r="L8" s="52">
        <v>1.2</v>
      </c>
      <c r="M8" s="52">
        <v>1.2</v>
      </c>
      <c r="N8" s="52">
        <v>1.2</v>
      </c>
      <c r="O8" s="52">
        <v>1.2</v>
      </c>
      <c r="P8" s="52">
        <v>1</v>
      </c>
      <c r="Q8" s="52">
        <v>1</v>
      </c>
      <c r="R8" s="52">
        <v>1</v>
      </c>
    </row>
    <row r="9" spans="1:19" s="55" customFormat="1" ht="34" x14ac:dyDescent="0.2">
      <c r="A9" s="40" t="s">
        <v>453</v>
      </c>
      <c r="B9" s="40" t="s">
        <v>88</v>
      </c>
      <c r="C9" s="43" t="s">
        <v>449</v>
      </c>
      <c r="D9" s="43" t="s">
        <v>493</v>
      </c>
      <c r="E9" s="43" t="s">
        <v>494</v>
      </c>
      <c r="F9" s="129">
        <f t="shared" si="0"/>
        <v>0.5</v>
      </c>
      <c r="G9" s="51"/>
      <c r="H9" s="52"/>
      <c r="I9" s="52">
        <v>0.5</v>
      </c>
      <c r="J9" s="52"/>
      <c r="K9" s="52"/>
      <c r="L9" s="52"/>
      <c r="M9" s="52"/>
      <c r="N9" s="52"/>
      <c r="O9" s="52"/>
      <c r="P9" s="52"/>
      <c r="Q9" s="52"/>
      <c r="R9" s="52"/>
    </row>
    <row r="10" spans="1:19" s="55" customFormat="1" ht="34" x14ac:dyDescent="0.2">
      <c r="A10" s="40" t="s">
        <v>453</v>
      </c>
      <c r="B10" s="40" t="s">
        <v>88</v>
      </c>
      <c r="C10" s="43" t="s">
        <v>449</v>
      </c>
      <c r="D10" s="43" t="s">
        <v>498</v>
      </c>
      <c r="E10" s="43" t="s">
        <v>498</v>
      </c>
      <c r="F10" s="129">
        <f t="shared" si="0"/>
        <v>11</v>
      </c>
      <c r="G10" s="126">
        <v>1</v>
      </c>
      <c r="H10" s="126">
        <v>1.5</v>
      </c>
      <c r="I10" s="126">
        <v>1.5</v>
      </c>
      <c r="J10" s="126">
        <v>1.5</v>
      </c>
      <c r="K10" s="126">
        <v>1.5</v>
      </c>
      <c r="L10" s="126">
        <v>2</v>
      </c>
      <c r="M10" s="126">
        <v>0.5</v>
      </c>
      <c r="N10" s="126">
        <v>0.5</v>
      </c>
      <c r="O10" s="126">
        <v>0.5</v>
      </c>
      <c r="P10" s="126">
        <v>0.5</v>
      </c>
      <c r="Q10" s="126"/>
      <c r="R10" s="126"/>
    </row>
    <row r="11" spans="1:19" s="55" customFormat="1" ht="34" x14ac:dyDescent="0.2">
      <c r="A11" s="40" t="s">
        <v>453</v>
      </c>
      <c r="B11" s="40" t="s">
        <v>88</v>
      </c>
      <c r="C11" s="43" t="s">
        <v>449</v>
      </c>
      <c r="D11" s="43" t="s">
        <v>499</v>
      </c>
      <c r="E11" s="43" t="s">
        <v>500</v>
      </c>
      <c r="F11" s="129">
        <f t="shared" si="0"/>
        <v>3.9000000000000004</v>
      </c>
      <c r="G11" s="126"/>
      <c r="H11" s="126"/>
      <c r="I11" s="126"/>
      <c r="J11" s="126">
        <v>0.5</v>
      </c>
      <c r="K11" s="126">
        <v>0.5</v>
      </c>
      <c r="L11" s="126">
        <v>1</v>
      </c>
      <c r="M11" s="126">
        <v>1</v>
      </c>
      <c r="N11" s="126">
        <v>0.5</v>
      </c>
      <c r="O11" s="126">
        <v>0.1</v>
      </c>
      <c r="P11" s="126">
        <v>0.1</v>
      </c>
      <c r="Q11" s="126">
        <v>0.1</v>
      </c>
      <c r="R11" s="126">
        <v>0.1</v>
      </c>
    </row>
    <row r="12" spans="1:19" s="55" customFormat="1" ht="68" x14ac:dyDescent="0.2">
      <c r="A12" s="40" t="s">
        <v>454</v>
      </c>
      <c r="B12" s="40" t="s">
        <v>88</v>
      </c>
      <c r="C12" s="40" t="s">
        <v>503</v>
      </c>
      <c r="D12" s="40" t="s">
        <v>504</v>
      </c>
      <c r="E12" s="131" t="s">
        <v>505</v>
      </c>
      <c r="F12" s="129">
        <f t="shared" si="0"/>
        <v>7.6400000000000006</v>
      </c>
      <c r="G12" s="51"/>
      <c r="H12" s="52">
        <v>1</v>
      </c>
      <c r="I12" s="52">
        <v>1</v>
      </c>
      <c r="J12" s="52">
        <v>1</v>
      </c>
      <c r="K12" s="52">
        <v>1</v>
      </c>
      <c r="L12" s="52">
        <v>1</v>
      </c>
      <c r="M12" s="52">
        <v>2.64</v>
      </c>
      <c r="N12" s="52"/>
      <c r="O12" s="52"/>
      <c r="P12" s="52"/>
      <c r="Q12" s="52"/>
      <c r="R12" s="52"/>
    </row>
    <row r="13" spans="1:19" s="35" customFormat="1" ht="34" x14ac:dyDescent="0.2">
      <c r="A13" s="310" t="s">
        <v>593</v>
      </c>
      <c r="B13" s="310" t="s">
        <v>88</v>
      </c>
      <c r="C13" s="224"/>
      <c r="D13" s="312" t="s">
        <v>547</v>
      </c>
      <c r="E13" s="312" t="s">
        <v>547</v>
      </c>
      <c r="F13" s="328">
        <f t="shared" si="0"/>
        <v>0.6</v>
      </c>
      <c r="G13" s="331"/>
      <c r="H13" s="316">
        <v>0.1</v>
      </c>
      <c r="I13" s="316">
        <v>0.1</v>
      </c>
      <c r="J13" s="316">
        <v>0.1</v>
      </c>
      <c r="K13" s="316">
        <v>0.1</v>
      </c>
      <c r="L13" s="316">
        <v>0.1</v>
      </c>
      <c r="M13" s="316">
        <v>0.1</v>
      </c>
      <c r="N13" s="316"/>
      <c r="O13" s="332"/>
      <c r="P13" s="316"/>
      <c r="Q13" s="316"/>
      <c r="R13" s="316"/>
      <c r="S13" s="333"/>
    </row>
    <row r="14" spans="1:19" s="35" customFormat="1" ht="17" x14ac:dyDescent="0.2">
      <c r="A14" s="310" t="s">
        <v>593</v>
      </c>
      <c r="B14" s="310" t="s">
        <v>88</v>
      </c>
      <c r="C14" s="224"/>
      <c r="D14" s="312" t="s">
        <v>548</v>
      </c>
      <c r="E14" s="312" t="s">
        <v>548</v>
      </c>
      <c r="F14" s="313">
        <f t="shared" si="0"/>
        <v>7</v>
      </c>
      <c r="G14" s="331"/>
      <c r="H14" s="316">
        <v>0.66666666666666663</v>
      </c>
      <c r="I14" s="316">
        <v>0.66666666666666663</v>
      </c>
      <c r="J14" s="316">
        <v>0.66666666666666663</v>
      </c>
      <c r="K14" s="316">
        <v>1</v>
      </c>
      <c r="L14" s="316">
        <v>1</v>
      </c>
      <c r="M14" s="316">
        <v>1</v>
      </c>
      <c r="N14" s="316">
        <v>1</v>
      </c>
      <c r="O14" s="332">
        <v>1</v>
      </c>
      <c r="P14" s="316"/>
      <c r="Q14" s="316"/>
      <c r="R14" s="316"/>
      <c r="S14" s="333"/>
    </row>
    <row r="15" spans="1:19" s="35" customFormat="1" ht="17" x14ac:dyDescent="0.2">
      <c r="A15" s="310" t="s">
        <v>593</v>
      </c>
      <c r="B15" s="310" t="s">
        <v>88</v>
      </c>
      <c r="C15" s="224"/>
      <c r="D15" s="312" t="s">
        <v>549</v>
      </c>
      <c r="E15" s="312" t="s">
        <v>549</v>
      </c>
      <c r="F15" s="313">
        <f t="shared" si="0"/>
        <v>3.1</v>
      </c>
      <c r="G15" s="331"/>
      <c r="H15" s="316">
        <v>1</v>
      </c>
      <c r="I15" s="316">
        <v>1</v>
      </c>
      <c r="J15" s="316">
        <v>0.2</v>
      </c>
      <c r="K15" s="316">
        <v>0.6</v>
      </c>
      <c r="L15" s="316">
        <v>0.3</v>
      </c>
      <c r="M15" s="316"/>
      <c r="N15" s="316"/>
      <c r="O15" s="332"/>
      <c r="P15" s="316"/>
      <c r="Q15" s="316"/>
      <c r="R15" s="316"/>
      <c r="S15" s="333"/>
    </row>
    <row r="16" spans="1:19" s="35" customFormat="1" ht="17" x14ac:dyDescent="0.2">
      <c r="A16" s="310" t="s">
        <v>593</v>
      </c>
      <c r="B16" s="310" t="s">
        <v>88</v>
      </c>
      <c r="C16" s="224"/>
      <c r="D16" s="312" t="s">
        <v>550</v>
      </c>
      <c r="E16" s="312" t="s">
        <v>550</v>
      </c>
      <c r="F16" s="328">
        <f t="shared" si="0"/>
        <v>1</v>
      </c>
      <c r="G16" s="331"/>
      <c r="H16" s="316">
        <v>0.4</v>
      </c>
      <c r="I16" s="316">
        <v>0.6</v>
      </c>
      <c r="J16" s="316"/>
      <c r="K16" s="316"/>
      <c r="L16" s="316"/>
      <c r="M16" s="316"/>
      <c r="N16" s="316"/>
      <c r="O16" s="332"/>
      <c r="P16" s="316"/>
      <c r="Q16" s="316"/>
      <c r="R16" s="316"/>
      <c r="S16" s="333"/>
    </row>
    <row r="17" spans="1:19" s="35" customFormat="1" ht="51" x14ac:dyDescent="0.2">
      <c r="A17" s="310" t="s">
        <v>593</v>
      </c>
      <c r="B17" s="310" t="s">
        <v>88</v>
      </c>
      <c r="C17" s="224"/>
      <c r="D17" s="312" t="s">
        <v>551</v>
      </c>
      <c r="E17" s="312" t="s">
        <v>552</v>
      </c>
      <c r="F17" s="328">
        <f t="shared" si="0"/>
        <v>1</v>
      </c>
      <c r="G17" s="331"/>
      <c r="H17" s="316">
        <v>0.1</v>
      </c>
      <c r="I17" s="316">
        <v>0.1</v>
      </c>
      <c r="J17" s="316">
        <v>0.1</v>
      </c>
      <c r="K17" s="316">
        <v>0.2</v>
      </c>
      <c r="L17" s="316">
        <v>0.2</v>
      </c>
      <c r="M17" s="316">
        <v>0.3</v>
      </c>
      <c r="N17" s="316"/>
      <c r="O17" s="332"/>
      <c r="P17" s="316"/>
      <c r="Q17" s="316"/>
      <c r="R17" s="316"/>
      <c r="S17" s="333"/>
    </row>
    <row r="18" spans="1:19" s="35" customFormat="1" ht="34" x14ac:dyDescent="0.2">
      <c r="A18" s="310" t="s">
        <v>593</v>
      </c>
      <c r="B18" s="310" t="s">
        <v>88</v>
      </c>
      <c r="C18" s="224"/>
      <c r="D18" s="312" t="s">
        <v>553</v>
      </c>
      <c r="E18" s="312" t="s">
        <v>553</v>
      </c>
      <c r="F18" s="328">
        <f t="shared" si="0"/>
        <v>3.3800000000000003</v>
      </c>
      <c r="G18" s="331"/>
      <c r="H18" s="316">
        <v>0.5</v>
      </c>
      <c r="I18" s="316">
        <v>0.5</v>
      </c>
      <c r="J18" s="316">
        <v>0.5</v>
      </c>
      <c r="K18" s="316">
        <v>0.5</v>
      </c>
      <c r="L18" s="316">
        <v>0.7</v>
      </c>
      <c r="M18" s="316">
        <v>0.68</v>
      </c>
      <c r="N18" s="316"/>
      <c r="O18" s="332"/>
      <c r="P18" s="316"/>
      <c r="Q18" s="316"/>
      <c r="R18" s="316"/>
      <c r="S18" s="333"/>
    </row>
    <row r="19" spans="1:19" s="35" customFormat="1" ht="17" x14ac:dyDescent="0.2">
      <c r="A19" s="310" t="s">
        <v>593</v>
      </c>
      <c r="B19" s="310" t="s">
        <v>88</v>
      </c>
      <c r="C19" s="224"/>
      <c r="D19" s="312" t="s">
        <v>554</v>
      </c>
      <c r="E19" s="312" t="s">
        <v>554</v>
      </c>
      <c r="F19" s="328">
        <f t="shared" si="0"/>
        <v>12.5</v>
      </c>
      <c r="G19" s="331"/>
      <c r="H19" s="316"/>
      <c r="I19" s="316"/>
      <c r="J19" s="316">
        <v>2</v>
      </c>
      <c r="K19" s="316">
        <v>3</v>
      </c>
      <c r="L19" s="316">
        <v>4</v>
      </c>
      <c r="M19" s="316">
        <v>3.5</v>
      </c>
      <c r="N19" s="316"/>
      <c r="O19" s="332"/>
      <c r="P19" s="316"/>
      <c r="Q19" s="316"/>
      <c r="R19" s="316"/>
      <c r="S19" s="333"/>
    </row>
    <row r="20" spans="1:19" s="35" customFormat="1" ht="17" x14ac:dyDescent="0.2">
      <c r="A20" s="310" t="s">
        <v>593</v>
      </c>
      <c r="B20" s="310" t="s">
        <v>88</v>
      </c>
      <c r="C20" s="224"/>
      <c r="D20" s="334" t="s">
        <v>555</v>
      </c>
      <c r="E20" s="334" t="s">
        <v>555</v>
      </c>
      <c r="F20" s="328">
        <f t="shared" si="0"/>
        <v>0.36</v>
      </c>
      <c r="G20" s="331"/>
      <c r="H20" s="316">
        <v>0.1</v>
      </c>
      <c r="I20" s="316">
        <v>0.1</v>
      </c>
      <c r="J20" s="316">
        <v>0.16</v>
      </c>
      <c r="K20" s="316"/>
      <c r="L20" s="316"/>
      <c r="M20" s="316"/>
      <c r="N20" s="316"/>
      <c r="O20" s="332"/>
      <c r="P20" s="316"/>
      <c r="Q20" s="316"/>
      <c r="R20" s="316"/>
      <c r="S20" s="333"/>
    </row>
    <row r="21" spans="1:19" s="35" customFormat="1" ht="17" x14ac:dyDescent="0.2">
      <c r="A21" s="310" t="s">
        <v>754</v>
      </c>
      <c r="B21" s="310" t="s">
        <v>88</v>
      </c>
      <c r="D21" s="312" t="s">
        <v>755</v>
      </c>
      <c r="E21" s="312" t="s">
        <v>756</v>
      </c>
      <c r="F21" s="328">
        <f t="shared" si="0"/>
        <v>0</v>
      </c>
      <c r="G21" s="331">
        <v>0</v>
      </c>
      <c r="H21" s="316">
        <v>0</v>
      </c>
      <c r="I21" s="316" t="s">
        <v>752</v>
      </c>
      <c r="J21" s="316" t="s">
        <v>753</v>
      </c>
      <c r="K21" s="316"/>
      <c r="L21" s="316"/>
      <c r="M21" s="316"/>
      <c r="N21" s="316"/>
      <c r="O21" s="332"/>
      <c r="P21" s="316"/>
      <c r="Q21" s="316"/>
      <c r="R21" s="316"/>
      <c r="S21" s="333"/>
    </row>
    <row r="22" spans="1:19" s="35" customFormat="1" ht="34" x14ac:dyDescent="0.2">
      <c r="A22" s="310" t="s">
        <v>593</v>
      </c>
      <c r="B22" s="310" t="s">
        <v>88</v>
      </c>
      <c r="C22" s="224"/>
      <c r="D22" s="312" t="s">
        <v>556</v>
      </c>
      <c r="E22" s="312" t="s">
        <v>556</v>
      </c>
      <c r="F22" s="328">
        <f t="shared" si="0"/>
        <v>2</v>
      </c>
      <c r="G22" s="331">
        <v>1</v>
      </c>
      <c r="H22" s="316">
        <v>1</v>
      </c>
      <c r="I22" s="316"/>
      <c r="J22" s="316"/>
      <c r="K22" s="316"/>
      <c r="L22" s="316"/>
      <c r="M22" s="316"/>
      <c r="N22" s="316"/>
      <c r="O22" s="332"/>
      <c r="P22" s="316"/>
      <c r="Q22" s="316"/>
      <c r="R22" s="316"/>
      <c r="S22" s="333"/>
    </row>
    <row r="23" spans="1:19" ht="16" customHeight="1" thickBot="1" x14ac:dyDescent="0.25">
      <c r="A23" s="417" t="s">
        <v>115</v>
      </c>
      <c r="B23" s="425"/>
      <c r="C23" s="425"/>
      <c r="D23" s="425"/>
      <c r="E23" s="425"/>
      <c r="F23" s="183">
        <f>SUM(F4:F22)</f>
        <v>93.97999999999999</v>
      </c>
      <c r="G23" s="183">
        <f t="shared" ref="G23:R23" si="1">SUM(G4:G22)</f>
        <v>5.25</v>
      </c>
      <c r="H23" s="183">
        <f t="shared" si="1"/>
        <v>14.116666666666665</v>
      </c>
      <c r="I23" s="183">
        <f t="shared" si="1"/>
        <v>12.566666666666665</v>
      </c>
      <c r="J23" s="183">
        <f t="shared" si="1"/>
        <v>19.226666666666667</v>
      </c>
      <c r="K23" s="183">
        <f t="shared" si="1"/>
        <v>10.6</v>
      </c>
      <c r="L23" s="183">
        <f t="shared" si="1"/>
        <v>11.5</v>
      </c>
      <c r="M23" s="183">
        <f t="shared" si="1"/>
        <v>10.919999999999998</v>
      </c>
      <c r="N23" s="183">
        <f t="shared" si="1"/>
        <v>3.2</v>
      </c>
      <c r="O23" s="183">
        <f t="shared" si="1"/>
        <v>2.8</v>
      </c>
      <c r="P23" s="183">
        <f t="shared" si="1"/>
        <v>1.6</v>
      </c>
      <c r="Q23" s="183">
        <f t="shared" si="1"/>
        <v>1.1000000000000001</v>
      </c>
      <c r="R23" s="183">
        <f t="shared" si="1"/>
        <v>1.1000000000000001</v>
      </c>
    </row>
    <row r="24" spans="1:19" ht="17" thickBot="1" x14ac:dyDescent="0.25">
      <c r="A24" s="468" t="s">
        <v>214</v>
      </c>
      <c r="B24" s="449"/>
      <c r="C24" s="449"/>
      <c r="D24" s="449"/>
      <c r="E24" s="449"/>
      <c r="F24" s="469"/>
      <c r="G24" s="429">
        <f>SUM(G23:I23)</f>
        <v>31.93333333333333</v>
      </c>
      <c r="H24" s="432"/>
      <c r="I24" s="432"/>
      <c r="J24" s="432">
        <f>+G24+J23+K23+L23</f>
        <v>73.259999999999991</v>
      </c>
      <c r="K24" s="432"/>
      <c r="L24" s="432"/>
      <c r="M24" s="432">
        <f>+J24+M23+N23+O23</f>
        <v>90.179999999999993</v>
      </c>
      <c r="N24" s="432"/>
      <c r="O24" s="432"/>
      <c r="P24" s="467">
        <f>+M24+P23+Q23+R23</f>
        <v>93.979999999999976</v>
      </c>
      <c r="Q24" s="467"/>
      <c r="R24" s="467"/>
    </row>
    <row r="25" spans="1:19" x14ac:dyDescent="0.2">
      <c r="F25" s="143"/>
    </row>
    <row r="26" spans="1:19" ht="17" x14ac:dyDescent="0.2">
      <c r="A26" s="41" t="s">
        <v>83</v>
      </c>
      <c r="B26" s="308" t="s">
        <v>149</v>
      </c>
      <c r="C26" s="42" t="s">
        <v>237</v>
      </c>
      <c r="D26" s="42" t="s">
        <v>173</v>
      </c>
      <c r="E26" s="42" t="s">
        <v>84</v>
      </c>
      <c r="F26" s="144" t="s">
        <v>190</v>
      </c>
      <c r="G26" s="133" t="s">
        <v>202</v>
      </c>
      <c r="H26" s="37" t="s">
        <v>203</v>
      </c>
      <c r="I26" s="37" t="s">
        <v>204</v>
      </c>
      <c r="J26" s="37" t="s">
        <v>205</v>
      </c>
      <c r="K26" s="37" t="s">
        <v>206</v>
      </c>
      <c r="L26" s="37" t="s">
        <v>207</v>
      </c>
      <c r="M26" s="37" t="s">
        <v>208</v>
      </c>
      <c r="N26" s="37" t="s">
        <v>209</v>
      </c>
      <c r="O26" s="37" t="s">
        <v>210</v>
      </c>
      <c r="P26" s="37" t="s">
        <v>211</v>
      </c>
      <c r="Q26" s="37" t="s">
        <v>212</v>
      </c>
      <c r="R26" s="37" t="s">
        <v>213</v>
      </c>
    </row>
    <row r="27" spans="1:19" s="55" customFormat="1" ht="51" x14ac:dyDescent="0.2">
      <c r="A27" s="40" t="s">
        <v>452</v>
      </c>
      <c r="B27" s="40" t="s">
        <v>89</v>
      </c>
      <c r="C27" s="43" t="s">
        <v>455</v>
      </c>
      <c r="D27" s="43" t="s">
        <v>456</v>
      </c>
      <c r="E27" s="44" t="s">
        <v>457</v>
      </c>
      <c r="F27" s="129">
        <f t="shared" ref="F27:F47" si="2">SUM(G27:R27)</f>
        <v>50</v>
      </c>
      <c r="G27" s="236"/>
      <c r="H27" s="237"/>
      <c r="I27" s="237"/>
      <c r="J27" s="237"/>
      <c r="K27" s="237"/>
      <c r="L27" s="237">
        <v>50</v>
      </c>
      <c r="M27" s="237"/>
      <c r="N27" s="237"/>
      <c r="O27" s="237"/>
      <c r="P27" s="237"/>
      <c r="Q27" s="237"/>
      <c r="R27" s="238"/>
    </row>
    <row r="28" spans="1:19" s="55" customFormat="1" ht="51" x14ac:dyDescent="0.2">
      <c r="A28" s="40" t="s">
        <v>452</v>
      </c>
      <c r="B28" s="40" t="s">
        <v>89</v>
      </c>
      <c r="C28" s="43" t="s">
        <v>440</v>
      </c>
      <c r="D28" s="43" t="s">
        <v>441</v>
      </c>
      <c r="E28" s="43" t="s">
        <v>458</v>
      </c>
      <c r="F28" s="129">
        <f t="shared" si="2"/>
        <v>220</v>
      </c>
      <c r="G28" s="236">
        <v>24</v>
      </c>
      <c r="H28" s="237">
        <v>24</v>
      </c>
      <c r="I28" s="237">
        <v>24</v>
      </c>
      <c r="J28" s="237">
        <v>24</v>
      </c>
      <c r="K28" s="237">
        <v>24</v>
      </c>
      <c r="L28" s="237">
        <v>24</v>
      </c>
      <c r="M28" s="240">
        <v>24</v>
      </c>
      <c r="N28" s="240">
        <v>24</v>
      </c>
      <c r="O28" s="240">
        <v>28</v>
      </c>
      <c r="P28" s="240"/>
      <c r="Q28" s="240"/>
      <c r="R28" s="238"/>
    </row>
    <row r="29" spans="1:19" s="55" customFormat="1" ht="68" x14ac:dyDescent="0.2">
      <c r="A29" s="40" t="s">
        <v>452</v>
      </c>
      <c r="B29" s="40" t="s">
        <v>89</v>
      </c>
      <c r="C29" s="43" t="s">
        <v>443</v>
      </c>
      <c r="D29" s="43" t="s">
        <v>444</v>
      </c>
      <c r="E29" s="43" t="s">
        <v>459</v>
      </c>
      <c r="F29" s="129">
        <f t="shared" si="2"/>
        <v>22</v>
      </c>
      <c r="G29" s="236">
        <v>2</v>
      </c>
      <c r="H29" s="236">
        <v>2</v>
      </c>
      <c r="I29" s="236">
        <v>2</v>
      </c>
      <c r="J29" s="236">
        <v>2</v>
      </c>
      <c r="K29" s="236">
        <v>2</v>
      </c>
      <c r="L29" s="236">
        <v>2</v>
      </c>
      <c r="M29" s="236">
        <v>2</v>
      </c>
      <c r="N29" s="236">
        <v>2</v>
      </c>
      <c r="O29" s="236">
        <v>6</v>
      </c>
      <c r="P29" s="239"/>
      <c r="Q29" s="239"/>
      <c r="R29" s="239"/>
    </row>
    <row r="30" spans="1:19" s="55" customFormat="1" ht="51" x14ac:dyDescent="0.2">
      <c r="A30" s="40" t="s">
        <v>452</v>
      </c>
      <c r="B30" s="40" t="s">
        <v>89</v>
      </c>
      <c r="C30" s="43" t="s">
        <v>455</v>
      </c>
      <c r="D30" s="43" t="s">
        <v>460</v>
      </c>
      <c r="E30" s="44" t="s">
        <v>461</v>
      </c>
      <c r="F30" s="129">
        <f t="shared" si="2"/>
        <v>8</v>
      </c>
      <c r="G30" s="236">
        <v>2</v>
      </c>
      <c r="H30" s="237">
        <v>2</v>
      </c>
      <c r="I30" s="237">
        <v>2</v>
      </c>
      <c r="J30" s="237">
        <v>2</v>
      </c>
      <c r="K30" s="239"/>
      <c r="L30" s="239"/>
      <c r="M30" s="239"/>
      <c r="N30" s="239"/>
      <c r="O30" s="239"/>
      <c r="P30" s="239"/>
      <c r="Q30" s="239"/>
      <c r="R30" s="239"/>
    </row>
    <row r="31" spans="1:19" s="55" customFormat="1" ht="102" x14ac:dyDescent="0.2">
      <c r="A31" s="40" t="s">
        <v>452</v>
      </c>
      <c r="B31" s="40" t="s">
        <v>89</v>
      </c>
      <c r="C31" s="43" t="s">
        <v>446</v>
      </c>
      <c r="D31" s="43" t="s">
        <v>447</v>
      </c>
      <c r="E31" s="44" t="s">
        <v>462</v>
      </c>
      <c r="F31" s="129">
        <f t="shared" si="2"/>
        <v>20</v>
      </c>
      <c r="G31" s="236"/>
      <c r="H31" s="236"/>
      <c r="I31" s="236"/>
      <c r="J31" s="236">
        <v>2</v>
      </c>
      <c r="K31" s="236">
        <v>2</v>
      </c>
      <c r="L31" s="236">
        <v>2</v>
      </c>
      <c r="M31" s="237">
        <v>14</v>
      </c>
      <c r="N31" s="239"/>
      <c r="O31" s="239"/>
      <c r="P31" s="239"/>
      <c r="Q31" s="239"/>
      <c r="R31" s="239"/>
    </row>
    <row r="32" spans="1:19" s="55" customFormat="1" ht="51" x14ac:dyDescent="0.2">
      <c r="A32" s="40" t="s">
        <v>452</v>
      </c>
      <c r="B32" s="40" t="s">
        <v>89</v>
      </c>
      <c r="C32" s="43" t="s">
        <v>449</v>
      </c>
      <c r="D32" s="43" t="s">
        <v>450</v>
      </c>
      <c r="E32" s="43" t="s">
        <v>451</v>
      </c>
      <c r="F32" s="129">
        <f t="shared" si="2"/>
        <v>20</v>
      </c>
      <c r="G32" s="241"/>
      <c r="H32" s="241">
        <v>2</v>
      </c>
      <c r="I32" s="241">
        <v>2</v>
      </c>
      <c r="J32" s="241">
        <v>2</v>
      </c>
      <c r="K32" s="241">
        <v>2</v>
      </c>
      <c r="L32" s="241">
        <v>2</v>
      </c>
      <c r="M32" s="241">
        <v>2</v>
      </c>
      <c r="N32" s="241">
        <v>2</v>
      </c>
      <c r="O32" s="241">
        <v>2</v>
      </c>
      <c r="P32" s="241">
        <v>2</v>
      </c>
      <c r="Q32" s="241">
        <v>2</v>
      </c>
      <c r="R32" s="239"/>
    </row>
    <row r="33" spans="1:18" s="55" customFormat="1" ht="51" x14ac:dyDescent="0.2">
      <c r="A33" s="40" t="s">
        <v>453</v>
      </c>
      <c r="B33" s="40" t="s">
        <v>89</v>
      </c>
      <c r="C33" s="43" t="s">
        <v>449</v>
      </c>
      <c r="D33" s="43" t="s">
        <v>485</v>
      </c>
      <c r="E33" s="43" t="s">
        <v>486</v>
      </c>
      <c r="F33" s="129">
        <f t="shared" si="2"/>
        <v>13</v>
      </c>
      <c r="G33" s="266">
        <v>0.5</v>
      </c>
      <c r="H33" s="243">
        <v>2</v>
      </c>
      <c r="I33" s="243">
        <v>1</v>
      </c>
      <c r="J33" s="243">
        <v>2</v>
      </c>
      <c r="K33" s="243">
        <v>1</v>
      </c>
      <c r="L33" s="243">
        <v>1</v>
      </c>
      <c r="M33" s="243">
        <v>0.5</v>
      </c>
      <c r="N33" s="243">
        <v>1</v>
      </c>
      <c r="O33" s="243">
        <v>1</v>
      </c>
      <c r="P33" s="243">
        <v>1</v>
      </c>
      <c r="Q33" s="243">
        <v>1</v>
      </c>
      <c r="R33" s="243">
        <v>1</v>
      </c>
    </row>
    <row r="34" spans="1:18" s="55" customFormat="1" ht="51" x14ac:dyDescent="0.2">
      <c r="A34" s="40" t="s">
        <v>453</v>
      </c>
      <c r="B34" s="40" t="s">
        <v>89</v>
      </c>
      <c r="C34" s="43" t="s">
        <v>449</v>
      </c>
      <c r="D34" s="43" t="s">
        <v>487</v>
      </c>
      <c r="E34" s="43" t="s">
        <v>488</v>
      </c>
      <c r="F34" s="129">
        <f t="shared" si="2"/>
        <v>27</v>
      </c>
      <c r="G34" s="243">
        <v>1</v>
      </c>
      <c r="H34" s="243">
        <v>3</v>
      </c>
      <c r="I34" s="243">
        <v>3</v>
      </c>
      <c r="J34" s="243">
        <v>3</v>
      </c>
      <c r="K34" s="243">
        <v>3</v>
      </c>
      <c r="L34" s="243">
        <v>2</v>
      </c>
      <c r="M34" s="243">
        <v>2</v>
      </c>
      <c r="N34" s="243">
        <v>2</v>
      </c>
      <c r="O34" s="243">
        <v>2</v>
      </c>
      <c r="P34" s="243">
        <v>2</v>
      </c>
      <c r="Q34" s="243">
        <v>2</v>
      </c>
      <c r="R34" s="243">
        <v>2</v>
      </c>
    </row>
    <row r="35" spans="1:18" s="55" customFormat="1" ht="51" x14ac:dyDescent="0.2">
      <c r="A35" s="40" t="s">
        <v>453</v>
      </c>
      <c r="B35" s="40" t="s">
        <v>89</v>
      </c>
      <c r="C35" s="43" t="s">
        <v>449</v>
      </c>
      <c r="D35" s="43" t="s">
        <v>489</v>
      </c>
      <c r="E35" s="43" t="s">
        <v>490</v>
      </c>
      <c r="F35" s="129">
        <f t="shared" si="2"/>
        <v>90</v>
      </c>
      <c r="G35" s="266">
        <v>3</v>
      </c>
      <c r="H35" s="243">
        <v>5</v>
      </c>
      <c r="I35" s="243">
        <v>8</v>
      </c>
      <c r="J35" s="243">
        <v>8</v>
      </c>
      <c r="K35" s="243">
        <v>10</v>
      </c>
      <c r="L35" s="243">
        <v>10</v>
      </c>
      <c r="M35" s="243">
        <v>10</v>
      </c>
      <c r="N35" s="243">
        <v>10</v>
      </c>
      <c r="O35" s="243">
        <v>10</v>
      </c>
      <c r="P35" s="243">
        <v>10</v>
      </c>
      <c r="Q35" s="243">
        <v>3</v>
      </c>
      <c r="R35" s="246">
        <v>3</v>
      </c>
    </row>
    <row r="36" spans="1:18" s="55" customFormat="1" ht="51" x14ac:dyDescent="0.2">
      <c r="A36" s="40" t="s">
        <v>453</v>
      </c>
      <c r="B36" s="40" t="s">
        <v>89</v>
      </c>
      <c r="C36" s="43" t="s">
        <v>449</v>
      </c>
      <c r="D36" s="43" t="s">
        <v>491</v>
      </c>
      <c r="E36" s="43" t="s">
        <v>492</v>
      </c>
      <c r="F36" s="129">
        <f t="shared" si="2"/>
        <v>55</v>
      </c>
      <c r="G36" s="266">
        <v>2</v>
      </c>
      <c r="H36" s="243">
        <v>4</v>
      </c>
      <c r="I36" s="243">
        <v>4</v>
      </c>
      <c r="J36" s="243">
        <v>4</v>
      </c>
      <c r="K36" s="243">
        <v>4</v>
      </c>
      <c r="L36" s="243">
        <v>5</v>
      </c>
      <c r="M36" s="243">
        <v>5</v>
      </c>
      <c r="N36" s="243">
        <v>5</v>
      </c>
      <c r="O36" s="243">
        <v>5</v>
      </c>
      <c r="P36" s="243">
        <v>5</v>
      </c>
      <c r="Q36" s="243">
        <v>6</v>
      </c>
      <c r="R36" s="246">
        <v>6</v>
      </c>
    </row>
    <row r="37" spans="1:18" s="55" customFormat="1" ht="51" x14ac:dyDescent="0.2">
      <c r="A37" s="40" t="s">
        <v>453</v>
      </c>
      <c r="B37" s="40" t="s">
        <v>89</v>
      </c>
      <c r="C37" s="43" t="s">
        <v>449</v>
      </c>
      <c r="D37" s="43" t="s">
        <v>493</v>
      </c>
      <c r="E37" s="43" t="s">
        <v>494</v>
      </c>
      <c r="F37" s="129">
        <f t="shared" si="2"/>
        <v>27</v>
      </c>
      <c r="G37" s="266">
        <v>9</v>
      </c>
      <c r="H37" s="243">
        <v>9</v>
      </c>
      <c r="I37" s="243">
        <v>9</v>
      </c>
      <c r="J37" s="243"/>
      <c r="K37" s="243"/>
      <c r="L37" s="243"/>
      <c r="M37" s="243"/>
      <c r="N37" s="243"/>
      <c r="O37" s="243"/>
      <c r="P37" s="243"/>
      <c r="Q37" s="243"/>
      <c r="R37" s="246"/>
    </row>
    <row r="38" spans="1:18" s="55" customFormat="1" ht="51" x14ac:dyDescent="0.2">
      <c r="A38" s="40" t="s">
        <v>453</v>
      </c>
      <c r="B38" s="40" t="s">
        <v>89</v>
      </c>
      <c r="C38" s="43" t="s">
        <v>449</v>
      </c>
      <c r="D38" s="43" t="s">
        <v>495</v>
      </c>
      <c r="E38" s="43" t="s">
        <v>496</v>
      </c>
      <c r="F38" s="129">
        <f t="shared" si="2"/>
        <v>12</v>
      </c>
      <c r="G38" s="266">
        <v>1</v>
      </c>
      <c r="H38" s="243">
        <v>1</v>
      </c>
      <c r="I38" s="243">
        <v>1</v>
      </c>
      <c r="J38" s="243">
        <v>1</v>
      </c>
      <c r="K38" s="243">
        <v>1</v>
      </c>
      <c r="L38" s="243">
        <v>1</v>
      </c>
      <c r="M38" s="243">
        <v>1</v>
      </c>
      <c r="N38" s="243">
        <v>1</v>
      </c>
      <c r="O38" s="243">
        <v>1</v>
      </c>
      <c r="P38" s="243">
        <v>1</v>
      </c>
      <c r="Q38" s="243">
        <v>1</v>
      </c>
      <c r="R38" s="243">
        <v>1</v>
      </c>
    </row>
    <row r="39" spans="1:18" s="55" customFormat="1" ht="51" x14ac:dyDescent="0.2">
      <c r="A39" s="40" t="s">
        <v>453</v>
      </c>
      <c r="B39" s="40" t="s">
        <v>89</v>
      </c>
      <c r="C39" s="43" t="s">
        <v>449</v>
      </c>
      <c r="D39" s="43" t="s">
        <v>498</v>
      </c>
      <c r="E39" s="43" t="s">
        <v>498</v>
      </c>
      <c r="F39" s="129">
        <f t="shared" si="2"/>
        <v>60</v>
      </c>
      <c r="G39" s="267">
        <v>5</v>
      </c>
      <c r="H39" s="267">
        <v>5</v>
      </c>
      <c r="I39" s="267">
        <v>5</v>
      </c>
      <c r="J39" s="267">
        <v>5</v>
      </c>
      <c r="K39" s="267">
        <v>5</v>
      </c>
      <c r="L39" s="267">
        <v>5</v>
      </c>
      <c r="M39" s="267">
        <v>5</v>
      </c>
      <c r="N39" s="267">
        <v>5</v>
      </c>
      <c r="O39" s="267">
        <v>5</v>
      </c>
      <c r="P39" s="267">
        <v>5</v>
      </c>
      <c r="Q39" s="267">
        <v>5</v>
      </c>
      <c r="R39" s="267">
        <v>5</v>
      </c>
    </row>
    <row r="40" spans="1:18" s="55" customFormat="1" ht="51" x14ac:dyDescent="0.2">
      <c r="A40" s="40" t="s">
        <v>453</v>
      </c>
      <c r="B40" s="40" t="s">
        <v>89</v>
      </c>
      <c r="C40" s="43" t="s">
        <v>449</v>
      </c>
      <c r="D40" s="43" t="s">
        <v>499</v>
      </c>
      <c r="E40" s="43" t="s">
        <v>500</v>
      </c>
      <c r="F40" s="129">
        <f t="shared" si="2"/>
        <v>129</v>
      </c>
      <c r="G40" s="267">
        <v>5</v>
      </c>
      <c r="H40" s="267">
        <v>8</v>
      </c>
      <c r="I40" s="267">
        <v>8</v>
      </c>
      <c r="J40" s="267">
        <v>8</v>
      </c>
      <c r="K40" s="267">
        <v>10</v>
      </c>
      <c r="L40" s="267">
        <v>10</v>
      </c>
      <c r="M40" s="267">
        <v>10</v>
      </c>
      <c r="N40" s="267">
        <v>10</v>
      </c>
      <c r="O40" s="267">
        <v>15</v>
      </c>
      <c r="P40" s="267">
        <v>15</v>
      </c>
      <c r="Q40" s="267">
        <v>15</v>
      </c>
      <c r="R40" s="267">
        <v>15</v>
      </c>
    </row>
    <row r="41" spans="1:18" s="55" customFormat="1" ht="51" x14ac:dyDescent="0.2">
      <c r="A41" s="40" t="s">
        <v>454</v>
      </c>
      <c r="B41" s="40" t="s">
        <v>89</v>
      </c>
      <c r="C41" s="40" t="s">
        <v>503</v>
      </c>
      <c r="D41" s="40" t="s">
        <v>506</v>
      </c>
      <c r="E41" s="44" t="s">
        <v>507</v>
      </c>
      <c r="F41" s="129">
        <f t="shared" si="2"/>
        <v>4</v>
      </c>
      <c r="G41" s="243"/>
      <c r="H41" s="243">
        <v>0.8</v>
      </c>
      <c r="I41" s="243">
        <v>0.8</v>
      </c>
      <c r="J41" s="243">
        <v>0.8</v>
      </c>
      <c r="K41" s="243">
        <v>0.8</v>
      </c>
      <c r="L41" s="243">
        <v>0.8</v>
      </c>
      <c r="M41" s="243"/>
      <c r="N41" s="243"/>
      <c r="O41" s="243"/>
      <c r="P41" s="243"/>
      <c r="Q41" s="243"/>
      <c r="R41" s="246"/>
    </row>
    <row r="42" spans="1:18" s="55" customFormat="1" ht="51" x14ac:dyDescent="0.2">
      <c r="A42" s="40" t="s">
        <v>454</v>
      </c>
      <c r="B42" s="40" t="s">
        <v>89</v>
      </c>
      <c r="C42" s="40" t="s">
        <v>503</v>
      </c>
      <c r="D42" s="40" t="s">
        <v>508</v>
      </c>
      <c r="E42" s="44" t="s">
        <v>509</v>
      </c>
      <c r="F42" s="129">
        <f t="shared" si="2"/>
        <v>2</v>
      </c>
      <c r="G42" s="243"/>
      <c r="H42" s="243"/>
      <c r="I42" s="243"/>
      <c r="J42" s="243"/>
      <c r="K42" s="243"/>
      <c r="L42" s="243">
        <v>2</v>
      </c>
      <c r="M42" s="243"/>
      <c r="N42" s="243"/>
      <c r="O42" s="243"/>
      <c r="P42" s="243"/>
      <c r="Q42" s="243"/>
      <c r="R42" s="246"/>
    </row>
    <row r="43" spans="1:18" s="55" customFormat="1" ht="51" x14ac:dyDescent="0.2">
      <c r="A43" s="40" t="s">
        <v>454</v>
      </c>
      <c r="B43" s="40" t="s">
        <v>89</v>
      </c>
      <c r="C43" s="40" t="s">
        <v>503</v>
      </c>
      <c r="D43" s="56" t="s">
        <v>510</v>
      </c>
      <c r="E43" s="44" t="s">
        <v>511</v>
      </c>
      <c r="F43" s="129">
        <f t="shared" si="2"/>
        <v>22</v>
      </c>
      <c r="G43" s="243"/>
      <c r="H43" s="243"/>
      <c r="I43" s="243"/>
      <c r="J43" s="243"/>
      <c r="K43" s="243"/>
      <c r="L43" s="243"/>
      <c r="M43" s="243">
        <v>22</v>
      </c>
      <c r="N43" s="268"/>
      <c r="O43" s="268"/>
      <c r="P43" s="268"/>
      <c r="Q43" s="268"/>
      <c r="R43" s="268"/>
    </row>
    <row r="44" spans="1:18" s="55" customFormat="1" ht="51" x14ac:dyDescent="0.2">
      <c r="A44" s="40" t="s">
        <v>454</v>
      </c>
      <c r="B44" s="40" t="s">
        <v>89</v>
      </c>
      <c r="C44" s="40" t="s">
        <v>503</v>
      </c>
      <c r="D44" s="56" t="s">
        <v>512</v>
      </c>
      <c r="E44" s="44" t="s">
        <v>513</v>
      </c>
      <c r="F44" s="129">
        <f t="shared" si="2"/>
        <v>19</v>
      </c>
      <c r="G44" s="243"/>
      <c r="H44" s="243"/>
      <c r="I44" s="243"/>
      <c r="J44" s="243"/>
      <c r="K44" s="243"/>
      <c r="L44" s="243"/>
      <c r="M44" s="243">
        <v>19</v>
      </c>
      <c r="N44" s="268"/>
      <c r="O44" s="268"/>
      <c r="P44" s="268"/>
      <c r="Q44" s="268"/>
      <c r="R44" s="268"/>
    </row>
    <row r="45" spans="1:18" s="55" customFormat="1" ht="68" x14ac:dyDescent="0.2">
      <c r="A45" s="40" t="s">
        <v>454</v>
      </c>
      <c r="B45" s="40" t="s">
        <v>89</v>
      </c>
      <c r="C45" s="40" t="s">
        <v>503</v>
      </c>
      <c r="D45" s="56" t="s">
        <v>504</v>
      </c>
      <c r="E45" s="44" t="s">
        <v>505</v>
      </c>
      <c r="F45" s="129">
        <f t="shared" si="2"/>
        <v>0.5</v>
      </c>
      <c r="G45" s="268"/>
      <c r="H45" s="268"/>
      <c r="I45" s="268"/>
      <c r="J45" s="268"/>
      <c r="K45" s="268"/>
      <c r="L45" s="268"/>
      <c r="M45" s="268">
        <v>0.5</v>
      </c>
      <c r="N45" s="268"/>
      <c r="O45" s="268"/>
      <c r="P45" s="268"/>
      <c r="Q45" s="268"/>
      <c r="R45" s="268"/>
    </row>
    <row r="46" spans="1:18" s="55" customFormat="1" ht="51" x14ac:dyDescent="0.2">
      <c r="A46" s="40" t="s">
        <v>454</v>
      </c>
      <c r="B46" s="40" t="s">
        <v>89</v>
      </c>
      <c r="C46" s="56" t="s">
        <v>514</v>
      </c>
      <c r="D46" s="56" t="s">
        <v>515</v>
      </c>
      <c r="E46" s="44" t="s">
        <v>516</v>
      </c>
      <c r="F46" s="129">
        <f t="shared" si="2"/>
        <v>8</v>
      </c>
      <c r="G46" s="268"/>
      <c r="H46" s="268"/>
      <c r="I46" s="268"/>
      <c r="J46" s="268"/>
      <c r="K46" s="268"/>
      <c r="L46" s="268"/>
      <c r="M46" s="268"/>
      <c r="N46" s="243"/>
      <c r="O46" s="243"/>
      <c r="P46" s="243"/>
      <c r="Q46" s="243"/>
      <c r="R46" s="243">
        <v>8</v>
      </c>
    </row>
    <row r="47" spans="1:18" s="35" customFormat="1" ht="68" x14ac:dyDescent="0.2">
      <c r="A47" s="326" t="s">
        <v>454</v>
      </c>
      <c r="B47" s="326" t="s">
        <v>89</v>
      </c>
      <c r="C47" s="327" t="s">
        <v>514</v>
      </c>
      <c r="D47" s="327" t="s">
        <v>517</v>
      </c>
      <c r="E47" s="322" t="s">
        <v>518</v>
      </c>
      <c r="F47" s="328">
        <f t="shared" si="2"/>
        <v>50</v>
      </c>
      <c r="G47" s="329"/>
      <c r="H47" s="329"/>
      <c r="I47" s="329"/>
      <c r="J47" s="329"/>
      <c r="K47" s="329"/>
      <c r="L47" s="329"/>
      <c r="M47" s="329"/>
      <c r="N47" s="329"/>
      <c r="O47" s="329"/>
      <c r="P47" s="329"/>
      <c r="Q47" s="329"/>
      <c r="R47" s="329">
        <v>50</v>
      </c>
    </row>
    <row r="48" spans="1:18" s="35" customFormat="1" ht="34" x14ac:dyDescent="0.2">
      <c r="A48" s="310" t="s">
        <v>593</v>
      </c>
      <c r="B48" s="310" t="s">
        <v>89</v>
      </c>
      <c r="C48" s="224"/>
      <c r="D48" s="312" t="s">
        <v>557</v>
      </c>
      <c r="E48" s="312" t="s">
        <v>557</v>
      </c>
      <c r="F48" s="313">
        <f t="shared" ref="F48:F59" si="3">SUM(G48:R48)</f>
        <v>0.99999999999999989</v>
      </c>
      <c r="G48" s="314"/>
      <c r="H48" s="315"/>
      <c r="I48" s="315">
        <v>0.3</v>
      </c>
      <c r="J48" s="315">
        <v>0.3</v>
      </c>
      <c r="K48" s="315">
        <v>0.3</v>
      </c>
      <c r="L48" s="315">
        <v>0.1</v>
      </c>
      <c r="M48" s="315"/>
      <c r="N48" s="315"/>
      <c r="O48" s="330"/>
      <c r="P48" s="315"/>
      <c r="Q48" s="315"/>
      <c r="R48" s="316"/>
    </row>
    <row r="49" spans="1:18" s="35" customFormat="1" ht="34" x14ac:dyDescent="0.2">
      <c r="A49" s="310" t="s">
        <v>593</v>
      </c>
      <c r="B49" s="310" t="s">
        <v>89</v>
      </c>
      <c r="C49" s="224"/>
      <c r="D49" s="312" t="s">
        <v>558</v>
      </c>
      <c r="E49" s="312" t="s">
        <v>558</v>
      </c>
      <c r="F49" s="313">
        <f t="shared" si="3"/>
        <v>5.9</v>
      </c>
      <c r="G49" s="314"/>
      <c r="H49" s="315">
        <v>0.9</v>
      </c>
      <c r="I49" s="315">
        <v>1</v>
      </c>
      <c r="J49" s="315">
        <v>1</v>
      </c>
      <c r="K49" s="315">
        <v>1</v>
      </c>
      <c r="L49" s="315">
        <v>1</v>
      </c>
      <c r="M49" s="315">
        <v>1</v>
      </c>
      <c r="N49" s="315"/>
      <c r="O49" s="330"/>
      <c r="P49" s="315"/>
      <c r="Q49" s="315"/>
      <c r="R49" s="316"/>
    </row>
    <row r="50" spans="1:18" s="35" customFormat="1" ht="34" x14ac:dyDescent="0.2">
      <c r="A50" s="310" t="s">
        <v>593</v>
      </c>
      <c r="B50" s="310" t="s">
        <v>89</v>
      </c>
      <c r="C50" s="224"/>
      <c r="D50" s="312" t="s">
        <v>559</v>
      </c>
      <c r="E50" s="312" t="s">
        <v>559</v>
      </c>
      <c r="F50" s="313">
        <f t="shared" si="3"/>
        <v>5.2</v>
      </c>
      <c r="G50" s="314"/>
      <c r="H50" s="315">
        <v>0.8</v>
      </c>
      <c r="I50" s="315">
        <v>0.8</v>
      </c>
      <c r="J50" s="315">
        <v>0.8</v>
      </c>
      <c r="K50" s="315">
        <v>0.8</v>
      </c>
      <c r="L50" s="315">
        <v>1</v>
      </c>
      <c r="M50" s="315">
        <v>1</v>
      </c>
      <c r="N50" s="315"/>
      <c r="O50" s="330"/>
      <c r="P50" s="315"/>
      <c r="Q50" s="315"/>
      <c r="R50" s="316"/>
    </row>
    <row r="51" spans="1:18" s="35" customFormat="1" ht="34" x14ac:dyDescent="0.2">
      <c r="A51" s="310" t="s">
        <v>593</v>
      </c>
      <c r="B51" s="310" t="s">
        <v>89</v>
      </c>
      <c r="C51" s="224"/>
      <c r="D51" s="312" t="s">
        <v>549</v>
      </c>
      <c r="E51" s="312" t="s">
        <v>549</v>
      </c>
      <c r="F51" s="313">
        <f t="shared" si="3"/>
        <v>1.5</v>
      </c>
      <c r="G51" s="314"/>
      <c r="H51" s="315">
        <v>0.3</v>
      </c>
      <c r="I51" s="315">
        <v>0.5</v>
      </c>
      <c r="J51" s="315">
        <v>0.5</v>
      </c>
      <c r="K51" s="315" t="s">
        <v>757</v>
      </c>
      <c r="L51" s="315">
        <v>0.2</v>
      </c>
      <c r="M51" s="315"/>
      <c r="N51" s="315"/>
      <c r="O51" s="330"/>
      <c r="P51" s="315"/>
      <c r="Q51" s="315"/>
      <c r="R51" s="316"/>
    </row>
    <row r="52" spans="1:18" s="35" customFormat="1" ht="34" x14ac:dyDescent="0.2">
      <c r="A52" s="310" t="s">
        <v>593</v>
      </c>
      <c r="B52" s="310" t="s">
        <v>89</v>
      </c>
      <c r="C52" s="224"/>
      <c r="D52" s="312" t="s">
        <v>550</v>
      </c>
      <c r="E52" s="312" t="s">
        <v>550</v>
      </c>
      <c r="F52" s="313">
        <f t="shared" si="3"/>
        <v>0.4</v>
      </c>
      <c r="G52" s="314"/>
      <c r="H52" s="315">
        <v>0.2</v>
      </c>
      <c r="I52" s="315">
        <v>0.2</v>
      </c>
      <c r="J52" s="315"/>
      <c r="K52" s="315"/>
      <c r="L52" s="315"/>
      <c r="M52" s="315"/>
      <c r="N52" s="315"/>
      <c r="O52" s="330"/>
      <c r="P52" s="315"/>
      <c r="Q52" s="315"/>
      <c r="R52" s="316"/>
    </row>
    <row r="53" spans="1:18" s="35" customFormat="1" ht="34" x14ac:dyDescent="0.2">
      <c r="A53" s="310" t="s">
        <v>593</v>
      </c>
      <c r="B53" s="310" t="s">
        <v>89</v>
      </c>
      <c r="C53" s="224"/>
      <c r="D53" s="312" t="s">
        <v>553</v>
      </c>
      <c r="E53" s="312" t="s">
        <v>553</v>
      </c>
      <c r="F53" s="313">
        <f t="shared" si="3"/>
        <v>11</v>
      </c>
      <c r="G53" s="314"/>
      <c r="H53" s="315">
        <v>1</v>
      </c>
      <c r="I53" s="315">
        <v>2</v>
      </c>
      <c r="J53" s="315">
        <v>2</v>
      </c>
      <c r="K53" s="315">
        <v>2</v>
      </c>
      <c r="L53" s="315">
        <v>2</v>
      </c>
      <c r="M53" s="315">
        <v>2</v>
      </c>
      <c r="N53" s="315"/>
      <c r="O53" s="330"/>
      <c r="P53" s="315"/>
      <c r="Q53" s="315"/>
      <c r="R53" s="316"/>
    </row>
    <row r="54" spans="1:18" s="35" customFormat="1" ht="34" x14ac:dyDescent="0.2">
      <c r="A54" s="310" t="s">
        <v>593</v>
      </c>
      <c r="B54" s="310" t="s">
        <v>89</v>
      </c>
      <c r="C54" s="224"/>
      <c r="D54" s="312" t="s">
        <v>560</v>
      </c>
      <c r="E54" s="312" t="s">
        <v>560</v>
      </c>
      <c r="F54" s="313">
        <f t="shared" si="3"/>
        <v>4.5999999999999996</v>
      </c>
      <c r="G54" s="314"/>
      <c r="H54" s="315"/>
      <c r="I54" s="315">
        <v>0.5</v>
      </c>
      <c r="J54" s="315">
        <v>0.6</v>
      </c>
      <c r="K54" s="315">
        <v>1.5</v>
      </c>
      <c r="L54" s="315">
        <v>1</v>
      </c>
      <c r="M54" s="315">
        <v>1</v>
      </c>
      <c r="N54" s="315"/>
      <c r="O54" s="330"/>
      <c r="P54" s="315"/>
      <c r="Q54" s="315"/>
      <c r="R54" s="316"/>
    </row>
    <row r="55" spans="1:18" s="35" customFormat="1" ht="34" x14ac:dyDescent="0.2">
      <c r="A55" s="310" t="s">
        <v>593</v>
      </c>
      <c r="B55" s="310" t="s">
        <v>89</v>
      </c>
      <c r="C55" s="224"/>
      <c r="D55" s="312" t="s">
        <v>561</v>
      </c>
      <c r="E55" s="312" t="s">
        <v>562</v>
      </c>
      <c r="F55" s="313">
        <f t="shared" si="3"/>
        <v>11</v>
      </c>
      <c r="G55" s="314"/>
      <c r="H55" s="315">
        <v>1.1702127659574468</v>
      </c>
      <c r="I55" s="315">
        <v>1.1702127659574468</v>
      </c>
      <c r="J55" s="315">
        <v>1.1702127659574468</v>
      </c>
      <c r="K55" s="315">
        <v>2.3404255319148937</v>
      </c>
      <c r="L55" s="315">
        <v>2.3404255319148937</v>
      </c>
      <c r="M55" s="315">
        <v>2.8085106382978724</v>
      </c>
      <c r="N55" s="315"/>
      <c r="O55" s="330"/>
      <c r="P55" s="315"/>
      <c r="Q55" s="315"/>
      <c r="R55" s="316"/>
    </row>
    <row r="56" spans="1:18" s="35" customFormat="1" ht="17" x14ac:dyDescent="0.2">
      <c r="A56" s="310" t="s">
        <v>593</v>
      </c>
      <c r="B56" s="310" t="s">
        <v>88</v>
      </c>
      <c r="C56" s="224"/>
      <c r="D56" s="312" t="s">
        <v>563</v>
      </c>
      <c r="E56" s="312" t="s">
        <v>564</v>
      </c>
      <c r="F56" s="313">
        <f t="shared" si="3"/>
        <v>2</v>
      </c>
      <c r="G56" s="314"/>
      <c r="H56" s="315">
        <v>0.3</v>
      </c>
      <c r="I56" s="315">
        <v>0.5</v>
      </c>
      <c r="J56" s="315">
        <v>0.5</v>
      </c>
      <c r="K56" s="315">
        <v>0.7</v>
      </c>
      <c r="L56" s="315"/>
      <c r="M56" s="315"/>
      <c r="N56" s="315"/>
      <c r="O56" s="330"/>
      <c r="P56" s="315"/>
      <c r="Q56" s="315"/>
      <c r="R56" s="316"/>
    </row>
    <row r="57" spans="1:18" s="35" customFormat="1" ht="34" x14ac:dyDescent="0.2">
      <c r="A57" s="310" t="s">
        <v>593</v>
      </c>
      <c r="B57" s="310" t="s">
        <v>89</v>
      </c>
      <c r="C57" s="224"/>
      <c r="D57" s="312" t="s">
        <v>565</v>
      </c>
      <c r="E57" s="312" t="s">
        <v>565</v>
      </c>
      <c r="F57" s="313">
        <f t="shared" si="3"/>
        <v>1</v>
      </c>
      <c r="G57" s="314"/>
      <c r="H57" s="315">
        <v>0</v>
      </c>
      <c r="I57" s="315">
        <v>0.1</v>
      </c>
      <c r="J57" s="315">
        <v>0.3</v>
      </c>
      <c r="K57" s="315">
        <v>0.6</v>
      </c>
      <c r="L57" s="315"/>
      <c r="M57" s="315"/>
      <c r="N57" s="315"/>
      <c r="O57" s="330"/>
      <c r="P57" s="315"/>
      <c r="Q57" s="315"/>
      <c r="R57" s="316"/>
    </row>
    <row r="58" spans="1:18" s="35" customFormat="1" ht="34" x14ac:dyDescent="0.2">
      <c r="A58" s="310" t="s">
        <v>593</v>
      </c>
      <c r="B58" s="310" t="s">
        <v>89</v>
      </c>
      <c r="C58" s="224"/>
      <c r="D58" s="312" t="s">
        <v>566</v>
      </c>
      <c r="E58" s="312" t="s">
        <v>566</v>
      </c>
      <c r="F58" s="313">
        <f t="shared" si="3"/>
        <v>3</v>
      </c>
      <c r="G58" s="314"/>
      <c r="H58" s="315"/>
      <c r="I58" s="315">
        <v>1</v>
      </c>
      <c r="J58" s="315">
        <v>2</v>
      </c>
      <c r="K58" s="315"/>
      <c r="L58" s="315"/>
      <c r="M58" s="315"/>
      <c r="N58" s="315"/>
      <c r="O58" s="330"/>
      <c r="P58" s="315"/>
      <c r="Q58" s="315"/>
      <c r="R58" s="316"/>
    </row>
    <row r="59" spans="1:18" s="35" customFormat="1" ht="34" x14ac:dyDescent="0.2">
      <c r="A59" s="310" t="s">
        <v>593</v>
      </c>
      <c r="B59" s="310" t="s">
        <v>89</v>
      </c>
      <c r="C59" s="224"/>
      <c r="D59" s="312" t="s">
        <v>567</v>
      </c>
      <c r="E59" s="312" t="s">
        <v>567</v>
      </c>
      <c r="F59" s="313">
        <f t="shared" si="3"/>
        <v>7</v>
      </c>
      <c r="G59" s="314"/>
      <c r="H59" s="315">
        <v>2</v>
      </c>
      <c r="I59" s="315">
        <v>1</v>
      </c>
      <c r="J59" s="315">
        <v>1</v>
      </c>
      <c r="K59" s="315">
        <v>2</v>
      </c>
      <c r="L59" s="315">
        <v>1</v>
      </c>
      <c r="M59" s="315"/>
      <c r="N59" s="315"/>
      <c r="O59" s="330"/>
      <c r="P59" s="315"/>
      <c r="Q59" s="315"/>
      <c r="R59" s="316"/>
    </row>
    <row r="60" spans="1:18" s="35" customFormat="1" ht="34" x14ac:dyDescent="0.2">
      <c r="A60" s="310" t="s">
        <v>593</v>
      </c>
      <c r="B60" s="310" t="s">
        <v>89</v>
      </c>
      <c r="C60" s="224"/>
      <c r="D60" s="312" t="s">
        <v>568</v>
      </c>
      <c r="E60" s="312" t="s">
        <v>568</v>
      </c>
      <c r="F60" s="313">
        <f t="shared" ref="F60:F79" si="4">SUM(G60:R60)</f>
        <v>2</v>
      </c>
      <c r="G60" s="314"/>
      <c r="H60" s="315">
        <v>2</v>
      </c>
      <c r="I60" s="315"/>
      <c r="J60" s="315"/>
      <c r="K60" s="315"/>
      <c r="L60" s="315"/>
      <c r="M60" s="315"/>
      <c r="N60" s="315"/>
      <c r="O60" s="330"/>
      <c r="P60" s="315"/>
      <c r="Q60" s="315"/>
      <c r="R60" s="316"/>
    </row>
    <row r="61" spans="1:18" s="35" customFormat="1" ht="34" x14ac:dyDescent="0.2">
      <c r="A61" s="310" t="s">
        <v>593</v>
      </c>
      <c r="B61" s="310" t="s">
        <v>89</v>
      </c>
      <c r="C61" s="224"/>
      <c r="D61" s="312" t="s">
        <v>569</v>
      </c>
      <c r="E61" s="312" t="s">
        <v>569</v>
      </c>
      <c r="F61" s="313">
        <f>SUM(G61:R61)</f>
        <v>5</v>
      </c>
      <c r="G61" s="314"/>
      <c r="H61" s="315">
        <v>2</v>
      </c>
      <c r="I61" s="315">
        <v>3</v>
      </c>
      <c r="J61" s="315"/>
      <c r="K61" s="315"/>
      <c r="L61" s="315"/>
      <c r="M61" s="315"/>
      <c r="N61" s="315"/>
      <c r="O61" s="330"/>
      <c r="P61" s="315"/>
      <c r="Q61" s="315"/>
      <c r="R61" s="316"/>
    </row>
    <row r="62" spans="1:18" s="35" customFormat="1" ht="34" x14ac:dyDescent="0.2">
      <c r="A62" s="310" t="s">
        <v>593</v>
      </c>
      <c r="B62" s="310" t="s">
        <v>89</v>
      </c>
      <c r="C62" s="224"/>
      <c r="D62" s="312" t="s">
        <v>570</v>
      </c>
      <c r="E62" s="312" t="s">
        <v>570</v>
      </c>
      <c r="F62" s="313">
        <f>SUM(G62:R62)</f>
        <v>1.5</v>
      </c>
      <c r="G62" s="314"/>
      <c r="H62" s="315">
        <v>0.7</v>
      </c>
      <c r="I62" s="315">
        <v>0.8</v>
      </c>
      <c r="J62" s="315"/>
      <c r="K62" s="315"/>
      <c r="L62" s="315"/>
      <c r="M62" s="315"/>
      <c r="N62" s="315"/>
      <c r="O62" s="330"/>
      <c r="P62" s="315"/>
      <c r="Q62" s="315"/>
      <c r="R62" s="316"/>
    </row>
    <row r="63" spans="1:18" s="35" customFormat="1" ht="51" x14ac:dyDescent="0.2">
      <c r="A63" s="310" t="s">
        <v>593</v>
      </c>
      <c r="B63" s="310" t="s">
        <v>89</v>
      </c>
      <c r="C63" s="224"/>
      <c r="D63" s="312" t="s">
        <v>571</v>
      </c>
      <c r="E63" s="312" t="s">
        <v>571</v>
      </c>
      <c r="F63" s="313">
        <f t="shared" si="4"/>
        <v>5</v>
      </c>
      <c r="G63" s="314"/>
      <c r="H63" s="315">
        <v>0.8</v>
      </c>
      <c r="I63" s="315">
        <v>0.8</v>
      </c>
      <c r="J63" s="315">
        <v>0.8</v>
      </c>
      <c r="K63" s="315">
        <v>0.8</v>
      </c>
      <c r="L63" s="315">
        <v>0.8</v>
      </c>
      <c r="M63" s="315">
        <v>1</v>
      </c>
      <c r="N63" s="315"/>
      <c r="O63" s="330"/>
      <c r="P63" s="315"/>
      <c r="Q63" s="315"/>
      <c r="R63" s="316"/>
    </row>
    <row r="64" spans="1:18" s="35" customFormat="1" ht="34" x14ac:dyDescent="0.2">
      <c r="A64" s="310" t="s">
        <v>593</v>
      </c>
      <c r="B64" s="310" t="s">
        <v>89</v>
      </c>
      <c r="C64" s="224"/>
      <c r="D64" s="312" t="s">
        <v>572</v>
      </c>
      <c r="E64" s="312" t="s">
        <v>573</v>
      </c>
      <c r="F64" s="313">
        <f t="shared" si="4"/>
        <v>1.1000000000000001</v>
      </c>
      <c r="G64" s="314"/>
      <c r="H64" s="315">
        <v>0.4</v>
      </c>
      <c r="I64" s="315">
        <v>0.7</v>
      </c>
      <c r="J64" s="315"/>
      <c r="K64" s="315"/>
      <c r="L64" s="315"/>
      <c r="M64" s="315"/>
      <c r="N64" s="315"/>
      <c r="O64" s="330"/>
      <c r="P64" s="315"/>
      <c r="Q64" s="315"/>
      <c r="R64" s="316"/>
    </row>
    <row r="65" spans="1:18" s="35" customFormat="1" ht="34" x14ac:dyDescent="0.2">
      <c r="A65" s="310" t="s">
        <v>593</v>
      </c>
      <c r="B65" s="310" t="s">
        <v>89</v>
      </c>
      <c r="C65" s="224"/>
      <c r="D65" s="312" t="s">
        <v>574</v>
      </c>
      <c r="E65" s="312" t="s">
        <v>575</v>
      </c>
      <c r="F65" s="313">
        <f t="shared" si="4"/>
        <v>10</v>
      </c>
      <c r="G65" s="314"/>
      <c r="H65" s="315">
        <v>1.5151515151515151</v>
      </c>
      <c r="I65" s="315">
        <v>1.5151515151515151</v>
      </c>
      <c r="J65" s="315">
        <v>1.5151515151515151</v>
      </c>
      <c r="K65" s="315">
        <v>1.5151515151515151</v>
      </c>
      <c r="L65" s="315">
        <v>1.5151515151515151</v>
      </c>
      <c r="M65" s="315">
        <v>2.4242424242424243</v>
      </c>
      <c r="N65" s="315"/>
      <c r="O65" s="330"/>
      <c r="P65" s="315"/>
      <c r="Q65" s="315"/>
      <c r="R65" s="316"/>
    </row>
    <row r="66" spans="1:18" s="35" customFormat="1" ht="34" x14ac:dyDescent="0.2">
      <c r="A66" s="310" t="s">
        <v>593</v>
      </c>
      <c r="B66" s="310" t="s">
        <v>89</v>
      </c>
      <c r="C66" s="224"/>
      <c r="D66" s="312" t="s">
        <v>555</v>
      </c>
      <c r="E66" s="312" t="s">
        <v>555</v>
      </c>
      <c r="F66" s="313">
        <f t="shared" si="4"/>
        <v>1.5</v>
      </c>
      <c r="G66" s="314"/>
      <c r="H66" s="315">
        <v>0.1</v>
      </c>
      <c r="I66" s="315">
        <v>0.2</v>
      </c>
      <c r="J66" s="315">
        <v>1.2</v>
      </c>
      <c r="K66" s="315"/>
      <c r="L66" s="315"/>
      <c r="M66" s="315"/>
      <c r="N66" s="315"/>
      <c r="O66" s="330"/>
      <c r="P66" s="315"/>
      <c r="Q66" s="315"/>
      <c r="R66" s="316"/>
    </row>
    <row r="67" spans="1:18" s="35" customFormat="1" ht="34" x14ac:dyDescent="0.2">
      <c r="A67" s="310" t="s">
        <v>593</v>
      </c>
      <c r="B67" s="310" t="s">
        <v>89</v>
      </c>
      <c r="C67" s="224"/>
      <c r="D67" s="312" t="s">
        <v>755</v>
      </c>
      <c r="E67" s="312" t="s">
        <v>756</v>
      </c>
      <c r="F67" s="313">
        <f t="shared" si="4"/>
        <v>1.4590000000000001</v>
      </c>
      <c r="G67" s="314">
        <v>0.1</v>
      </c>
      <c r="H67" s="315">
        <v>0</v>
      </c>
      <c r="I67" s="315">
        <v>1.2090000000000001</v>
      </c>
      <c r="J67" s="315">
        <v>0.15</v>
      </c>
      <c r="K67" s="315"/>
      <c r="L67" s="315"/>
      <c r="M67" s="315"/>
      <c r="N67" s="315"/>
      <c r="O67" s="330"/>
      <c r="P67" s="315"/>
      <c r="Q67" s="315"/>
      <c r="R67" s="316"/>
    </row>
    <row r="68" spans="1:18" s="35" customFormat="1" ht="34" x14ac:dyDescent="0.2">
      <c r="A68" s="310" t="s">
        <v>593</v>
      </c>
      <c r="B68" s="310" t="s">
        <v>89</v>
      </c>
      <c r="C68" s="224"/>
      <c r="D68" s="312" t="s">
        <v>576</v>
      </c>
      <c r="E68" s="312" t="s">
        <v>577</v>
      </c>
      <c r="F68" s="313">
        <f t="shared" si="4"/>
        <v>15</v>
      </c>
      <c r="G68" s="314"/>
      <c r="H68" s="315">
        <v>1</v>
      </c>
      <c r="I68" s="315">
        <v>2</v>
      </c>
      <c r="J68" s="315">
        <v>3</v>
      </c>
      <c r="K68" s="315">
        <v>3</v>
      </c>
      <c r="L68" s="315">
        <v>3</v>
      </c>
      <c r="M68" s="315">
        <v>3</v>
      </c>
      <c r="N68" s="315"/>
      <c r="O68" s="330"/>
      <c r="P68" s="315"/>
      <c r="Q68" s="315"/>
      <c r="R68" s="316"/>
    </row>
    <row r="69" spans="1:18" s="35" customFormat="1" ht="34" x14ac:dyDescent="0.2">
      <c r="A69" s="310" t="s">
        <v>593</v>
      </c>
      <c r="B69" s="310" t="s">
        <v>89</v>
      </c>
      <c r="C69" s="224"/>
      <c r="D69" s="312" t="s">
        <v>578</v>
      </c>
      <c r="E69" s="312" t="s">
        <v>578</v>
      </c>
      <c r="F69" s="313">
        <f t="shared" si="4"/>
        <v>0.5</v>
      </c>
      <c r="G69" s="314"/>
      <c r="H69" s="315"/>
      <c r="I69" s="315"/>
      <c r="J69" s="315"/>
      <c r="K69" s="315">
        <v>0.5</v>
      </c>
      <c r="L69" s="315"/>
      <c r="M69" s="315"/>
      <c r="N69" s="315"/>
      <c r="O69" s="330"/>
      <c r="P69" s="315"/>
      <c r="Q69" s="315"/>
      <c r="R69" s="316"/>
    </row>
    <row r="70" spans="1:18" s="35" customFormat="1" ht="34" x14ac:dyDescent="0.2">
      <c r="A70" s="310" t="s">
        <v>593</v>
      </c>
      <c r="B70" s="310" t="s">
        <v>89</v>
      </c>
      <c r="C70" s="224"/>
      <c r="D70" s="312" t="s">
        <v>758</v>
      </c>
      <c r="E70" s="312" t="s">
        <v>578</v>
      </c>
      <c r="F70" s="313">
        <f t="shared" si="4"/>
        <v>7</v>
      </c>
      <c r="G70" s="314"/>
      <c r="H70" s="315"/>
      <c r="I70" s="315"/>
      <c r="J70" s="315"/>
      <c r="K70" s="315">
        <v>2</v>
      </c>
      <c r="L70" s="315">
        <v>2</v>
      </c>
      <c r="M70" s="315">
        <v>3</v>
      </c>
      <c r="N70" s="315"/>
      <c r="O70" s="330"/>
      <c r="P70" s="315"/>
      <c r="Q70" s="315"/>
      <c r="R70" s="316"/>
    </row>
    <row r="71" spans="1:18" s="35" customFormat="1" ht="34" x14ac:dyDescent="0.2">
      <c r="A71" s="310" t="s">
        <v>593</v>
      </c>
      <c r="B71" s="310" t="s">
        <v>89</v>
      </c>
      <c r="C71" s="224"/>
      <c r="D71" s="312" t="s">
        <v>758</v>
      </c>
      <c r="E71" s="312" t="s">
        <v>759</v>
      </c>
      <c r="F71" s="313">
        <f t="shared" si="4"/>
        <v>1</v>
      </c>
      <c r="G71" s="314"/>
      <c r="H71" s="315"/>
      <c r="I71" s="315"/>
      <c r="J71" s="315">
        <v>1</v>
      </c>
      <c r="K71" s="315"/>
      <c r="L71" s="315"/>
      <c r="M71" s="315"/>
      <c r="N71" s="315"/>
      <c r="O71" s="330"/>
      <c r="P71" s="315"/>
      <c r="Q71" s="315"/>
      <c r="R71" s="316"/>
    </row>
    <row r="72" spans="1:18" s="35" customFormat="1" ht="34" x14ac:dyDescent="0.2">
      <c r="A72" s="310" t="s">
        <v>593</v>
      </c>
      <c r="B72" s="310" t="s">
        <v>89</v>
      </c>
      <c r="C72" s="224"/>
      <c r="D72" s="312" t="s">
        <v>758</v>
      </c>
      <c r="E72" s="312" t="s">
        <v>760</v>
      </c>
      <c r="F72" s="313">
        <f t="shared" si="4"/>
        <v>21</v>
      </c>
      <c r="G72" s="314"/>
      <c r="H72" s="315"/>
      <c r="I72" s="315"/>
      <c r="J72" s="315">
        <v>0.5</v>
      </c>
      <c r="K72" s="315">
        <v>1.5</v>
      </c>
      <c r="L72" s="315">
        <v>2</v>
      </c>
      <c r="M72" s="315">
        <v>2</v>
      </c>
      <c r="N72" s="315">
        <v>3</v>
      </c>
      <c r="O72" s="330">
        <v>3</v>
      </c>
      <c r="P72" s="315">
        <v>3</v>
      </c>
      <c r="Q72" s="315">
        <v>3</v>
      </c>
      <c r="R72" s="316">
        <v>3</v>
      </c>
    </row>
    <row r="73" spans="1:18" s="35" customFormat="1" ht="34" x14ac:dyDescent="0.2">
      <c r="A73" s="310" t="s">
        <v>593</v>
      </c>
      <c r="B73" s="310" t="s">
        <v>89</v>
      </c>
      <c r="C73" s="224"/>
      <c r="D73" s="312" t="s">
        <v>579</v>
      </c>
      <c r="E73" s="312" t="s">
        <v>580</v>
      </c>
      <c r="F73" s="313">
        <f>SUM(G73:R73)</f>
        <v>4</v>
      </c>
      <c r="G73" s="314"/>
      <c r="H73" s="315">
        <v>0.4</v>
      </c>
      <c r="I73" s="315">
        <v>0.4</v>
      </c>
      <c r="J73" s="315">
        <v>0.8</v>
      </c>
      <c r="K73" s="315">
        <v>0.8</v>
      </c>
      <c r="L73" s="315">
        <v>0.8</v>
      </c>
      <c r="M73" s="315">
        <v>0.8</v>
      </c>
      <c r="N73" s="315"/>
      <c r="O73" s="330"/>
      <c r="P73" s="315"/>
      <c r="Q73" s="315"/>
      <c r="R73" s="316"/>
    </row>
    <row r="74" spans="1:18" s="35" customFormat="1" ht="34" x14ac:dyDescent="0.2">
      <c r="A74" s="310" t="s">
        <v>593</v>
      </c>
      <c r="B74" s="310" t="s">
        <v>89</v>
      </c>
      <c r="C74" s="224"/>
      <c r="D74" s="312" t="s">
        <v>581</v>
      </c>
      <c r="E74" s="312" t="s">
        <v>581</v>
      </c>
      <c r="F74" s="313">
        <f t="shared" si="4"/>
        <v>1</v>
      </c>
      <c r="G74" s="314"/>
      <c r="H74" s="315">
        <v>0</v>
      </c>
      <c r="I74" s="315">
        <v>1</v>
      </c>
      <c r="J74" s="315"/>
      <c r="K74" s="315"/>
      <c r="L74" s="315"/>
      <c r="M74" s="315"/>
      <c r="N74" s="315"/>
      <c r="O74" s="330"/>
      <c r="P74" s="315"/>
      <c r="Q74" s="315"/>
      <c r="R74" s="316"/>
    </row>
    <row r="75" spans="1:18" s="35" customFormat="1" ht="34" x14ac:dyDescent="0.2">
      <c r="A75" s="310" t="s">
        <v>593</v>
      </c>
      <c r="B75" s="310" t="s">
        <v>89</v>
      </c>
      <c r="C75" s="224"/>
      <c r="D75" s="312" t="s">
        <v>582</v>
      </c>
      <c r="E75" s="312" t="s">
        <v>582</v>
      </c>
      <c r="F75" s="313">
        <f t="shared" si="4"/>
        <v>0.60000000000000009</v>
      </c>
      <c r="G75" s="314"/>
      <c r="H75" s="315">
        <v>0.1</v>
      </c>
      <c r="I75" s="315">
        <v>0.2</v>
      </c>
      <c r="J75" s="315">
        <v>0.3</v>
      </c>
      <c r="K75" s="315"/>
      <c r="L75" s="315"/>
      <c r="M75" s="315"/>
      <c r="N75" s="315"/>
      <c r="O75" s="330"/>
      <c r="P75" s="315"/>
      <c r="Q75" s="315"/>
      <c r="R75" s="316"/>
    </row>
    <row r="76" spans="1:18" s="35" customFormat="1" ht="34" x14ac:dyDescent="0.2">
      <c r="A76" s="310" t="s">
        <v>593</v>
      </c>
      <c r="B76" s="310" t="s">
        <v>89</v>
      </c>
      <c r="C76" s="224"/>
      <c r="D76" s="312" t="s">
        <v>583</v>
      </c>
      <c r="E76" s="312" t="s">
        <v>583</v>
      </c>
      <c r="F76" s="313">
        <f t="shared" si="4"/>
        <v>1.1000000000000001</v>
      </c>
      <c r="G76" s="314"/>
      <c r="H76" s="315">
        <v>0.5</v>
      </c>
      <c r="I76" s="315">
        <v>0.6</v>
      </c>
      <c r="J76" s="315"/>
      <c r="K76" s="315"/>
      <c r="L76" s="315"/>
      <c r="M76" s="315"/>
      <c r="N76" s="315"/>
      <c r="O76" s="330"/>
      <c r="P76" s="315"/>
      <c r="Q76" s="315"/>
      <c r="R76" s="316"/>
    </row>
    <row r="77" spans="1:18" s="35" customFormat="1" ht="34" x14ac:dyDescent="0.2">
      <c r="A77" s="310" t="s">
        <v>593</v>
      </c>
      <c r="B77" s="310" t="s">
        <v>89</v>
      </c>
      <c r="C77" s="323"/>
      <c r="D77" s="312" t="s">
        <v>584</v>
      </c>
      <c r="E77" s="312" t="s">
        <v>584</v>
      </c>
      <c r="F77" s="313">
        <f t="shared" si="4"/>
        <v>0.5</v>
      </c>
      <c r="G77" s="314"/>
      <c r="H77" s="315">
        <v>0.25</v>
      </c>
      <c r="I77" s="315">
        <v>0.25</v>
      </c>
      <c r="J77" s="315"/>
      <c r="K77" s="315"/>
      <c r="L77" s="315"/>
      <c r="M77" s="315"/>
      <c r="N77" s="315"/>
      <c r="O77" s="330"/>
      <c r="P77" s="315"/>
      <c r="Q77" s="315"/>
      <c r="R77" s="316"/>
    </row>
    <row r="78" spans="1:18" s="35" customFormat="1" ht="34" x14ac:dyDescent="0.2">
      <c r="A78" s="310" t="s">
        <v>593</v>
      </c>
      <c r="B78" s="310" t="s">
        <v>89</v>
      </c>
      <c r="C78" s="323"/>
      <c r="D78" s="312" t="s">
        <v>554</v>
      </c>
      <c r="E78" s="312" t="s">
        <v>554</v>
      </c>
      <c r="F78" s="313">
        <f t="shared" si="4"/>
        <v>8.4</v>
      </c>
      <c r="G78" s="314"/>
      <c r="H78" s="315">
        <v>0.8</v>
      </c>
      <c r="I78" s="315">
        <v>0.8</v>
      </c>
      <c r="J78" s="315">
        <v>0.8</v>
      </c>
      <c r="K78" s="315">
        <v>2</v>
      </c>
      <c r="L78" s="315">
        <v>2</v>
      </c>
      <c r="M78" s="315">
        <v>2</v>
      </c>
      <c r="N78" s="315"/>
      <c r="O78" s="330"/>
      <c r="P78" s="315"/>
      <c r="Q78" s="315"/>
      <c r="R78" s="316"/>
    </row>
    <row r="79" spans="1:18" s="35" customFormat="1" ht="34" x14ac:dyDescent="0.2">
      <c r="A79" s="310" t="s">
        <v>593</v>
      </c>
      <c r="B79" s="310" t="s">
        <v>89</v>
      </c>
      <c r="C79" s="323"/>
      <c r="D79" s="312" t="s">
        <v>556</v>
      </c>
      <c r="E79" s="312" t="s">
        <v>556</v>
      </c>
      <c r="F79" s="313">
        <f t="shared" si="4"/>
        <v>2</v>
      </c>
      <c r="G79" s="314"/>
      <c r="H79" s="315">
        <v>1</v>
      </c>
      <c r="I79" s="315">
        <v>1</v>
      </c>
      <c r="J79" s="315"/>
      <c r="K79" s="315"/>
      <c r="L79" s="315"/>
      <c r="M79" s="315"/>
      <c r="N79" s="315"/>
      <c r="O79" s="330"/>
      <c r="P79" s="315"/>
      <c r="Q79" s="315"/>
      <c r="R79" s="316"/>
    </row>
    <row r="80" spans="1:18" s="35" customFormat="1" ht="34" x14ac:dyDescent="0.2">
      <c r="A80" s="310" t="s">
        <v>593</v>
      </c>
      <c r="B80" s="310" t="s">
        <v>89</v>
      </c>
      <c r="C80" s="323"/>
      <c r="D80" s="312" t="s">
        <v>761</v>
      </c>
      <c r="E80" s="312" t="s">
        <v>762</v>
      </c>
      <c r="F80" s="313">
        <f>SUM(G80:R80)</f>
        <v>2.5</v>
      </c>
      <c r="G80" s="314"/>
      <c r="H80" s="315"/>
      <c r="I80" s="315">
        <v>0.5</v>
      </c>
      <c r="J80" s="315">
        <v>0.5</v>
      </c>
      <c r="K80" s="315">
        <v>0.5</v>
      </c>
      <c r="L80" s="315">
        <v>0.5</v>
      </c>
      <c r="M80" s="315">
        <v>0.5</v>
      </c>
      <c r="N80" s="315"/>
      <c r="O80" s="330"/>
      <c r="P80" s="315"/>
      <c r="Q80" s="315"/>
      <c r="R80" s="316"/>
    </row>
    <row r="81" spans="1:18" s="35" customFormat="1" ht="51" x14ac:dyDescent="0.2">
      <c r="A81" s="310" t="s">
        <v>593</v>
      </c>
      <c r="B81" s="310" t="s">
        <v>89</v>
      </c>
      <c r="C81" s="323"/>
      <c r="D81" s="312" t="s">
        <v>551</v>
      </c>
      <c r="E81" s="312" t="s">
        <v>552</v>
      </c>
      <c r="F81" s="313">
        <f>SUM(G81:R81)</f>
        <v>22</v>
      </c>
      <c r="G81" s="314"/>
      <c r="H81" s="315"/>
      <c r="I81" s="315">
        <v>4.4000000000000004</v>
      </c>
      <c r="J81" s="315">
        <v>4.4000000000000004</v>
      </c>
      <c r="K81" s="315">
        <v>4.4000000000000004</v>
      </c>
      <c r="L81" s="315">
        <v>4.4000000000000004</v>
      </c>
      <c r="M81" s="315">
        <v>4.4000000000000004</v>
      </c>
      <c r="N81" s="315"/>
      <c r="O81" s="330"/>
      <c r="P81" s="315"/>
      <c r="Q81" s="315"/>
      <c r="R81" s="316"/>
    </row>
    <row r="82" spans="1:18" s="35" customFormat="1" ht="34" x14ac:dyDescent="0.2">
      <c r="A82" s="310" t="s">
        <v>593</v>
      </c>
      <c r="B82" s="310" t="s">
        <v>89</v>
      </c>
      <c r="C82" s="323"/>
      <c r="D82" s="312" t="s">
        <v>548</v>
      </c>
      <c r="E82" s="312" t="s">
        <v>548</v>
      </c>
      <c r="F82" s="313">
        <f>SUM(G82:R82)</f>
        <v>15.999999999999996</v>
      </c>
      <c r="G82" s="314"/>
      <c r="H82" s="315">
        <v>2.2857142857142856</v>
      </c>
      <c r="I82" s="315">
        <v>2.2857142857142856</v>
      </c>
      <c r="J82" s="315">
        <v>2.2857142857142856</v>
      </c>
      <c r="K82" s="315">
        <v>2.2857142857142856</v>
      </c>
      <c r="L82" s="315">
        <v>2.2857142857142856</v>
      </c>
      <c r="M82" s="315">
        <v>2.2857142857142856</v>
      </c>
      <c r="N82" s="315">
        <v>2.2857142857142856</v>
      </c>
      <c r="O82" s="330"/>
      <c r="P82" s="315"/>
      <c r="Q82" s="315"/>
      <c r="R82" s="316"/>
    </row>
    <row r="83" spans="1:18" x14ac:dyDescent="0.2">
      <c r="A83" s="466" t="s">
        <v>174</v>
      </c>
      <c r="B83" s="426"/>
      <c r="C83" s="426"/>
      <c r="D83" s="426"/>
      <c r="E83" s="426"/>
      <c r="F83" s="145">
        <f>SUM(F27:F82)</f>
        <v>1042.259</v>
      </c>
      <c r="G83" s="145">
        <f>SUM(G27:G82)</f>
        <v>54.6</v>
      </c>
      <c r="H83" s="145">
        <f t="shared" ref="H83:R83" si="5">SUM(H27:H82)</f>
        <v>88.321078566823246</v>
      </c>
      <c r="I83" s="145">
        <f t="shared" si="5"/>
        <v>100.53007856682325</v>
      </c>
      <c r="J83" s="145">
        <f t="shared" si="5"/>
        <v>91.221078566823238</v>
      </c>
      <c r="K83" s="145">
        <f t="shared" si="5"/>
        <v>95.341291332780685</v>
      </c>
      <c r="L83" s="145">
        <f t="shared" si="5"/>
        <v>144.74129133278069</v>
      </c>
      <c r="M83" s="145">
        <f t="shared" si="5"/>
        <v>146.21846734825459</v>
      </c>
      <c r="N83" s="145">
        <f t="shared" si="5"/>
        <v>67.285714285714292</v>
      </c>
      <c r="O83" s="145">
        <f t="shared" si="5"/>
        <v>78</v>
      </c>
      <c r="P83" s="145">
        <f t="shared" si="5"/>
        <v>44</v>
      </c>
      <c r="Q83" s="145">
        <f t="shared" si="5"/>
        <v>38</v>
      </c>
      <c r="R83" s="145">
        <f t="shared" si="5"/>
        <v>94</v>
      </c>
    </row>
    <row r="84" spans="1:18" x14ac:dyDescent="0.2">
      <c r="A84" s="466"/>
      <c r="B84" s="427"/>
      <c r="C84" s="427"/>
      <c r="D84" s="427"/>
      <c r="E84" s="427"/>
      <c r="F84" s="146"/>
      <c r="G84" s="463">
        <f>+G83+H83+I83</f>
        <v>243.45115713364649</v>
      </c>
      <c r="H84" s="464"/>
      <c r="I84" s="464"/>
      <c r="J84" s="465">
        <f>+J83+K83+L83+G84</f>
        <v>574.75481836603115</v>
      </c>
      <c r="K84" s="464"/>
      <c r="L84" s="464"/>
      <c r="M84" s="465">
        <f>+M83+N83+O83+J84</f>
        <v>866.25900000000001</v>
      </c>
      <c r="N84" s="464"/>
      <c r="O84" s="464"/>
      <c r="P84" s="465">
        <f>+P83+Q83+R83+M84</f>
        <v>1042.259</v>
      </c>
      <c r="Q84" s="464"/>
      <c r="R84" s="464"/>
    </row>
    <row r="85" spans="1:18" s="35" customFormat="1" ht="17" customHeight="1" x14ac:dyDescent="0.2">
      <c r="A85" s="416" t="s">
        <v>215</v>
      </c>
      <c r="B85" s="416"/>
      <c r="C85" s="416"/>
      <c r="D85" s="416"/>
      <c r="E85" s="417"/>
      <c r="F85" s="147">
        <f>+F83+F23</f>
        <v>1136.239</v>
      </c>
      <c r="G85" s="135">
        <f t="shared" ref="G85:R85" si="6">+G83+G23</f>
        <v>59.85</v>
      </c>
      <c r="H85" s="47">
        <f t="shared" si="6"/>
        <v>102.43774523348991</v>
      </c>
      <c r="I85" s="47">
        <f t="shared" si="6"/>
        <v>113.09674523348991</v>
      </c>
      <c r="J85" s="47">
        <f t="shared" si="6"/>
        <v>110.44774523348991</v>
      </c>
      <c r="K85" s="47">
        <f t="shared" si="6"/>
        <v>105.94129133278068</v>
      </c>
      <c r="L85" s="47">
        <f t="shared" si="6"/>
        <v>156.24129133278069</v>
      </c>
      <c r="M85" s="47">
        <f t="shared" si="6"/>
        <v>157.13846734825458</v>
      </c>
      <c r="N85" s="47">
        <f t="shared" si="6"/>
        <v>70.485714285714295</v>
      </c>
      <c r="O85" s="47">
        <f t="shared" si="6"/>
        <v>80.8</v>
      </c>
      <c r="P85" s="47">
        <f t="shared" si="6"/>
        <v>45.6</v>
      </c>
      <c r="Q85" s="47">
        <f t="shared" si="6"/>
        <v>39.1</v>
      </c>
      <c r="R85" s="47">
        <f t="shared" si="6"/>
        <v>95.1</v>
      </c>
    </row>
    <row r="86" spans="1:18" s="35" customFormat="1" ht="17" customHeight="1" x14ac:dyDescent="0.2">
      <c r="A86" s="416" t="s">
        <v>216</v>
      </c>
      <c r="B86" s="416"/>
      <c r="C86" s="416"/>
      <c r="D86" s="416"/>
      <c r="E86" s="417"/>
      <c r="F86" s="148"/>
      <c r="G86" s="447">
        <f>+I85+H85+G85</f>
        <v>275.38449046697986</v>
      </c>
      <c r="H86" s="447"/>
      <c r="I86" s="448"/>
      <c r="J86" s="447">
        <f>+L85+K85+J85+G86</f>
        <v>648.01481836603114</v>
      </c>
      <c r="K86" s="447"/>
      <c r="L86" s="448"/>
      <c r="M86" s="447">
        <f>+O85+N85+M85+J86</f>
        <v>956.43899999999996</v>
      </c>
      <c r="N86" s="447"/>
      <c r="O86" s="448"/>
      <c r="P86" s="447">
        <f>+R85+Q85+P85+M86</f>
        <v>1136.239</v>
      </c>
      <c r="Q86" s="447"/>
      <c r="R86" s="448"/>
    </row>
    <row r="87" spans="1:18" s="35" customFormat="1" x14ac:dyDescent="0.2">
      <c r="A87" s="48"/>
      <c r="F87" s="149"/>
      <c r="G87" s="50"/>
      <c r="H87" s="50"/>
      <c r="I87" s="50"/>
      <c r="J87" s="50"/>
      <c r="K87" s="50"/>
      <c r="L87" s="50"/>
      <c r="M87" s="50"/>
      <c r="N87" s="50"/>
      <c r="O87" s="50"/>
      <c r="P87" s="50"/>
      <c r="Q87" s="50"/>
      <c r="R87" s="50"/>
    </row>
    <row r="88" spans="1:18" ht="17" x14ac:dyDescent="0.2">
      <c r="A88" s="41" t="s">
        <v>83</v>
      </c>
      <c r="B88" s="308" t="s">
        <v>149</v>
      </c>
      <c r="C88" s="41" t="s">
        <v>237</v>
      </c>
      <c r="D88" s="41" t="s">
        <v>173</v>
      </c>
      <c r="E88" s="42" t="s">
        <v>84</v>
      </c>
      <c r="F88" s="144" t="s">
        <v>190</v>
      </c>
      <c r="G88" s="133" t="s">
        <v>202</v>
      </c>
      <c r="H88" s="37" t="s">
        <v>203</v>
      </c>
      <c r="I88" s="37" t="s">
        <v>204</v>
      </c>
      <c r="J88" s="37" t="s">
        <v>205</v>
      </c>
      <c r="K88" s="37" t="s">
        <v>206</v>
      </c>
      <c r="L88" s="37" t="s">
        <v>207</v>
      </c>
      <c r="M88" s="37" t="s">
        <v>208</v>
      </c>
      <c r="N88" s="37" t="s">
        <v>209</v>
      </c>
      <c r="O88" s="37" t="s">
        <v>210</v>
      </c>
      <c r="P88" s="37" t="s">
        <v>211</v>
      </c>
      <c r="Q88" s="37" t="s">
        <v>212</v>
      </c>
      <c r="R88" s="37" t="s">
        <v>213</v>
      </c>
    </row>
    <row r="89" spans="1:18" s="55" customFormat="1" ht="34" x14ac:dyDescent="0.2">
      <c r="A89" s="40" t="s">
        <v>452</v>
      </c>
      <c r="B89" s="40" t="s">
        <v>87</v>
      </c>
      <c r="C89" s="43" t="s">
        <v>463</v>
      </c>
      <c r="D89" s="40" t="s">
        <v>464</v>
      </c>
      <c r="E89" s="241" t="s">
        <v>465</v>
      </c>
      <c r="F89" s="130">
        <f t="shared" ref="F89:F95" si="7">SUM(G89:R89)</f>
        <v>0.5</v>
      </c>
      <c r="G89" s="240"/>
      <c r="H89" s="240"/>
      <c r="I89" s="240"/>
      <c r="J89" s="240"/>
      <c r="K89" s="240">
        <v>0.2</v>
      </c>
      <c r="L89" s="240">
        <v>0.3</v>
      </c>
      <c r="M89" s="240"/>
      <c r="N89" s="240"/>
      <c r="O89" s="240"/>
      <c r="P89" s="240"/>
      <c r="Q89" s="240"/>
      <c r="R89" s="240"/>
    </row>
    <row r="90" spans="1:18" s="55" customFormat="1" ht="34" x14ac:dyDescent="0.2">
      <c r="A90" s="40" t="s">
        <v>452</v>
      </c>
      <c r="B90" s="40" t="s">
        <v>87</v>
      </c>
      <c r="C90" s="40" t="s">
        <v>455</v>
      </c>
      <c r="D90" s="43" t="s">
        <v>460</v>
      </c>
      <c r="E90" s="242" t="s">
        <v>461</v>
      </c>
      <c r="F90" s="130">
        <f t="shared" si="7"/>
        <v>4.5999999999999996</v>
      </c>
      <c r="G90" s="240"/>
      <c r="H90" s="240">
        <v>1</v>
      </c>
      <c r="I90" s="240">
        <v>1</v>
      </c>
      <c r="J90" s="240">
        <v>1</v>
      </c>
      <c r="K90" s="240">
        <v>1</v>
      </c>
      <c r="L90" s="240">
        <v>0.6</v>
      </c>
      <c r="M90" s="240"/>
      <c r="N90" s="240"/>
      <c r="O90" s="240"/>
      <c r="P90" s="240"/>
      <c r="Q90" s="240"/>
      <c r="R90" s="240"/>
    </row>
    <row r="91" spans="1:18" s="55" customFormat="1" ht="34" x14ac:dyDescent="0.2">
      <c r="A91" s="40" t="s">
        <v>453</v>
      </c>
      <c r="B91" s="40" t="s">
        <v>87</v>
      </c>
      <c r="C91" s="43" t="s">
        <v>449</v>
      </c>
      <c r="D91" s="43" t="s">
        <v>493</v>
      </c>
      <c r="E91" s="241" t="s">
        <v>664</v>
      </c>
      <c r="F91" s="130">
        <f t="shared" si="7"/>
        <v>9.5500000000000007</v>
      </c>
      <c r="G91" s="243"/>
      <c r="H91" s="243"/>
      <c r="I91" s="243">
        <v>1</v>
      </c>
      <c r="J91" s="243">
        <v>2</v>
      </c>
      <c r="K91" s="243">
        <v>3.05</v>
      </c>
      <c r="L91" s="243">
        <v>0.7</v>
      </c>
      <c r="M91" s="243">
        <v>0.8</v>
      </c>
      <c r="N91" s="243"/>
      <c r="O91" s="243">
        <v>0.5</v>
      </c>
      <c r="P91" s="243">
        <v>0.5</v>
      </c>
      <c r="Q91" s="243">
        <v>0.5</v>
      </c>
      <c r="R91" s="243">
        <v>0.5</v>
      </c>
    </row>
    <row r="92" spans="1:18" s="55" customFormat="1" ht="34" x14ac:dyDescent="0.2">
      <c r="A92" s="40" t="s">
        <v>453</v>
      </c>
      <c r="B92" s="40" t="s">
        <v>87</v>
      </c>
      <c r="C92" s="43" t="s">
        <v>449</v>
      </c>
      <c r="D92" s="43" t="s">
        <v>499</v>
      </c>
      <c r="E92" s="241" t="s">
        <v>665</v>
      </c>
      <c r="F92" s="130">
        <f t="shared" si="7"/>
        <v>0.5</v>
      </c>
      <c r="G92" s="243">
        <v>0</v>
      </c>
      <c r="H92" s="243">
        <v>0</v>
      </c>
      <c r="I92" s="243">
        <v>0.1</v>
      </c>
      <c r="J92" s="243">
        <v>0.1</v>
      </c>
      <c r="K92" s="243">
        <v>0.2</v>
      </c>
      <c r="L92" s="243">
        <v>0.1</v>
      </c>
      <c r="M92" s="243">
        <v>0</v>
      </c>
      <c r="N92" s="243">
        <v>0</v>
      </c>
      <c r="O92" s="243">
        <v>0</v>
      </c>
      <c r="P92" s="243">
        <v>0</v>
      </c>
      <c r="Q92" s="243">
        <v>0</v>
      </c>
      <c r="R92" s="243">
        <v>0</v>
      </c>
    </row>
    <row r="93" spans="1:18" s="55" customFormat="1" ht="34" x14ac:dyDescent="0.2">
      <c r="A93" s="40" t="s">
        <v>454</v>
      </c>
      <c r="B93" s="40" t="s">
        <v>87</v>
      </c>
      <c r="C93" s="56" t="s">
        <v>519</v>
      </c>
      <c r="D93" s="40" t="s">
        <v>520</v>
      </c>
      <c r="E93" s="244" t="s">
        <v>666</v>
      </c>
      <c r="F93" s="130">
        <f t="shared" si="7"/>
        <v>1.6</v>
      </c>
      <c r="G93" s="243"/>
      <c r="H93" s="243"/>
      <c r="I93" s="243"/>
      <c r="J93" s="243">
        <v>0.5</v>
      </c>
      <c r="K93" s="243">
        <v>0.5</v>
      </c>
      <c r="L93" s="243">
        <v>0.6</v>
      </c>
      <c r="M93" s="243"/>
      <c r="N93" s="243"/>
      <c r="O93" s="243"/>
      <c r="P93" s="243"/>
      <c r="Q93" s="243"/>
      <c r="R93" s="243"/>
    </row>
    <row r="94" spans="1:18" s="55" customFormat="1" ht="34" x14ac:dyDescent="0.2">
      <c r="A94" s="40" t="s">
        <v>454</v>
      </c>
      <c r="B94" s="40" t="s">
        <v>87</v>
      </c>
      <c r="C94" s="56" t="s">
        <v>519</v>
      </c>
      <c r="D94" s="40" t="s">
        <v>521</v>
      </c>
      <c r="E94" s="244" t="s">
        <v>667</v>
      </c>
      <c r="F94" s="130">
        <f t="shared" si="7"/>
        <v>0.1</v>
      </c>
      <c r="G94" s="243"/>
      <c r="H94" s="243"/>
      <c r="I94" s="243"/>
      <c r="J94" s="243"/>
      <c r="K94" s="243"/>
      <c r="L94" s="243"/>
      <c r="M94" s="243">
        <v>0.1</v>
      </c>
      <c r="N94" s="243"/>
      <c r="O94" s="243"/>
      <c r="P94" s="243"/>
      <c r="Q94" s="243"/>
      <c r="R94" s="243"/>
    </row>
    <row r="95" spans="1:18" s="55" customFormat="1" ht="34" x14ac:dyDescent="0.2">
      <c r="A95" s="40" t="s">
        <v>531</v>
      </c>
      <c r="B95" s="40" t="s">
        <v>87</v>
      </c>
      <c r="D95" s="40" t="s">
        <v>532</v>
      </c>
      <c r="E95" s="244" t="s">
        <v>641</v>
      </c>
      <c r="F95" s="130">
        <f t="shared" si="7"/>
        <v>6.8</v>
      </c>
      <c r="G95" s="243">
        <v>0</v>
      </c>
      <c r="H95" s="243">
        <v>0</v>
      </c>
      <c r="I95" s="243">
        <v>0</v>
      </c>
      <c r="J95" s="243">
        <v>0</v>
      </c>
      <c r="K95" s="243">
        <v>0</v>
      </c>
      <c r="L95" s="243">
        <v>0.34</v>
      </c>
      <c r="M95" s="243">
        <v>0.68</v>
      </c>
      <c r="N95" s="243">
        <v>1.02</v>
      </c>
      <c r="O95" s="243">
        <v>1.7</v>
      </c>
      <c r="P95" s="243">
        <v>2.38</v>
      </c>
      <c r="Q95" s="243">
        <v>0.68</v>
      </c>
      <c r="R95" s="243">
        <v>0</v>
      </c>
    </row>
    <row r="96" spans="1:18" ht="16" customHeight="1" x14ac:dyDescent="0.2">
      <c r="A96" s="417" t="s">
        <v>87</v>
      </c>
      <c r="B96" s="425"/>
      <c r="C96" s="425"/>
      <c r="D96" s="425"/>
      <c r="E96" s="425"/>
      <c r="F96" s="307">
        <f>SUM(F89:F95)</f>
        <v>23.650000000000002</v>
      </c>
      <c r="G96" s="150">
        <f t="shared" ref="G96:R96" si="8">SUM(G89:G95)</f>
        <v>0</v>
      </c>
      <c r="H96" s="150">
        <f t="shared" si="8"/>
        <v>1</v>
      </c>
      <c r="I96" s="150">
        <f t="shared" si="8"/>
        <v>2.1</v>
      </c>
      <c r="J96" s="150">
        <f t="shared" si="8"/>
        <v>3.6</v>
      </c>
      <c r="K96" s="150">
        <f t="shared" si="8"/>
        <v>4.95</v>
      </c>
      <c r="L96" s="150">
        <f t="shared" si="8"/>
        <v>2.6399999999999997</v>
      </c>
      <c r="M96" s="150">
        <f t="shared" si="8"/>
        <v>1.58</v>
      </c>
      <c r="N96" s="150">
        <f t="shared" si="8"/>
        <v>1.02</v>
      </c>
      <c r="O96" s="150">
        <f t="shared" si="8"/>
        <v>2.2000000000000002</v>
      </c>
      <c r="P96" s="150">
        <f t="shared" si="8"/>
        <v>2.88</v>
      </c>
      <c r="Q96" s="150">
        <f t="shared" si="8"/>
        <v>1.1800000000000002</v>
      </c>
      <c r="R96" s="150">
        <f t="shared" si="8"/>
        <v>0.5</v>
      </c>
    </row>
    <row r="97" spans="1:18" x14ac:dyDescent="0.2">
      <c r="A97" s="417" t="s">
        <v>214</v>
      </c>
      <c r="B97" s="425"/>
      <c r="C97" s="425"/>
      <c r="D97" s="425"/>
      <c r="E97" s="425"/>
      <c r="F97" s="151"/>
      <c r="G97" s="450">
        <f>+G96+H96+I96</f>
        <v>3.1</v>
      </c>
      <c r="H97" s="440"/>
      <c r="I97" s="440"/>
      <c r="J97" s="451">
        <f>+G97+J96+K96+L96</f>
        <v>14.29</v>
      </c>
      <c r="K97" s="440"/>
      <c r="L97" s="440"/>
      <c r="M97" s="451">
        <f>+J97+M96+N96+O96</f>
        <v>19.09</v>
      </c>
      <c r="N97" s="440"/>
      <c r="O97" s="440"/>
      <c r="P97" s="451">
        <f>+M97+P96+Q96+R96</f>
        <v>23.65</v>
      </c>
      <c r="Q97" s="440"/>
      <c r="R97" s="440"/>
    </row>
    <row r="98" spans="1:18" x14ac:dyDescent="0.2">
      <c r="F98" s="152"/>
    </row>
    <row r="99" spans="1:18" ht="17" x14ac:dyDescent="0.2">
      <c r="A99" s="53" t="s">
        <v>83</v>
      </c>
      <c r="B99" s="308" t="s">
        <v>149</v>
      </c>
      <c r="C99" s="54" t="s">
        <v>237</v>
      </c>
      <c r="D99" s="42" t="s">
        <v>173</v>
      </c>
      <c r="E99" s="54" t="s">
        <v>85</v>
      </c>
      <c r="F99" s="144" t="s">
        <v>190</v>
      </c>
      <c r="G99" s="133" t="s">
        <v>202</v>
      </c>
      <c r="H99" s="37" t="s">
        <v>203</v>
      </c>
      <c r="I99" s="37" t="s">
        <v>204</v>
      </c>
      <c r="J99" s="37" t="s">
        <v>205</v>
      </c>
      <c r="K99" s="37" t="s">
        <v>206</v>
      </c>
      <c r="L99" s="37" t="s">
        <v>207</v>
      </c>
      <c r="M99" s="37" t="s">
        <v>208</v>
      </c>
      <c r="N99" s="37" t="s">
        <v>209</v>
      </c>
      <c r="O99" s="37" t="s">
        <v>210</v>
      </c>
      <c r="P99" s="37" t="s">
        <v>211</v>
      </c>
      <c r="Q99" s="37" t="s">
        <v>212</v>
      </c>
      <c r="R99" s="37" t="s">
        <v>213</v>
      </c>
    </row>
    <row r="100" spans="1:18" s="55" customFormat="1" ht="34" x14ac:dyDescent="0.2">
      <c r="A100" s="40" t="s">
        <v>452</v>
      </c>
      <c r="B100" s="56" t="s">
        <v>86</v>
      </c>
      <c r="C100" s="43" t="s">
        <v>440</v>
      </c>
      <c r="D100" s="43" t="s">
        <v>466</v>
      </c>
      <c r="E100" s="241" t="s">
        <v>467</v>
      </c>
      <c r="F100" s="130">
        <f t="shared" ref="F100:F133" si="9">SUM(G100:R100)</f>
        <v>9.6999999999999993</v>
      </c>
      <c r="G100" s="245"/>
      <c r="H100" s="245">
        <v>1</v>
      </c>
      <c r="I100" s="245">
        <v>1</v>
      </c>
      <c r="J100" s="245">
        <v>1</v>
      </c>
      <c r="K100" s="245">
        <v>1</v>
      </c>
      <c r="L100" s="245">
        <v>1</v>
      </c>
      <c r="M100" s="245">
        <v>2</v>
      </c>
      <c r="N100" s="246">
        <v>1</v>
      </c>
      <c r="O100" s="238">
        <v>1.7</v>
      </c>
      <c r="P100" s="238"/>
      <c r="Q100" s="238"/>
      <c r="R100" s="238"/>
    </row>
    <row r="101" spans="1:18" s="55" customFormat="1" ht="34" x14ac:dyDescent="0.2">
      <c r="A101" s="40" t="s">
        <v>452</v>
      </c>
      <c r="B101" s="56" t="s">
        <v>86</v>
      </c>
      <c r="C101" s="43" t="s">
        <v>468</v>
      </c>
      <c r="D101" s="43" t="s">
        <v>469</v>
      </c>
      <c r="E101" s="241" t="s">
        <v>470</v>
      </c>
      <c r="F101" s="130">
        <f t="shared" si="9"/>
        <v>0.59000000000000008</v>
      </c>
      <c r="G101" s="247"/>
      <c r="H101" s="248">
        <v>0.19</v>
      </c>
      <c r="I101" s="248">
        <v>0.4</v>
      </c>
      <c r="J101" s="245"/>
      <c r="K101" s="245"/>
      <c r="L101" s="245"/>
      <c r="M101" s="249"/>
      <c r="N101" s="246"/>
      <c r="O101" s="238"/>
      <c r="P101" s="238"/>
      <c r="Q101" s="238"/>
      <c r="R101" s="238"/>
    </row>
    <row r="102" spans="1:18" s="55" customFormat="1" ht="68" x14ac:dyDescent="0.2">
      <c r="A102" s="40" t="s">
        <v>452</v>
      </c>
      <c r="B102" s="56" t="s">
        <v>86</v>
      </c>
      <c r="C102" s="43" t="s">
        <v>443</v>
      </c>
      <c r="D102" s="43" t="s">
        <v>444</v>
      </c>
      <c r="E102" s="241" t="s">
        <v>471</v>
      </c>
      <c r="F102" s="130">
        <f t="shared" si="9"/>
        <v>11.190000000000001</v>
      </c>
      <c r="G102" s="250">
        <v>1.6</v>
      </c>
      <c r="H102" s="250">
        <v>1.6</v>
      </c>
      <c r="I102" s="250">
        <v>1.6</v>
      </c>
      <c r="J102" s="250">
        <v>1.7</v>
      </c>
      <c r="K102" s="250">
        <v>1.9</v>
      </c>
      <c r="L102" s="250">
        <v>2.79</v>
      </c>
      <c r="M102" s="249"/>
      <c r="N102" s="246"/>
      <c r="O102" s="238"/>
      <c r="P102" s="238"/>
      <c r="Q102" s="238"/>
      <c r="R102" s="238"/>
    </row>
    <row r="103" spans="1:18" s="55" customFormat="1" ht="68" x14ac:dyDescent="0.2">
      <c r="A103" s="40" t="s">
        <v>452</v>
      </c>
      <c r="B103" s="56" t="s">
        <v>86</v>
      </c>
      <c r="C103" s="43" t="s">
        <v>443</v>
      </c>
      <c r="D103" s="43" t="s">
        <v>444</v>
      </c>
      <c r="E103" s="241" t="s">
        <v>445</v>
      </c>
      <c r="F103" s="130">
        <f t="shared" si="9"/>
        <v>10.6</v>
      </c>
      <c r="G103" s="251">
        <v>0.8</v>
      </c>
      <c r="H103" s="251">
        <v>1.8</v>
      </c>
      <c r="I103" s="251">
        <v>2</v>
      </c>
      <c r="J103" s="251">
        <v>2</v>
      </c>
      <c r="K103" s="251">
        <v>2</v>
      </c>
      <c r="L103" s="251">
        <v>2</v>
      </c>
      <c r="M103" s="251"/>
      <c r="N103" s="246"/>
      <c r="O103" s="238"/>
      <c r="P103" s="238"/>
      <c r="Q103" s="238"/>
      <c r="R103" s="238"/>
    </row>
    <row r="104" spans="1:18" s="55" customFormat="1" ht="34" x14ac:dyDescent="0.2">
      <c r="A104" s="40" t="s">
        <v>452</v>
      </c>
      <c r="B104" s="56" t="s">
        <v>86</v>
      </c>
      <c r="C104" s="44" t="s">
        <v>472</v>
      </c>
      <c r="D104" s="43" t="s">
        <v>473</v>
      </c>
      <c r="E104" s="241" t="s">
        <v>474</v>
      </c>
      <c r="F104" s="130">
        <f t="shared" si="9"/>
        <v>8.7800000000000011</v>
      </c>
      <c r="G104" s="251">
        <v>1.3</v>
      </c>
      <c r="H104" s="252">
        <v>0.6</v>
      </c>
      <c r="I104" s="252">
        <v>1.35</v>
      </c>
      <c r="J104" s="252">
        <v>1.4500000000000002</v>
      </c>
      <c r="K104" s="252">
        <v>1.4500000000000002</v>
      </c>
      <c r="L104" s="252">
        <v>1.23</v>
      </c>
      <c r="M104" s="249">
        <v>1.4</v>
      </c>
      <c r="N104" s="246"/>
      <c r="O104" s="238"/>
      <c r="P104" s="238"/>
      <c r="Q104" s="238"/>
      <c r="R104" s="238"/>
    </row>
    <row r="105" spans="1:18" s="55" customFormat="1" ht="98" x14ac:dyDescent="0.2">
      <c r="A105" s="40" t="s">
        <v>452</v>
      </c>
      <c r="B105" s="56" t="s">
        <v>86</v>
      </c>
      <c r="C105" s="43" t="s">
        <v>446</v>
      </c>
      <c r="D105" s="43" t="s">
        <v>447</v>
      </c>
      <c r="E105" s="253" t="s">
        <v>475</v>
      </c>
      <c r="F105" s="130">
        <f t="shared" si="9"/>
        <v>7.3599999999999994</v>
      </c>
      <c r="G105" s="254">
        <v>0.43500000000000005</v>
      </c>
      <c r="H105" s="254">
        <v>0.52500000000000002</v>
      </c>
      <c r="I105" s="254">
        <v>0.09</v>
      </c>
      <c r="J105" s="254">
        <v>0</v>
      </c>
      <c r="K105" s="254">
        <v>2</v>
      </c>
      <c r="L105" s="254">
        <v>2.15</v>
      </c>
      <c r="M105" s="254">
        <v>2.16</v>
      </c>
      <c r="N105" s="254"/>
      <c r="O105" s="238"/>
      <c r="P105" s="238"/>
      <c r="Q105" s="238"/>
      <c r="R105" s="238"/>
    </row>
    <row r="106" spans="1:18" s="55" customFormat="1" ht="34" x14ac:dyDescent="0.2">
      <c r="A106" s="40" t="s">
        <v>452</v>
      </c>
      <c r="B106" s="56" t="s">
        <v>86</v>
      </c>
      <c r="C106" s="43" t="s">
        <v>449</v>
      </c>
      <c r="D106" s="43" t="s">
        <v>450</v>
      </c>
      <c r="E106" s="241" t="s">
        <v>451</v>
      </c>
      <c r="F106" s="130">
        <f t="shared" si="9"/>
        <v>3</v>
      </c>
      <c r="G106" s="250">
        <v>0.5</v>
      </c>
      <c r="H106" s="245">
        <v>0.5</v>
      </c>
      <c r="I106" s="245">
        <v>0.5</v>
      </c>
      <c r="J106" s="245">
        <v>0.5</v>
      </c>
      <c r="K106" s="245">
        <v>0.5</v>
      </c>
      <c r="L106" s="245">
        <v>0.5</v>
      </c>
      <c r="M106" s="254"/>
      <c r="N106" s="254"/>
      <c r="O106" s="238"/>
      <c r="P106" s="238"/>
      <c r="Q106" s="238"/>
      <c r="R106" s="238"/>
    </row>
    <row r="107" spans="1:18" s="55" customFormat="1" ht="34" x14ac:dyDescent="0.2">
      <c r="A107" s="40" t="s">
        <v>452</v>
      </c>
      <c r="B107" s="56" t="s">
        <v>86</v>
      </c>
      <c r="C107" s="43" t="s">
        <v>440</v>
      </c>
      <c r="D107" s="43" t="s">
        <v>476</v>
      </c>
      <c r="E107" s="253" t="s">
        <v>477</v>
      </c>
      <c r="F107" s="130">
        <f t="shared" si="9"/>
        <v>5</v>
      </c>
      <c r="G107" s="254"/>
      <c r="H107" s="254"/>
      <c r="I107" s="254"/>
      <c r="J107" s="254">
        <v>5</v>
      </c>
      <c r="K107" s="254"/>
      <c r="L107" s="254"/>
      <c r="M107" s="254"/>
      <c r="N107" s="254"/>
      <c r="O107" s="238"/>
      <c r="P107" s="238"/>
      <c r="Q107" s="238"/>
      <c r="R107" s="238"/>
    </row>
    <row r="108" spans="1:18" s="55" customFormat="1" ht="34" x14ac:dyDescent="0.2">
      <c r="A108" s="40" t="s">
        <v>452</v>
      </c>
      <c r="B108" s="56" t="s">
        <v>86</v>
      </c>
      <c r="C108" s="43"/>
      <c r="D108" s="189" t="s">
        <v>478</v>
      </c>
      <c r="E108" s="255" t="s">
        <v>479</v>
      </c>
      <c r="F108" s="130">
        <f t="shared" si="9"/>
        <v>1</v>
      </c>
      <c r="G108" s="255"/>
      <c r="H108" s="255"/>
      <c r="I108" s="256"/>
      <c r="J108" s="256"/>
      <c r="K108" s="256"/>
      <c r="L108" s="256">
        <v>1</v>
      </c>
      <c r="M108" s="256"/>
      <c r="N108" s="256"/>
      <c r="O108" s="238"/>
      <c r="P108" s="238"/>
      <c r="Q108" s="238"/>
      <c r="R108" s="238"/>
    </row>
    <row r="109" spans="1:18" s="55" customFormat="1" ht="34" x14ac:dyDescent="0.2">
      <c r="A109" s="40" t="s">
        <v>453</v>
      </c>
      <c r="B109" s="56" t="s">
        <v>86</v>
      </c>
      <c r="C109" s="43" t="s">
        <v>449</v>
      </c>
      <c r="D109" s="43" t="s">
        <v>485</v>
      </c>
      <c r="E109" s="241" t="s">
        <v>668</v>
      </c>
      <c r="F109" s="130">
        <f t="shared" si="9"/>
        <v>12.5</v>
      </c>
      <c r="G109" s="288">
        <v>0.5</v>
      </c>
      <c r="H109" s="289">
        <v>1.5</v>
      </c>
      <c r="I109" s="289">
        <v>2</v>
      </c>
      <c r="J109" s="289">
        <v>2</v>
      </c>
      <c r="K109" s="289">
        <v>2</v>
      </c>
      <c r="L109" s="289">
        <v>1</v>
      </c>
      <c r="M109" s="289">
        <v>1</v>
      </c>
      <c r="N109" s="214">
        <v>0.5</v>
      </c>
      <c r="O109" s="214">
        <v>0.5</v>
      </c>
      <c r="P109" s="214">
        <v>0.5</v>
      </c>
      <c r="Q109" s="214">
        <v>0.5</v>
      </c>
      <c r="R109" s="214">
        <v>0.5</v>
      </c>
    </row>
    <row r="110" spans="1:18" s="55" customFormat="1" ht="34" x14ac:dyDescent="0.2">
      <c r="A110" s="40" t="s">
        <v>453</v>
      </c>
      <c r="B110" s="56" t="s">
        <v>86</v>
      </c>
      <c r="C110" s="43" t="s">
        <v>449</v>
      </c>
      <c r="D110" s="43" t="s">
        <v>487</v>
      </c>
      <c r="E110" s="241" t="s">
        <v>669</v>
      </c>
      <c r="F110" s="130">
        <f t="shared" si="9"/>
        <v>14.8</v>
      </c>
      <c r="G110" s="288">
        <v>1</v>
      </c>
      <c r="H110" s="289">
        <v>2</v>
      </c>
      <c r="I110" s="289">
        <v>2</v>
      </c>
      <c r="J110" s="289">
        <v>2</v>
      </c>
      <c r="K110" s="289">
        <v>2</v>
      </c>
      <c r="L110" s="289">
        <v>1</v>
      </c>
      <c r="M110" s="289">
        <v>1</v>
      </c>
      <c r="N110" s="214">
        <v>0.8</v>
      </c>
      <c r="O110" s="214">
        <v>0.5</v>
      </c>
      <c r="P110" s="214">
        <v>1</v>
      </c>
      <c r="Q110" s="214">
        <v>1</v>
      </c>
      <c r="R110" s="214">
        <v>0.5</v>
      </c>
    </row>
    <row r="111" spans="1:18" s="55" customFormat="1" ht="34" x14ac:dyDescent="0.2">
      <c r="A111" s="40" t="s">
        <v>453</v>
      </c>
      <c r="B111" s="56" t="s">
        <v>86</v>
      </c>
      <c r="C111" s="43" t="s">
        <v>449</v>
      </c>
      <c r="D111" s="43" t="s">
        <v>489</v>
      </c>
      <c r="E111" s="241" t="s">
        <v>670</v>
      </c>
      <c r="F111" s="130">
        <f t="shared" si="9"/>
        <v>17</v>
      </c>
      <c r="G111" s="288">
        <v>1.5</v>
      </c>
      <c r="H111" s="289">
        <v>1.5</v>
      </c>
      <c r="I111" s="288">
        <v>2</v>
      </c>
      <c r="J111" s="289">
        <v>2</v>
      </c>
      <c r="K111" s="288">
        <v>2</v>
      </c>
      <c r="L111" s="289">
        <v>1.5</v>
      </c>
      <c r="M111" s="288">
        <v>1.5</v>
      </c>
      <c r="N111" s="289">
        <v>1</v>
      </c>
      <c r="O111" s="289">
        <v>1</v>
      </c>
      <c r="P111" s="289">
        <v>1</v>
      </c>
      <c r="Q111" s="289">
        <v>1</v>
      </c>
      <c r="R111" s="289">
        <v>1</v>
      </c>
    </row>
    <row r="112" spans="1:18" s="55" customFormat="1" ht="34" x14ac:dyDescent="0.2">
      <c r="A112" s="40" t="s">
        <v>453</v>
      </c>
      <c r="B112" s="56" t="s">
        <v>86</v>
      </c>
      <c r="C112" s="43" t="s">
        <v>449</v>
      </c>
      <c r="D112" s="43" t="s">
        <v>491</v>
      </c>
      <c r="E112" s="241" t="s">
        <v>671</v>
      </c>
      <c r="F112" s="130">
        <f t="shared" si="9"/>
        <v>14</v>
      </c>
      <c r="G112" s="288">
        <v>1.5</v>
      </c>
      <c r="H112" s="289">
        <v>1.5</v>
      </c>
      <c r="I112" s="289">
        <v>2</v>
      </c>
      <c r="J112" s="289">
        <v>2</v>
      </c>
      <c r="K112" s="289">
        <v>2</v>
      </c>
      <c r="L112" s="289">
        <v>2</v>
      </c>
      <c r="M112" s="290">
        <v>0.5</v>
      </c>
      <c r="N112" s="214">
        <v>0.5</v>
      </c>
      <c r="O112" s="214">
        <v>0.5</v>
      </c>
      <c r="P112" s="214">
        <v>0.5</v>
      </c>
      <c r="Q112" s="214">
        <v>0.5</v>
      </c>
      <c r="R112" s="214">
        <v>0.5</v>
      </c>
    </row>
    <row r="113" spans="1:18" s="55" customFormat="1" ht="34" x14ac:dyDescent="0.2">
      <c r="A113" s="40" t="s">
        <v>453</v>
      </c>
      <c r="B113" s="56" t="s">
        <v>86</v>
      </c>
      <c r="C113" s="43" t="s">
        <v>449</v>
      </c>
      <c r="D113" s="43" t="s">
        <v>495</v>
      </c>
      <c r="E113" s="257" t="s">
        <v>672</v>
      </c>
      <c r="F113" s="130">
        <f t="shared" si="9"/>
        <v>17</v>
      </c>
      <c r="G113" s="288">
        <v>1</v>
      </c>
      <c r="H113" s="289">
        <v>2</v>
      </c>
      <c r="I113" s="289">
        <v>2</v>
      </c>
      <c r="J113" s="289">
        <v>2</v>
      </c>
      <c r="K113" s="289">
        <v>3</v>
      </c>
      <c r="L113" s="289">
        <v>3</v>
      </c>
      <c r="M113" s="289">
        <v>2</v>
      </c>
      <c r="N113" s="289">
        <v>0.3</v>
      </c>
      <c r="O113" s="214">
        <v>0.4</v>
      </c>
      <c r="P113" s="214">
        <v>0.4</v>
      </c>
      <c r="Q113" s="214">
        <v>0.4</v>
      </c>
      <c r="R113" s="214">
        <v>0.5</v>
      </c>
    </row>
    <row r="114" spans="1:18" s="55" customFormat="1" ht="34" x14ac:dyDescent="0.2">
      <c r="A114" s="40" t="s">
        <v>453</v>
      </c>
      <c r="B114" s="56" t="s">
        <v>86</v>
      </c>
      <c r="C114" s="43" t="s">
        <v>501</v>
      </c>
      <c r="D114" s="43" t="s">
        <v>497</v>
      </c>
      <c r="E114" s="241" t="s">
        <v>673</v>
      </c>
      <c r="F114" s="130">
        <f t="shared" si="9"/>
        <v>7.3</v>
      </c>
      <c r="G114" s="288">
        <v>1.3</v>
      </c>
      <c r="H114" s="289">
        <v>1</v>
      </c>
      <c r="I114" s="289">
        <v>2</v>
      </c>
      <c r="J114" s="289">
        <v>1</v>
      </c>
      <c r="K114" s="289">
        <v>1</v>
      </c>
      <c r="L114" s="289">
        <v>1</v>
      </c>
      <c r="M114" s="290">
        <v>0</v>
      </c>
      <c r="N114" s="214"/>
      <c r="O114" s="214"/>
      <c r="P114" s="214"/>
      <c r="Q114" s="214"/>
      <c r="R114" s="214"/>
    </row>
    <row r="115" spans="1:18" s="55" customFormat="1" ht="34" x14ac:dyDescent="0.2">
      <c r="A115" s="40" t="s">
        <v>453</v>
      </c>
      <c r="B115" s="56" t="s">
        <v>86</v>
      </c>
      <c r="C115" s="43" t="s">
        <v>449</v>
      </c>
      <c r="D115" s="43" t="s">
        <v>498</v>
      </c>
      <c r="E115" s="241" t="s">
        <v>674</v>
      </c>
      <c r="F115" s="130">
        <f t="shared" si="9"/>
        <v>17</v>
      </c>
      <c r="G115" s="215">
        <v>1.5</v>
      </c>
      <c r="H115" s="215">
        <v>1.5</v>
      </c>
      <c r="I115" s="215">
        <v>2</v>
      </c>
      <c r="J115" s="215">
        <v>2</v>
      </c>
      <c r="K115" s="215">
        <v>2</v>
      </c>
      <c r="L115" s="215">
        <v>2</v>
      </c>
      <c r="M115" s="215">
        <v>1</v>
      </c>
      <c r="N115" s="215">
        <v>1</v>
      </c>
      <c r="O115" s="215">
        <v>1</v>
      </c>
      <c r="P115" s="215">
        <v>1</v>
      </c>
      <c r="Q115" s="215">
        <v>1</v>
      </c>
      <c r="R115" s="215">
        <v>1</v>
      </c>
    </row>
    <row r="116" spans="1:18" s="55" customFormat="1" ht="34" x14ac:dyDescent="0.2">
      <c r="A116" s="40" t="s">
        <v>453</v>
      </c>
      <c r="B116" s="56" t="s">
        <v>86</v>
      </c>
      <c r="C116" s="43" t="s">
        <v>449</v>
      </c>
      <c r="D116" s="43" t="s">
        <v>499</v>
      </c>
      <c r="E116" s="244" t="s">
        <v>665</v>
      </c>
      <c r="F116" s="130">
        <f t="shared" si="9"/>
        <v>7.7</v>
      </c>
      <c r="G116" s="215">
        <v>0.2</v>
      </c>
      <c r="H116" s="215">
        <v>0.5</v>
      </c>
      <c r="I116" s="215">
        <v>1</v>
      </c>
      <c r="J116" s="215">
        <v>1</v>
      </c>
      <c r="K116" s="215">
        <v>1</v>
      </c>
      <c r="L116" s="215">
        <v>1</v>
      </c>
      <c r="M116" s="215">
        <v>0.5</v>
      </c>
      <c r="N116" s="215">
        <v>0.5</v>
      </c>
      <c r="O116" s="215">
        <v>0.5</v>
      </c>
      <c r="P116" s="215">
        <v>0.5</v>
      </c>
      <c r="Q116" s="215">
        <v>0.5</v>
      </c>
      <c r="R116" s="215">
        <v>0.5</v>
      </c>
    </row>
    <row r="117" spans="1:18" s="55" customFormat="1" ht="34" x14ac:dyDescent="0.2">
      <c r="A117" s="40" t="s">
        <v>454</v>
      </c>
      <c r="B117" s="56" t="s">
        <v>86</v>
      </c>
      <c r="C117" s="56" t="s">
        <v>503</v>
      </c>
      <c r="D117" s="40" t="s">
        <v>506</v>
      </c>
      <c r="E117" s="244" t="s">
        <v>675</v>
      </c>
      <c r="F117" s="130">
        <f t="shared" si="9"/>
        <v>12</v>
      </c>
      <c r="G117" s="246"/>
      <c r="H117" s="245">
        <v>2</v>
      </c>
      <c r="I117" s="245">
        <v>2</v>
      </c>
      <c r="J117" s="245">
        <v>2</v>
      </c>
      <c r="K117" s="245">
        <v>2</v>
      </c>
      <c r="L117" s="245">
        <v>2</v>
      </c>
      <c r="M117" s="245">
        <v>2</v>
      </c>
      <c r="N117" s="246"/>
      <c r="O117" s="246"/>
      <c r="P117" s="246"/>
      <c r="Q117" s="246"/>
      <c r="R117" s="246"/>
    </row>
    <row r="118" spans="1:18" s="55" customFormat="1" ht="51" x14ac:dyDescent="0.2">
      <c r="A118" s="40" t="s">
        <v>454</v>
      </c>
      <c r="B118" s="40" t="s">
        <v>522</v>
      </c>
      <c r="C118" s="40" t="s">
        <v>503</v>
      </c>
      <c r="D118" s="40" t="s">
        <v>523</v>
      </c>
      <c r="E118" s="244" t="s">
        <v>524</v>
      </c>
      <c r="F118" s="130">
        <f t="shared" si="9"/>
        <v>5.25</v>
      </c>
      <c r="G118" s="243">
        <v>0.25</v>
      </c>
      <c r="H118" s="243">
        <v>1</v>
      </c>
      <c r="I118" s="243">
        <v>1</v>
      </c>
      <c r="J118" s="243">
        <v>1</v>
      </c>
      <c r="K118" s="243">
        <v>1</v>
      </c>
      <c r="L118" s="243">
        <v>1</v>
      </c>
      <c r="M118" s="243"/>
      <c r="N118" s="243"/>
      <c r="O118" s="243"/>
      <c r="P118" s="243"/>
      <c r="Q118" s="243"/>
      <c r="R118" s="243"/>
    </row>
    <row r="119" spans="1:18" s="55" customFormat="1" ht="34" x14ac:dyDescent="0.2">
      <c r="A119" s="40" t="s">
        <v>454</v>
      </c>
      <c r="B119" s="40" t="s">
        <v>522</v>
      </c>
      <c r="C119" s="40" t="s">
        <v>525</v>
      </c>
      <c r="D119" s="40" t="s">
        <v>526</v>
      </c>
      <c r="E119" s="244" t="s">
        <v>676</v>
      </c>
      <c r="F119" s="130">
        <f t="shared" si="9"/>
        <v>2.66</v>
      </c>
      <c r="G119" s="243"/>
      <c r="H119" s="243"/>
      <c r="I119" s="243"/>
      <c r="J119" s="243"/>
      <c r="K119" s="243"/>
      <c r="L119" s="243"/>
      <c r="M119" s="243"/>
      <c r="N119" s="243"/>
      <c r="O119" s="243"/>
      <c r="P119" s="243">
        <v>0.86</v>
      </c>
      <c r="Q119" s="243">
        <v>0.9</v>
      </c>
      <c r="R119" s="243">
        <v>0.9</v>
      </c>
    </row>
    <row r="120" spans="1:18" s="55" customFormat="1" ht="34" x14ac:dyDescent="0.2">
      <c r="A120" s="40" t="s">
        <v>454</v>
      </c>
      <c r="B120" s="56" t="s">
        <v>86</v>
      </c>
      <c r="C120" s="56" t="s">
        <v>503</v>
      </c>
      <c r="D120" s="40" t="s">
        <v>508</v>
      </c>
      <c r="E120" s="244" t="s">
        <v>509</v>
      </c>
      <c r="F120" s="130">
        <f t="shared" si="9"/>
        <v>8</v>
      </c>
      <c r="G120" s="246"/>
      <c r="H120" s="246"/>
      <c r="I120" s="246"/>
      <c r="J120" s="246"/>
      <c r="K120" s="245">
        <v>2</v>
      </c>
      <c r="L120" s="245">
        <v>3</v>
      </c>
      <c r="M120" s="245">
        <v>3</v>
      </c>
      <c r="N120" s="246"/>
      <c r="O120" s="246"/>
      <c r="P120" s="246"/>
      <c r="Q120" s="246"/>
      <c r="R120" s="246"/>
    </row>
    <row r="121" spans="1:18" s="55" customFormat="1" ht="51" x14ac:dyDescent="0.2">
      <c r="A121" s="40" t="s">
        <v>454</v>
      </c>
      <c r="B121" s="56" t="s">
        <v>86</v>
      </c>
      <c r="C121" s="56" t="s">
        <v>503</v>
      </c>
      <c r="D121" s="40" t="s">
        <v>527</v>
      </c>
      <c r="E121" s="244" t="s">
        <v>511</v>
      </c>
      <c r="F121" s="130">
        <f t="shared" si="9"/>
        <v>19</v>
      </c>
      <c r="G121" s="245">
        <v>1.8</v>
      </c>
      <c r="H121" s="245">
        <v>1.5</v>
      </c>
      <c r="I121" s="245">
        <v>2</v>
      </c>
      <c r="J121" s="245">
        <v>2.5</v>
      </c>
      <c r="K121" s="245">
        <v>3</v>
      </c>
      <c r="L121" s="245">
        <v>4</v>
      </c>
      <c r="M121" s="246">
        <v>4.2</v>
      </c>
      <c r="N121" s="246"/>
      <c r="O121" s="246"/>
      <c r="P121" s="246"/>
      <c r="Q121" s="246"/>
      <c r="R121" s="246"/>
    </row>
    <row r="122" spans="1:18" s="55" customFormat="1" ht="51" x14ac:dyDescent="0.2">
      <c r="A122" s="40" t="s">
        <v>454</v>
      </c>
      <c r="B122" s="56" t="s">
        <v>86</v>
      </c>
      <c r="C122" s="56" t="s">
        <v>503</v>
      </c>
      <c r="D122" s="40" t="s">
        <v>527</v>
      </c>
      <c r="E122" s="253" t="s">
        <v>513</v>
      </c>
      <c r="F122" s="130">
        <f t="shared" si="9"/>
        <v>1.2000000000000002</v>
      </c>
      <c r="G122" s="246"/>
      <c r="H122" s="246"/>
      <c r="I122" s="246"/>
      <c r="J122" s="245">
        <v>0.4</v>
      </c>
      <c r="K122" s="245">
        <v>0.4</v>
      </c>
      <c r="L122" s="245">
        <v>0.4</v>
      </c>
      <c r="M122" s="246"/>
      <c r="N122" s="246"/>
      <c r="O122" s="246"/>
      <c r="P122" s="246"/>
      <c r="Q122" s="246"/>
      <c r="R122" s="246"/>
    </row>
    <row r="123" spans="1:18" s="55" customFormat="1" ht="68" x14ac:dyDescent="0.2">
      <c r="A123" s="40" t="s">
        <v>454</v>
      </c>
      <c r="B123" s="56" t="s">
        <v>86</v>
      </c>
      <c r="C123" s="56" t="s">
        <v>503</v>
      </c>
      <c r="D123" s="56" t="s">
        <v>504</v>
      </c>
      <c r="E123" s="253" t="s">
        <v>505</v>
      </c>
      <c r="F123" s="130">
        <f t="shared" si="9"/>
        <v>2.65</v>
      </c>
      <c r="G123" s="246"/>
      <c r="H123" s="246"/>
      <c r="I123" s="245">
        <v>0.5</v>
      </c>
      <c r="J123" s="245">
        <v>0.5</v>
      </c>
      <c r="K123" s="245">
        <v>0.5</v>
      </c>
      <c r="L123" s="245">
        <v>0.5</v>
      </c>
      <c r="M123" s="245">
        <v>0.65</v>
      </c>
      <c r="N123" s="246"/>
      <c r="O123" s="246"/>
      <c r="P123" s="246"/>
      <c r="Q123" s="246"/>
      <c r="R123" s="246"/>
    </row>
    <row r="124" spans="1:18" s="55" customFormat="1" ht="51" x14ac:dyDescent="0.2">
      <c r="A124" s="40" t="s">
        <v>454</v>
      </c>
      <c r="B124" s="56" t="s">
        <v>86</v>
      </c>
      <c r="C124" s="56" t="s">
        <v>514</v>
      </c>
      <c r="D124" s="56" t="s">
        <v>515</v>
      </c>
      <c r="E124" s="253" t="s">
        <v>677</v>
      </c>
      <c r="F124" s="130">
        <f t="shared" si="9"/>
        <v>10.5</v>
      </c>
      <c r="G124" s="246"/>
      <c r="H124" s="246"/>
      <c r="I124" s="245">
        <v>2</v>
      </c>
      <c r="J124" s="245">
        <v>2</v>
      </c>
      <c r="K124" s="245">
        <v>2</v>
      </c>
      <c r="L124" s="245">
        <v>2</v>
      </c>
      <c r="M124" s="245">
        <v>2.5</v>
      </c>
      <c r="N124" s="246"/>
      <c r="O124" s="246"/>
      <c r="P124" s="246"/>
      <c r="Q124" s="246"/>
      <c r="R124" s="246"/>
    </row>
    <row r="125" spans="1:18" s="55" customFormat="1" ht="68" x14ac:dyDescent="0.2">
      <c r="A125" s="40" t="s">
        <v>454</v>
      </c>
      <c r="B125" s="56" t="s">
        <v>86</v>
      </c>
      <c r="C125" s="190" t="s">
        <v>514</v>
      </c>
      <c r="D125" s="56" t="s">
        <v>517</v>
      </c>
      <c r="E125" s="244" t="s">
        <v>678</v>
      </c>
      <c r="F125" s="130">
        <f t="shared" si="9"/>
        <v>7.7000000000000011</v>
      </c>
      <c r="G125" s="246"/>
      <c r="H125" s="245">
        <v>0.7</v>
      </c>
      <c r="I125" s="245">
        <v>0.7</v>
      </c>
      <c r="J125" s="245">
        <v>0.7</v>
      </c>
      <c r="K125" s="245">
        <v>0.7</v>
      </c>
      <c r="L125" s="245">
        <v>0.7</v>
      </c>
      <c r="M125" s="245">
        <v>0.7</v>
      </c>
      <c r="N125" s="245">
        <v>0.7</v>
      </c>
      <c r="O125" s="245">
        <v>0.7</v>
      </c>
      <c r="P125" s="245">
        <v>0.7</v>
      </c>
      <c r="Q125" s="245">
        <v>0.7</v>
      </c>
      <c r="R125" s="245">
        <v>0.7</v>
      </c>
    </row>
    <row r="126" spans="1:18" s="55" customFormat="1" ht="34" x14ac:dyDescent="0.2">
      <c r="A126" s="40" t="s">
        <v>531</v>
      </c>
      <c r="B126" s="44" t="s">
        <v>86</v>
      </c>
      <c r="C126" s="184"/>
      <c r="D126" s="235" t="s">
        <v>533</v>
      </c>
      <c r="E126" s="244" t="s">
        <v>600</v>
      </c>
      <c r="F126" s="130">
        <f t="shared" si="9"/>
        <v>2</v>
      </c>
      <c r="G126" s="243">
        <v>0</v>
      </c>
      <c r="H126" s="243">
        <v>0</v>
      </c>
      <c r="I126" s="243">
        <v>0</v>
      </c>
      <c r="J126" s="243">
        <v>0</v>
      </c>
      <c r="K126" s="243">
        <v>0</v>
      </c>
      <c r="L126" s="243">
        <v>0.1</v>
      </c>
      <c r="M126" s="243">
        <v>0.2</v>
      </c>
      <c r="N126" s="243">
        <v>0.3</v>
      </c>
      <c r="O126" s="243">
        <v>0.5</v>
      </c>
      <c r="P126" s="243">
        <v>0.7</v>
      </c>
      <c r="Q126" s="243">
        <v>0.2</v>
      </c>
      <c r="R126" s="243">
        <v>0</v>
      </c>
    </row>
    <row r="127" spans="1:18" s="55" customFormat="1" ht="34" x14ac:dyDescent="0.2">
      <c r="A127" s="40" t="s">
        <v>531</v>
      </c>
      <c r="B127" s="44" t="s">
        <v>86</v>
      </c>
      <c r="C127" s="184"/>
      <c r="D127" s="235" t="s">
        <v>534</v>
      </c>
      <c r="E127" s="244" t="s">
        <v>600</v>
      </c>
      <c r="F127" s="130">
        <f t="shared" si="9"/>
        <v>1</v>
      </c>
      <c r="G127" s="243">
        <v>0</v>
      </c>
      <c r="H127" s="243">
        <v>0</v>
      </c>
      <c r="I127" s="243">
        <v>0</v>
      </c>
      <c r="J127" s="243">
        <v>0</v>
      </c>
      <c r="K127" s="243">
        <v>0</v>
      </c>
      <c r="L127" s="243">
        <v>0.05</v>
      </c>
      <c r="M127" s="243">
        <v>0.1</v>
      </c>
      <c r="N127" s="243">
        <v>0.15</v>
      </c>
      <c r="O127" s="243">
        <v>0.25</v>
      </c>
      <c r="P127" s="243">
        <v>0.35</v>
      </c>
      <c r="Q127" s="243">
        <v>0.1</v>
      </c>
      <c r="R127" s="243">
        <v>0</v>
      </c>
    </row>
    <row r="128" spans="1:18" s="55" customFormat="1" ht="34" x14ac:dyDescent="0.2">
      <c r="A128" s="40" t="s">
        <v>531</v>
      </c>
      <c r="B128" s="44" t="s">
        <v>86</v>
      </c>
      <c r="C128" s="186"/>
      <c r="D128" s="235" t="s">
        <v>535</v>
      </c>
      <c r="E128" s="244" t="s">
        <v>639</v>
      </c>
      <c r="F128" s="130">
        <f t="shared" si="9"/>
        <v>1</v>
      </c>
      <c r="G128" s="243">
        <v>0</v>
      </c>
      <c r="H128" s="243">
        <v>0</v>
      </c>
      <c r="I128" s="243">
        <v>0</v>
      </c>
      <c r="J128" s="243">
        <v>0</v>
      </c>
      <c r="K128" s="243">
        <v>0</v>
      </c>
      <c r="L128" s="243">
        <v>0.05</v>
      </c>
      <c r="M128" s="243">
        <v>0.1</v>
      </c>
      <c r="N128" s="243">
        <v>0.15</v>
      </c>
      <c r="O128" s="243">
        <v>0.25</v>
      </c>
      <c r="P128" s="243">
        <v>0.35</v>
      </c>
      <c r="Q128" s="243">
        <v>0.1</v>
      </c>
      <c r="R128" s="243">
        <v>0</v>
      </c>
    </row>
    <row r="129" spans="1:52" s="55" customFormat="1" ht="34" x14ac:dyDescent="0.2">
      <c r="A129" s="40" t="s">
        <v>531</v>
      </c>
      <c r="B129" s="44" t="s">
        <v>86</v>
      </c>
      <c r="C129" s="185"/>
      <c r="D129" s="235" t="s">
        <v>536</v>
      </c>
      <c r="E129" s="241" t="s">
        <v>639</v>
      </c>
      <c r="F129" s="130">
        <f t="shared" si="9"/>
        <v>1</v>
      </c>
      <c r="G129" s="243">
        <v>0</v>
      </c>
      <c r="H129" s="243">
        <v>0</v>
      </c>
      <c r="I129" s="243">
        <v>0</v>
      </c>
      <c r="J129" s="243">
        <v>0</v>
      </c>
      <c r="K129" s="243">
        <v>0</v>
      </c>
      <c r="L129" s="243">
        <v>0.05</v>
      </c>
      <c r="M129" s="243">
        <v>0.1</v>
      </c>
      <c r="N129" s="243">
        <v>0.15</v>
      </c>
      <c r="O129" s="243">
        <v>0.25</v>
      </c>
      <c r="P129" s="243">
        <v>0.35</v>
      </c>
      <c r="Q129" s="243">
        <v>0.1</v>
      </c>
      <c r="R129" s="243">
        <v>0</v>
      </c>
    </row>
    <row r="130" spans="1:52" s="35" customFormat="1" ht="51" x14ac:dyDescent="0.2">
      <c r="A130" s="321" t="s">
        <v>754</v>
      </c>
      <c r="B130" s="322" t="s">
        <v>86</v>
      </c>
      <c r="C130" s="224"/>
      <c r="D130" s="325" t="s">
        <v>571</v>
      </c>
      <c r="E130" s="325" t="s">
        <v>770</v>
      </c>
      <c r="F130" s="324">
        <f t="shared" si="9"/>
        <v>2.4</v>
      </c>
      <c r="G130" s="314"/>
      <c r="H130" s="315"/>
      <c r="I130" s="315">
        <v>0.5</v>
      </c>
      <c r="J130" s="315">
        <v>0.5</v>
      </c>
      <c r="K130" s="315">
        <v>0.5</v>
      </c>
      <c r="L130" s="315">
        <v>0.5</v>
      </c>
      <c r="M130" s="315">
        <v>0.4</v>
      </c>
      <c r="N130" s="315"/>
      <c r="O130" s="315"/>
      <c r="P130" s="315"/>
      <c r="Q130" s="315"/>
      <c r="R130" s="316"/>
    </row>
    <row r="131" spans="1:52" s="35" customFormat="1" ht="68" x14ac:dyDescent="0.2">
      <c r="A131" s="321" t="s">
        <v>754</v>
      </c>
      <c r="B131" s="322" t="s">
        <v>86</v>
      </c>
      <c r="C131" s="224"/>
      <c r="D131" s="325" t="s">
        <v>769</v>
      </c>
      <c r="E131" s="325" t="s">
        <v>768</v>
      </c>
      <c r="F131" s="324">
        <f t="shared" si="9"/>
        <v>0.5</v>
      </c>
      <c r="G131" s="314"/>
      <c r="H131" s="315"/>
      <c r="I131" s="315"/>
      <c r="J131" s="315"/>
      <c r="K131" s="315"/>
      <c r="L131" s="315">
        <v>0.5</v>
      </c>
      <c r="M131" s="315"/>
      <c r="N131" s="315"/>
      <c r="O131" s="315"/>
      <c r="P131" s="315"/>
      <c r="Q131" s="315"/>
      <c r="R131" s="316"/>
    </row>
    <row r="132" spans="1:52" s="35" customFormat="1" ht="34" x14ac:dyDescent="0.2">
      <c r="A132" s="321" t="s">
        <v>754</v>
      </c>
      <c r="B132" s="322" t="s">
        <v>86</v>
      </c>
      <c r="C132" s="224"/>
      <c r="D132" s="325" t="s">
        <v>566</v>
      </c>
      <c r="E132" s="325" t="s">
        <v>566</v>
      </c>
      <c r="F132" s="324">
        <f t="shared" si="9"/>
        <v>1</v>
      </c>
      <c r="G132" s="314"/>
      <c r="H132" s="315"/>
      <c r="I132" s="315">
        <v>0.4</v>
      </c>
      <c r="J132" s="315">
        <v>0.6</v>
      </c>
      <c r="K132" s="315"/>
      <c r="L132" s="315"/>
      <c r="M132" s="315"/>
      <c r="N132" s="315"/>
      <c r="O132" s="315"/>
      <c r="P132" s="315"/>
      <c r="Q132" s="315"/>
      <c r="R132" s="316"/>
    </row>
    <row r="133" spans="1:52" s="35" customFormat="1" ht="34" x14ac:dyDescent="0.2">
      <c r="A133" s="321" t="s">
        <v>754</v>
      </c>
      <c r="B133" s="322" t="s">
        <v>86</v>
      </c>
      <c r="C133" s="224"/>
      <c r="D133" s="325" t="s">
        <v>767</v>
      </c>
      <c r="E133" s="325" t="s">
        <v>766</v>
      </c>
      <c r="F133" s="324">
        <f t="shared" si="9"/>
        <v>2.6</v>
      </c>
      <c r="G133" s="314">
        <v>1.5</v>
      </c>
      <c r="H133" s="315">
        <v>0.4</v>
      </c>
      <c r="I133" s="315">
        <v>0.2</v>
      </c>
      <c r="J133" s="315">
        <v>0.5</v>
      </c>
      <c r="K133" s="315"/>
      <c r="L133" s="315"/>
      <c r="M133" s="315"/>
      <c r="N133" s="315"/>
      <c r="O133" s="315"/>
      <c r="P133" s="315"/>
      <c r="Q133" s="315"/>
      <c r="R133" s="316"/>
    </row>
    <row r="134" spans="1:52" x14ac:dyDescent="0.2">
      <c r="A134" s="449" t="s">
        <v>86</v>
      </c>
      <c r="B134" s="449"/>
      <c r="C134" s="449"/>
      <c r="D134" s="449"/>
      <c r="E134" s="449"/>
      <c r="F134" s="153">
        <f>SUM(F100:F133)</f>
        <v>244.97999999999996</v>
      </c>
      <c r="G134" s="153">
        <f t="shared" ref="G134:R134" si="10">SUM(G100:G133)</f>
        <v>16.685000000000002</v>
      </c>
      <c r="H134" s="153">
        <f t="shared" si="10"/>
        <v>23.314999999999998</v>
      </c>
      <c r="I134" s="153">
        <f t="shared" si="10"/>
        <v>31.239999999999995</v>
      </c>
      <c r="J134" s="153">
        <f t="shared" si="10"/>
        <v>36.35</v>
      </c>
      <c r="K134" s="153">
        <f t="shared" si="10"/>
        <v>35.950000000000003</v>
      </c>
      <c r="L134" s="153">
        <f t="shared" si="10"/>
        <v>38.019999999999996</v>
      </c>
      <c r="M134" s="153">
        <f t="shared" si="10"/>
        <v>27.01</v>
      </c>
      <c r="N134" s="153">
        <f t="shared" si="10"/>
        <v>7.0500000000000007</v>
      </c>
      <c r="O134" s="153">
        <f t="shared" si="10"/>
        <v>8.0500000000000007</v>
      </c>
      <c r="P134" s="153">
        <f t="shared" si="10"/>
        <v>8.2100000000000009</v>
      </c>
      <c r="Q134" s="153">
        <f t="shared" si="10"/>
        <v>7</v>
      </c>
      <c r="R134" s="153">
        <f t="shared" si="10"/>
        <v>6.1000000000000005</v>
      </c>
    </row>
    <row r="135" spans="1:52" x14ac:dyDescent="0.2">
      <c r="A135" s="452"/>
      <c r="B135" s="452"/>
      <c r="C135" s="452"/>
      <c r="D135" s="452"/>
      <c r="E135" s="452"/>
      <c r="F135" s="154"/>
      <c r="G135" s="419">
        <f>SUM(G134:I134)</f>
        <v>71.239999999999995</v>
      </c>
      <c r="H135" s="453"/>
      <c r="I135" s="453"/>
      <c r="J135" s="453">
        <f>+J134+K134+L134+G135</f>
        <v>181.56</v>
      </c>
      <c r="K135" s="453"/>
      <c r="L135" s="453"/>
      <c r="M135" s="453">
        <f>+J135+M134+N134+O134</f>
        <v>223.67000000000002</v>
      </c>
      <c r="N135" s="453"/>
      <c r="O135" s="420"/>
      <c r="P135" s="420">
        <f>+M135+P134+Q134+R134</f>
        <v>244.98000000000002</v>
      </c>
      <c r="Q135" s="418"/>
      <c r="R135" s="419"/>
    </row>
    <row r="136" spans="1:52" s="60" customFormat="1" ht="16" customHeight="1" x14ac:dyDescent="0.2">
      <c r="A136" s="449" t="s">
        <v>217</v>
      </c>
      <c r="B136" s="449"/>
      <c r="C136" s="449"/>
      <c r="D136" s="449"/>
      <c r="E136" s="449"/>
      <c r="F136" s="157">
        <f>+F134+F96</f>
        <v>268.62999999999994</v>
      </c>
      <c r="G136" s="136">
        <f t="shared" ref="G136:R136" si="11">+G134+G96</f>
        <v>16.685000000000002</v>
      </c>
      <c r="H136" s="58">
        <f t="shared" si="11"/>
        <v>24.314999999999998</v>
      </c>
      <c r="I136" s="58">
        <f t="shared" si="11"/>
        <v>33.339999999999996</v>
      </c>
      <c r="J136" s="58">
        <f t="shared" si="11"/>
        <v>39.950000000000003</v>
      </c>
      <c r="K136" s="58">
        <f t="shared" si="11"/>
        <v>40.900000000000006</v>
      </c>
      <c r="L136" s="58">
        <f t="shared" si="11"/>
        <v>40.659999999999997</v>
      </c>
      <c r="M136" s="58">
        <f t="shared" si="11"/>
        <v>28.590000000000003</v>
      </c>
      <c r="N136" s="58">
        <f t="shared" si="11"/>
        <v>8.07</v>
      </c>
      <c r="O136" s="58">
        <f t="shared" si="11"/>
        <v>10.25</v>
      </c>
      <c r="P136" s="58">
        <f t="shared" si="11"/>
        <v>11.09</v>
      </c>
      <c r="Q136" s="58">
        <f t="shared" si="11"/>
        <v>8.18</v>
      </c>
      <c r="R136" s="58">
        <f t="shared" si="11"/>
        <v>6.6000000000000005</v>
      </c>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row>
    <row r="137" spans="1:52" s="60" customFormat="1" ht="16" customHeight="1" x14ac:dyDescent="0.2">
      <c r="A137" s="426" t="s">
        <v>218</v>
      </c>
      <c r="B137" s="426"/>
      <c r="C137" s="426"/>
      <c r="D137" s="426"/>
      <c r="E137" s="426"/>
      <c r="F137" s="155"/>
      <c r="G137" s="430">
        <f>+G136+H136+I136</f>
        <v>74.34</v>
      </c>
      <c r="H137" s="431"/>
      <c r="I137" s="431"/>
      <c r="J137" s="431">
        <f>+G137+J136+K136+L136</f>
        <v>195.85</v>
      </c>
      <c r="K137" s="431"/>
      <c r="L137" s="431"/>
      <c r="M137" s="431">
        <f>+J137+M136+N136+O136</f>
        <v>242.76</v>
      </c>
      <c r="N137" s="431"/>
      <c r="O137" s="431"/>
      <c r="P137" s="431">
        <f>+M137+P136+Q136+R136</f>
        <v>268.63</v>
      </c>
      <c r="Q137" s="431"/>
      <c r="R137" s="431"/>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row>
    <row r="138" spans="1:52" s="64" customFormat="1" x14ac:dyDescent="0.2">
      <c r="A138" s="61"/>
      <c r="B138" s="61"/>
      <c r="C138" s="61"/>
      <c r="D138" s="61"/>
      <c r="E138" s="61"/>
      <c r="F138" s="156"/>
      <c r="G138" s="62"/>
      <c r="H138" s="62"/>
      <c r="I138" s="62"/>
      <c r="J138" s="62"/>
      <c r="K138" s="62"/>
      <c r="L138" s="62"/>
      <c r="M138" s="62"/>
      <c r="N138" s="62"/>
      <c r="O138" s="62"/>
      <c r="P138" s="62"/>
      <c r="Q138" s="62"/>
      <c r="R138" s="62"/>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row>
    <row r="139" spans="1:52" ht="17" x14ac:dyDescent="0.2">
      <c r="A139" s="41" t="s">
        <v>83</v>
      </c>
      <c r="B139" s="308" t="s">
        <v>149</v>
      </c>
      <c r="C139" s="42" t="s">
        <v>237</v>
      </c>
      <c r="D139" s="42" t="s">
        <v>173</v>
      </c>
      <c r="E139" s="42" t="s">
        <v>84</v>
      </c>
      <c r="F139" s="144" t="s">
        <v>190</v>
      </c>
      <c r="G139" s="133" t="s">
        <v>202</v>
      </c>
      <c r="H139" s="37" t="s">
        <v>203</v>
      </c>
      <c r="I139" s="37" t="s">
        <v>204</v>
      </c>
      <c r="J139" s="37" t="s">
        <v>205</v>
      </c>
      <c r="K139" s="37" t="s">
        <v>206</v>
      </c>
      <c r="L139" s="37" t="s">
        <v>207</v>
      </c>
      <c r="M139" s="37" t="s">
        <v>208</v>
      </c>
      <c r="N139" s="37" t="s">
        <v>209</v>
      </c>
      <c r="O139" s="37" t="s">
        <v>210</v>
      </c>
      <c r="P139" s="37" t="s">
        <v>211</v>
      </c>
      <c r="Q139" s="37" t="s">
        <v>212</v>
      </c>
      <c r="R139" s="37" t="s">
        <v>213</v>
      </c>
    </row>
    <row r="140" spans="1:52" s="55" customFormat="1" ht="70" x14ac:dyDescent="0.2">
      <c r="A140" s="244" t="s">
        <v>276</v>
      </c>
      <c r="B140" s="244" t="s">
        <v>92</v>
      </c>
      <c r="C140" s="244" t="s">
        <v>317</v>
      </c>
      <c r="D140" s="237" t="s">
        <v>318</v>
      </c>
      <c r="E140" s="244" t="s">
        <v>319</v>
      </c>
      <c r="F140" s="238">
        <f>SUM(G140:R140)</f>
        <v>4</v>
      </c>
      <c r="G140" s="238"/>
      <c r="H140" s="238">
        <v>1</v>
      </c>
      <c r="I140" s="238"/>
      <c r="J140" s="320">
        <v>1</v>
      </c>
      <c r="K140" s="320"/>
      <c r="L140" s="320">
        <v>1</v>
      </c>
      <c r="M140" s="320">
        <v>1</v>
      </c>
      <c r="N140" s="238"/>
      <c r="O140" s="244"/>
      <c r="P140" s="238"/>
      <c r="Q140" s="238"/>
      <c r="R140" s="238"/>
    </row>
    <row r="141" spans="1:52" s="55" customFormat="1" ht="42" x14ac:dyDescent="0.2">
      <c r="A141" s="244" t="s">
        <v>276</v>
      </c>
      <c r="B141" s="244" t="s">
        <v>92</v>
      </c>
      <c r="C141" s="244" t="s">
        <v>317</v>
      </c>
      <c r="D141" s="237" t="s">
        <v>320</v>
      </c>
      <c r="E141" s="244" t="s">
        <v>321</v>
      </c>
      <c r="F141" s="238">
        <f t="shared" ref="F141:F191" si="12">SUM(G141:R141)</f>
        <v>0.3</v>
      </c>
      <c r="G141" s="238"/>
      <c r="H141" s="238">
        <v>0.1</v>
      </c>
      <c r="I141" s="238"/>
      <c r="J141" s="320">
        <v>0.1</v>
      </c>
      <c r="K141" s="320"/>
      <c r="L141" s="320">
        <v>0.05</v>
      </c>
      <c r="M141" s="320">
        <v>0.05</v>
      </c>
      <c r="N141" s="238"/>
      <c r="O141" s="244"/>
      <c r="P141" s="238"/>
      <c r="Q141" s="238"/>
      <c r="R141" s="238"/>
    </row>
    <row r="142" spans="1:52" s="55" customFormat="1" ht="70" x14ac:dyDescent="0.2">
      <c r="A142" s="244" t="s">
        <v>276</v>
      </c>
      <c r="B142" s="244" t="s">
        <v>92</v>
      </c>
      <c r="C142" s="244" t="s">
        <v>317</v>
      </c>
      <c r="D142" s="237" t="s">
        <v>322</v>
      </c>
      <c r="E142" s="244" t="s">
        <v>323</v>
      </c>
      <c r="F142" s="238">
        <f t="shared" si="12"/>
        <v>0.7</v>
      </c>
      <c r="G142" s="238"/>
      <c r="H142" s="238">
        <v>0.2</v>
      </c>
      <c r="I142" s="238">
        <v>0.1</v>
      </c>
      <c r="J142" s="320">
        <v>0.1</v>
      </c>
      <c r="K142" s="320">
        <v>0.1</v>
      </c>
      <c r="L142" s="320">
        <v>0.1</v>
      </c>
      <c r="M142" s="320">
        <v>0.1</v>
      </c>
      <c r="N142" s="238"/>
      <c r="O142" s="244"/>
      <c r="P142" s="238"/>
      <c r="Q142" s="238"/>
      <c r="R142" s="238"/>
    </row>
    <row r="143" spans="1:52" s="55" customFormat="1" ht="56" x14ac:dyDescent="0.2">
      <c r="A143" s="244" t="s">
        <v>276</v>
      </c>
      <c r="B143" s="244" t="s">
        <v>92</v>
      </c>
      <c r="C143" s="244" t="s">
        <v>317</v>
      </c>
      <c r="D143" s="237" t="s">
        <v>324</v>
      </c>
      <c r="E143" s="244" t="s">
        <v>325</v>
      </c>
      <c r="F143" s="238">
        <f t="shared" si="12"/>
        <v>12</v>
      </c>
      <c r="G143" s="238"/>
      <c r="H143" s="238">
        <v>4</v>
      </c>
      <c r="I143" s="238">
        <v>2</v>
      </c>
      <c r="J143" s="320">
        <v>2</v>
      </c>
      <c r="K143" s="320">
        <v>2</v>
      </c>
      <c r="L143" s="320">
        <v>2</v>
      </c>
      <c r="M143" s="320"/>
      <c r="N143" s="238"/>
      <c r="O143" s="244"/>
      <c r="P143" s="238"/>
      <c r="Q143" s="238"/>
      <c r="R143" s="238"/>
    </row>
    <row r="144" spans="1:52" s="55" customFormat="1" ht="56" x14ac:dyDescent="0.2">
      <c r="A144" s="244" t="s">
        <v>276</v>
      </c>
      <c r="B144" s="244" t="s">
        <v>92</v>
      </c>
      <c r="C144" s="244" t="s">
        <v>317</v>
      </c>
      <c r="D144" s="237" t="s">
        <v>326</v>
      </c>
      <c r="E144" s="244" t="s">
        <v>327</v>
      </c>
      <c r="F144" s="238">
        <f t="shared" si="12"/>
        <v>6.1349999999999998</v>
      </c>
      <c r="G144" s="238"/>
      <c r="H144" s="238">
        <v>2</v>
      </c>
      <c r="I144" s="238">
        <v>1</v>
      </c>
      <c r="J144" s="320">
        <v>1</v>
      </c>
      <c r="K144" s="320">
        <v>1</v>
      </c>
      <c r="L144" s="320">
        <v>1</v>
      </c>
      <c r="M144" s="320">
        <v>0.13500000000000001</v>
      </c>
      <c r="N144" s="238"/>
      <c r="O144" s="244"/>
      <c r="P144" s="238"/>
      <c r="Q144" s="238"/>
      <c r="R144" s="238"/>
    </row>
    <row r="145" spans="1:18" s="55" customFormat="1" ht="42" x14ac:dyDescent="0.2">
      <c r="A145" s="244" t="s">
        <v>276</v>
      </c>
      <c r="B145" s="244" t="s">
        <v>92</v>
      </c>
      <c r="C145" s="244" t="s">
        <v>317</v>
      </c>
      <c r="D145" s="237" t="s">
        <v>328</v>
      </c>
      <c r="E145" s="244" t="s">
        <v>329</v>
      </c>
      <c r="F145" s="238">
        <f t="shared" si="12"/>
        <v>3.99</v>
      </c>
      <c r="G145" s="238"/>
      <c r="H145" s="238">
        <f>2*0.665</f>
        <v>1.33</v>
      </c>
      <c r="I145" s="238">
        <v>0.66500000000000004</v>
      </c>
      <c r="J145" s="320">
        <v>0.66500000000000004</v>
      </c>
      <c r="K145" s="320">
        <v>0.66500000000000004</v>
      </c>
      <c r="L145" s="320">
        <v>0.66500000000000004</v>
      </c>
      <c r="M145" s="320"/>
      <c r="N145" s="238"/>
      <c r="O145" s="244"/>
      <c r="P145" s="238"/>
      <c r="Q145" s="238"/>
      <c r="R145" s="238"/>
    </row>
    <row r="146" spans="1:18" s="55" customFormat="1" ht="28" x14ac:dyDescent="0.2">
      <c r="A146" s="244" t="s">
        <v>276</v>
      </c>
      <c r="B146" s="244" t="s">
        <v>92</v>
      </c>
      <c r="C146" s="244" t="s">
        <v>317</v>
      </c>
      <c r="D146" s="237" t="s">
        <v>330</v>
      </c>
      <c r="E146" s="244" t="s">
        <v>331</v>
      </c>
      <c r="F146" s="238">
        <f t="shared" si="12"/>
        <v>0.30000000000000004</v>
      </c>
      <c r="G146" s="238"/>
      <c r="H146" s="238">
        <v>0.2</v>
      </c>
      <c r="I146" s="238">
        <v>0.1</v>
      </c>
      <c r="J146" s="320"/>
      <c r="K146" s="320"/>
      <c r="L146" s="320"/>
      <c r="M146" s="320"/>
      <c r="N146" s="238"/>
      <c r="O146" s="244"/>
      <c r="P146" s="238"/>
      <c r="Q146" s="238"/>
      <c r="R146" s="238"/>
    </row>
    <row r="147" spans="1:18" s="55" customFormat="1" ht="42" x14ac:dyDescent="0.2">
      <c r="A147" s="244" t="s">
        <v>276</v>
      </c>
      <c r="B147" s="244" t="s">
        <v>92</v>
      </c>
      <c r="C147" s="244" t="s">
        <v>317</v>
      </c>
      <c r="D147" s="237" t="s">
        <v>332</v>
      </c>
      <c r="E147" s="244" t="s">
        <v>333</v>
      </c>
      <c r="F147" s="238">
        <f t="shared" si="12"/>
        <v>8.4</v>
      </c>
      <c r="G147" s="238"/>
      <c r="H147" s="238">
        <v>2.8</v>
      </c>
      <c r="I147" s="238">
        <v>1.4</v>
      </c>
      <c r="J147" s="320">
        <v>1.4</v>
      </c>
      <c r="K147" s="320">
        <v>1.4</v>
      </c>
      <c r="L147" s="320">
        <v>1.4</v>
      </c>
      <c r="M147" s="320"/>
      <c r="N147" s="238"/>
      <c r="O147" s="244"/>
      <c r="P147" s="238"/>
      <c r="Q147" s="238"/>
      <c r="R147" s="238"/>
    </row>
    <row r="148" spans="1:18" s="55" customFormat="1" ht="84" x14ac:dyDescent="0.2">
      <c r="A148" s="244" t="s">
        <v>276</v>
      </c>
      <c r="B148" s="244" t="s">
        <v>92</v>
      </c>
      <c r="C148" s="244" t="s">
        <v>317</v>
      </c>
      <c r="D148" s="237" t="s">
        <v>334</v>
      </c>
      <c r="E148" s="244" t="s">
        <v>335</v>
      </c>
      <c r="F148" s="238">
        <f t="shared" si="12"/>
        <v>1.2</v>
      </c>
      <c r="G148" s="238"/>
      <c r="H148" s="238">
        <v>0.4</v>
      </c>
      <c r="I148" s="238">
        <v>0.2</v>
      </c>
      <c r="J148" s="320">
        <v>0.2</v>
      </c>
      <c r="K148" s="320">
        <v>0.2</v>
      </c>
      <c r="L148" s="320">
        <v>0.2</v>
      </c>
      <c r="M148" s="320"/>
      <c r="N148" s="238"/>
      <c r="O148" s="244"/>
      <c r="P148" s="238"/>
      <c r="Q148" s="238"/>
      <c r="R148" s="238"/>
    </row>
    <row r="149" spans="1:18" s="55" customFormat="1" ht="70" x14ac:dyDescent="0.2">
      <c r="A149" s="244" t="s">
        <v>276</v>
      </c>
      <c r="B149" s="244" t="s">
        <v>92</v>
      </c>
      <c r="C149" s="244" t="s">
        <v>317</v>
      </c>
      <c r="D149" s="237" t="s">
        <v>334</v>
      </c>
      <c r="E149" s="244" t="s">
        <v>336</v>
      </c>
      <c r="F149" s="238">
        <f t="shared" si="12"/>
        <v>0.4</v>
      </c>
      <c r="G149" s="238"/>
      <c r="H149" s="238">
        <v>0.2</v>
      </c>
      <c r="I149" s="238">
        <v>0.1</v>
      </c>
      <c r="J149" s="320">
        <v>0.1</v>
      </c>
      <c r="K149" s="320"/>
      <c r="L149" s="320"/>
      <c r="M149" s="320"/>
      <c r="N149" s="238"/>
      <c r="O149" s="244"/>
      <c r="P149" s="238"/>
      <c r="Q149" s="238"/>
      <c r="R149" s="238"/>
    </row>
    <row r="150" spans="1:18" s="55" customFormat="1" ht="56" x14ac:dyDescent="0.2">
      <c r="A150" s="244" t="s">
        <v>276</v>
      </c>
      <c r="B150" s="244" t="s">
        <v>92</v>
      </c>
      <c r="C150" s="244" t="s">
        <v>317</v>
      </c>
      <c r="D150" s="237" t="s">
        <v>334</v>
      </c>
      <c r="E150" s="244" t="s">
        <v>337</v>
      </c>
      <c r="F150" s="238">
        <f t="shared" si="12"/>
        <v>1.3800000000000001</v>
      </c>
      <c r="G150" s="238"/>
      <c r="H150" s="238">
        <v>0.46</v>
      </c>
      <c r="I150" s="238">
        <v>0.23</v>
      </c>
      <c r="J150" s="320">
        <v>0.23</v>
      </c>
      <c r="K150" s="320">
        <v>0.23</v>
      </c>
      <c r="L150" s="320">
        <v>0.23</v>
      </c>
      <c r="M150" s="320"/>
      <c r="N150" s="238"/>
      <c r="O150" s="244"/>
      <c r="P150" s="238"/>
      <c r="Q150" s="238"/>
      <c r="R150" s="238"/>
    </row>
    <row r="151" spans="1:18" s="55" customFormat="1" ht="56" x14ac:dyDescent="0.2">
      <c r="A151" s="244" t="s">
        <v>276</v>
      </c>
      <c r="B151" s="244" t="s">
        <v>92</v>
      </c>
      <c r="C151" s="244" t="s">
        <v>317</v>
      </c>
      <c r="D151" s="237" t="s">
        <v>334</v>
      </c>
      <c r="E151" s="244" t="s">
        <v>338</v>
      </c>
      <c r="F151" s="238">
        <f t="shared" si="12"/>
        <v>0.9</v>
      </c>
      <c r="G151" s="238"/>
      <c r="H151" s="238">
        <v>0.3</v>
      </c>
      <c r="I151" s="238">
        <v>0.15</v>
      </c>
      <c r="J151" s="320">
        <v>0.15</v>
      </c>
      <c r="K151" s="320">
        <v>0.15</v>
      </c>
      <c r="L151" s="320">
        <v>0.15</v>
      </c>
      <c r="M151" s="320"/>
      <c r="N151" s="238"/>
      <c r="O151" s="244"/>
      <c r="P151" s="238"/>
      <c r="Q151" s="238"/>
      <c r="R151" s="238"/>
    </row>
    <row r="152" spans="1:18" s="55" customFormat="1" ht="42" x14ac:dyDescent="0.2">
      <c r="A152" s="244" t="s">
        <v>276</v>
      </c>
      <c r="B152" s="244" t="s">
        <v>92</v>
      </c>
      <c r="C152" s="244" t="s">
        <v>317</v>
      </c>
      <c r="D152" s="237" t="s">
        <v>339</v>
      </c>
      <c r="E152" s="244" t="s">
        <v>340</v>
      </c>
      <c r="F152" s="238">
        <f t="shared" si="12"/>
        <v>2.1</v>
      </c>
      <c r="G152" s="238"/>
      <c r="H152" s="238">
        <v>0.7</v>
      </c>
      <c r="I152" s="238">
        <v>0.35</v>
      </c>
      <c r="J152" s="320">
        <v>0.35</v>
      </c>
      <c r="K152" s="320">
        <v>0.35</v>
      </c>
      <c r="L152" s="320">
        <v>0.35</v>
      </c>
      <c r="M152" s="320"/>
      <c r="N152" s="238"/>
      <c r="O152" s="244"/>
      <c r="P152" s="238"/>
      <c r="Q152" s="238"/>
      <c r="R152" s="238"/>
    </row>
    <row r="153" spans="1:18" s="55" customFormat="1" ht="70" x14ac:dyDescent="0.2">
      <c r="A153" s="244" t="s">
        <v>276</v>
      </c>
      <c r="B153" s="244" t="s">
        <v>92</v>
      </c>
      <c r="C153" s="244" t="s">
        <v>317</v>
      </c>
      <c r="D153" s="237" t="s">
        <v>341</v>
      </c>
      <c r="E153" s="244" t="s">
        <v>342</v>
      </c>
      <c r="F153" s="238">
        <f t="shared" si="12"/>
        <v>0.30000000000000004</v>
      </c>
      <c r="G153" s="238"/>
      <c r="H153" s="238">
        <v>0.2</v>
      </c>
      <c r="I153" s="238">
        <v>0.1</v>
      </c>
      <c r="J153" s="320"/>
      <c r="K153" s="320"/>
      <c r="L153" s="320"/>
      <c r="M153" s="320"/>
      <c r="N153" s="238"/>
      <c r="O153" s="244"/>
      <c r="P153" s="238"/>
      <c r="Q153" s="238"/>
      <c r="R153" s="238"/>
    </row>
    <row r="154" spans="1:18" s="55" customFormat="1" ht="56" x14ac:dyDescent="0.2">
      <c r="A154" s="244" t="s">
        <v>276</v>
      </c>
      <c r="B154" s="244" t="s">
        <v>92</v>
      </c>
      <c r="C154" s="244" t="s">
        <v>317</v>
      </c>
      <c r="D154" s="237" t="s">
        <v>343</v>
      </c>
      <c r="E154" s="244" t="s">
        <v>344</v>
      </c>
      <c r="F154" s="238">
        <f t="shared" si="12"/>
        <v>1</v>
      </c>
      <c r="G154" s="238"/>
      <c r="H154" s="238">
        <v>0.4</v>
      </c>
      <c r="I154" s="238">
        <v>0.2</v>
      </c>
      <c r="J154" s="320">
        <v>0.2</v>
      </c>
      <c r="K154" s="320">
        <v>0.2</v>
      </c>
      <c r="L154" s="320"/>
      <c r="M154" s="320"/>
      <c r="N154" s="238"/>
      <c r="O154" s="244"/>
      <c r="P154" s="238"/>
      <c r="Q154" s="238"/>
      <c r="R154" s="238"/>
    </row>
    <row r="155" spans="1:18" s="55" customFormat="1" ht="56" x14ac:dyDescent="0.2">
      <c r="A155" s="244" t="s">
        <v>276</v>
      </c>
      <c r="B155" s="244" t="s">
        <v>92</v>
      </c>
      <c r="C155" s="244" t="s">
        <v>317</v>
      </c>
      <c r="D155" s="237" t="s">
        <v>343</v>
      </c>
      <c r="E155" s="244" t="s">
        <v>345</v>
      </c>
      <c r="F155" s="238">
        <f t="shared" si="12"/>
        <v>0.75</v>
      </c>
      <c r="G155" s="238"/>
      <c r="H155" s="238">
        <v>0.3</v>
      </c>
      <c r="I155" s="238">
        <v>0.15</v>
      </c>
      <c r="J155" s="320">
        <v>0.15</v>
      </c>
      <c r="K155" s="320">
        <v>0.15</v>
      </c>
      <c r="L155" s="320"/>
      <c r="M155" s="320"/>
      <c r="N155" s="238"/>
      <c r="O155" s="244"/>
      <c r="P155" s="238"/>
      <c r="Q155" s="238"/>
      <c r="R155" s="238"/>
    </row>
    <row r="156" spans="1:18" s="55" customFormat="1" ht="56" x14ac:dyDescent="0.2">
      <c r="A156" s="244" t="s">
        <v>276</v>
      </c>
      <c r="B156" s="244" t="s">
        <v>92</v>
      </c>
      <c r="C156" s="244" t="s">
        <v>317</v>
      </c>
      <c r="D156" s="237" t="s">
        <v>343</v>
      </c>
      <c r="E156" s="244" t="s">
        <v>346</v>
      </c>
      <c r="F156" s="238">
        <f t="shared" si="12"/>
        <v>1.2</v>
      </c>
      <c r="G156" s="238"/>
      <c r="H156" s="238">
        <v>0.4</v>
      </c>
      <c r="I156" s="238">
        <v>0.2</v>
      </c>
      <c r="J156" s="320">
        <v>0.2</v>
      </c>
      <c r="K156" s="320">
        <v>0.2</v>
      </c>
      <c r="L156" s="320">
        <v>0.2</v>
      </c>
      <c r="M156" s="320"/>
      <c r="N156" s="238"/>
      <c r="O156" s="244"/>
      <c r="P156" s="238"/>
      <c r="Q156" s="238"/>
      <c r="R156" s="238"/>
    </row>
    <row r="157" spans="1:18" s="55" customFormat="1" ht="56" x14ac:dyDescent="0.2">
      <c r="A157" s="244" t="s">
        <v>276</v>
      </c>
      <c r="B157" s="244" t="s">
        <v>92</v>
      </c>
      <c r="C157" s="244" t="s">
        <v>317</v>
      </c>
      <c r="D157" s="237" t="s">
        <v>343</v>
      </c>
      <c r="E157" s="244" t="s">
        <v>347</v>
      </c>
      <c r="F157" s="238">
        <f t="shared" si="12"/>
        <v>2.1</v>
      </c>
      <c r="G157" s="238"/>
      <c r="H157" s="238">
        <v>0.7</v>
      </c>
      <c r="I157" s="238">
        <v>0.35</v>
      </c>
      <c r="J157" s="320">
        <v>0.35</v>
      </c>
      <c r="K157" s="320">
        <v>0.35</v>
      </c>
      <c r="L157" s="320">
        <v>0.35</v>
      </c>
      <c r="M157" s="320"/>
      <c r="N157" s="238"/>
      <c r="O157" s="244"/>
      <c r="P157" s="238"/>
      <c r="Q157" s="238"/>
      <c r="R157" s="238"/>
    </row>
    <row r="158" spans="1:18" s="55" customFormat="1" ht="56" x14ac:dyDescent="0.2">
      <c r="A158" s="244" t="s">
        <v>276</v>
      </c>
      <c r="B158" s="244" t="s">
        <v>92</v>
      </c>
      <c r="C158" s="244" t="s">
        <v>317</v>
      </c>
      <c r="D158" s="237" t="s">
        <v>348</v>
      </c>
      <c r="E158" s="244" t="s">
        <v>349</v>
      </c>
      <c r="F158" s="238">
        <f t="shared" si="12"/>
        <v>0.2</v>
      </c>
      <c r="G158" s="238"/>
      <c r="H158" s="238">
        <v>0.2</v>
      </c>
      <c r="I158" s="238"/>
      <c r="J158" s="320"/>
      <c r="K158" s="320"/>
      <c r="L158" s="320"/>
      <c r="M158" s="320"/>
      <c r="N158" s="238"/>
      <c r="O158" s="244"/>
      <c r="P158" s="238"/>
      <c r="Q158" s="238"/>
      <c r="R158" s="238"/>
    </row>
    <row r="159" spans="1:18" s="55" customFormat="1" ht="42" x14ac:dyDescent="0.2">
      <c r="A159" s="244" t="s">
        <v>276</v>
      </c>
      <c r="B159" s="244" t="s">
        <v>92</v>
      </c>
      <c r="C159" s="244" t="s">
        <v>317</v>
      </c>
      <c r="D159" s="237" t="s">
        <v>350</v>
      </c>
      <c r="E159" s="244" t="s">
        <v>351</v>
      </c>
      <c r="F159" s="238">
        <f t="shared" si="12"/>
        <v>1</v>
      </c>
      <c r="G159" s="238"/>
      <c r="H159" s="238">
        <v>0.4</v>
      </c>
      <c r="I159" s="238">
        <v>0.2</v>
      </c>
      <c r="J159" s="320">
        <v>0.2</v>
      </c>
      <c r="K159" s="320">
        <v>0.2</v>
      </c>
      <c r="L159" s="320"/>
      <c r="M159" s="320"/>
      <c r="N159" s="238"/>
      <c r="O159" s="244"/>
      <c r="P159" s="238"/>
      <c r="Q159" s="238"/>
      <c r="R159" s="238"/>
    </row>
    <row r="160" spans="1:18" s="55" customFormat="1" ht="42" x14ac:dyDescent="0.2">
      <c r="A160" s="244" t="s">
        <v>276</v>
      </c>
      <c r="B160" s="244" t="s">
        <v>92</v>
      </c>
      <c r="C160" s="244" t="s">
        <v>317</v>
      </c>
      <c r="D160" s="237" t="s">
        <v>350</v>
      </c>
      <c r="E160" s="244" t="s">
        <v>352</v>
      </c>
      <c r="F160" s="238">
        <f t="shared" si="12"/>
        <v>0.44999999999999996</v>
      </c>
      <c r="G160" s="238"/>
      <c r="H160" s="238">
        <v>0.3</v>
      </c>
      <c r="I160" s="238">
        <v>0.15</v>
      </c>
      <c r="J160" s="320"/>
      <c r="K160" s="320"/>
      <c r="L160" s="320"/>
      <c r="M160" s="320"/>
      <c r="N160" s="238"/>
      <c r="O160" s="273"/>
      <c r="P160" s="238"/>
      <c r="Q160" s="238"/>
      <c r="R160" s="238"/>
    </row>
    <row r="161" spans="1:18" s="55" customFormat="1" ht="56" x14ac:dyDescent="0.2">
      <c r="A161" s="244" t="s">
        <v>276</v>
      </c>
      <c r="B161" s="244" t="s">
        <v>92</v>
      </c>
      <c r="C161" s="244" t="s">
        <v>317</v>
      </c>
      <c r="D161" s="237" t="s">
        <v>353</v>
      </c>
      <c r="E161" s="244" t="s">
        <v>354</v>
      </c>
      <c r="F161" s="238">
        <f t="shared" si="12"/>
        <v>1.3499999999999999</v>
      </c>
      <c r="G161" s="238"/>
      <c r="H161" s="238">
        <v>0.5</v>
      </c>
      <c r="I161" s="238">
        <v>0.25</v>
      </c>
      <c r="J161" s="320">
        <v>0.2</v>
      </c>
      <c r="K161" s="320">
        <v>0.2</v>
      </c>
      <c r="L161" s="320">
        <v>0.2</v>
      </c>
      <c r="M161" s="320"/>
      <c r="N161" s="238"/>
      <c r="O161" s="274"/>
      <c r="P161" s="238"/>
      <c r="Q161" s="238"/>
      <c r="R161" s="238"/>
    </row>
    <row r="162" spans="1:18" s="55" customFormat="1" ht="42" x14ac:dyDescent="0.2">
      <c r="A162" s="244" t="s">
        <v>276</v>
      </c>
      <c r="B162" s="244" t="s">
        <v>92</v>
      </c>
      <c r="C162" s="244" t="s">
        <v>317</v>
      </c>
      <c r="D162" s="237" t="s">
        <v>355</v>
      </c>
      <c r="E162" s="244" t="s">
        <v>356</v>
      </c>
      <c r="F162" s="238">
        <f t="shared" si="12"/>
        <v>6.8380000000000001</v>
      </c>
      <c r="G162" s="238"/>
      <c r="H162" s="238">
        <v>2.4</v>
      </c>
      <c r="I162" s="238">
        <v>1.2</v>
      </c>
      <c r="J162" s="320">
        <v>1.2</v>
      </c>
      <c r="K162" s="320">
        <v>1.2</v>
      </c>
      <c r="L162" s="320">
        <v>0.83799999999999997</v>
      </c>
      <c r="M162" s="320"/>
      <c r="N162" s="238"/>
      <c r="O162" s="273"/>
      <c r="P162" s="238"/>
      <c r="Q162" s="238"/>
      <c r="R162" s="238"/>
    </row>
    <row r="163" spans="1:18" s="55" customFormat="1" ht="70" x14ac:dyDescent="0.2">
      <c r="A163" s="244" t="s">
        <v>276</v>
      </c>
      <c r="B163" s="244" t="s">
        <v>92</v>
      </c>
      <c r="C163" s="244" t="s">
        <v>317</v>
      </c>
      <c r="D163" s="237" t="s">
        <v>357</v>
      </c>
      <c r="E163" s="244" t="s">
        <v>358</v>
      </c>
      <c r="F163" s="238">
        <f t="shared" si="12"/>
        <v>2</v>
      </c>
      <c r="G163" s="238"/>
      <c r="H163" s="238">
        <v>1</v>
      </c>
      <c r="I163" s="238">
        <v>1</v>
      </c>
      <c r="J163" s="320"/>
      <c r="K163" s="320"/>
      <c r="L163" s="320"/>
      <c r="M163" s="320"/>
      <c r="N163" s="238"/>
      <c r="O163" s="273"/>
      <c r="P163" s="238"/>
      <c r="Q163" s="238"/>
      <c r="R163" s="238"/>
    </row>
    <row r="164" spans="1:18" s="55" customFormat="1" ht="56" x14ac:dyDescent="0.2">
      <c r="A164" s="244" t="s">
        <v>276</v>
      </c>
      <c r="B164" s="244" t="s">
        <v>92</v>
      </c>
      <c r="C164" s="244" t="s">
        <v>317</v>
      </c>
      <c r="D164" s="237" t="s">
        <v>359</v>
      </c>
      <c r="E164" s="244" t="s">
        <v>360</v>
      </c>
      <c r="F164" s="238">
        <f t="shared" si="12"/>
        <v>2.4</v>
      </c>
      <c r="G164" s="238"/>
      <c r="H164" s="238">
        <v>0.8</v>
      </c>
      <c r="I164" s="238">
        <v>0.4</v>
      </c>
      <c r="J164" s="320">
        <v>0.4</v>
      </c>
      <c r="K164" s="320">
        <v>0.4</v>
      </c>
      <c r="L164" s="320">
        <v>0.4</v>
      </c>
      <c r="M164" s="320"/>
      <c r="N164" s="238"/>
      <c r="O164" s="244"/>
      <c r="P164" s="238"/>
      <c r="Q164" s="238"/>
      <c r="R164" s="238"/>
    </row>
    <row r="165" spans="1:18" s="55" customFormat="1" ht="42" x14ac:dyDescent="0.2">
      <c r="A165" s="244" t="s">
        <v>276</v>
      </c>
      <c r="B165" s="244" t="s">
        <v>92</v>
      </c>
      <c r="C165" s="244" t="s">
        <v>317</v>
      </c>
      <c r="D165" s="237" t="s">
        <v>361</v>
      </c>
      <c r="E165" s="244" t="s">
        <v>362</v>
      </c>
      <c r="F165" s="238">
        <f t="shared" si="12"/>
        <v>0.30000000000000004</v>
      </c>
      <c r="G165" s="238"/>
      <c r="H165" s="238">
        <v>0.2</v>
      </c>
      <c r="I165" s="238">
        <v>0.1</v>
      </c>
      <c r="J165" s="320"/>
      <c r="K165" s="320"/>
      <c r="L165" s="320"/>
      <c r="M165" s="320"/>
      <c r="N165" s="238"/>
      <c r="O165" s="273"/>
      <c r="P165" s="238"/>
      <c r="Q165" s="238"/>
      <c r="R165" s="238"/>
    </row>
    <row r="166" spans="1:18" s="55" customFormat="1" ht="56" x14ac:dyDescent="0.2">
      <c r="A166" s="244" t="s">
        <v>276</v>
      </c>
      <c r="B166" s="244" t="s">
        <v>92</v>
      </c>
      <c r="C166" s="244" t="s">
        <v>317</v>
      </c>
      <c r="D166" s="237" t="s">
        <v>363</v>
      </c>
      <c r="E166" s="244" t="s">
        <v>364</v>
      </c>
      <c r="F166" s="238">
        <f t="shared" si="12"/>
        <v>12</v>
      </c>
      <c r="G166" s="238"/>
      <c r="H166" s="238">
        <v>4</v>
      </c>
      <c r="I166" s="238">
        <v>2</v>
      </c>
      <c r="J166" s="320">
        <v>2</v>
      </c>
      <c r="K166" s="320">
        <v>2</v>
      </c>
      <c r="L166" s="320">
        <v>2</v>
      </c>
      <c r="M166" s="320"/>
      <c r="N166" s="238"/>
      <c r="O166" s="244"/>
      <c r="P166" s="238"/>
      <c r="Q166" s="238"/>
      <c r="R166" s="238"/>
    </row>
    <row r="167" spans="1:18" s="55" customFormat="1" ht="70" x14ac:dyDescent="0.2">
      <c r="A167" s="244" t="s">
        <v>276</v>
      </c>
      <c r="B167" s="244" t="s">
        <v>92</v>
      </c>
      <c r="C167" s="244" t="s">
        <v>317</v>
      </c>
      <c r="D167" s="237" t="s">
        <v>365</v>
      </c>
      <c r="E167" s="244" t="s">
        <v>366</v>
      </c>
      <c r="F167" s="238">
        <f t="shared" si="12"/>
        <v>1.5</v>
      </c>
      <c r="G167" s="238"/>
      <c r="H167" s="238">
        <v>0.5</v>
      </c>
      <c r="I167" s="238">
        <v>0.25</v>
      </c>
      <c r="J167" s="320">
        <v>0.25</v>
      </c>
      <c r="K167" s="320">
        <v>0.25</v>
      </c>
      <c r="L167" s="320">
        <v>0.25</v>
      </c>
      <c r="M167" s="320"/>
      <c r="N167" s="238"/>
      <c r="O167" s="244"/>
      <c r="P167" s="238"/>
      <c r="Q167" s="238"/>
      <c r="R167" s="238"/>
    </row>
    <row r="168" spans="1:18" s="55" customFormat="1" ht="42" x14ac:dyDescent="0.2">
      <c r="A168" s="244" t="s">
        <v>276</v>
      </c>
      <c r="B168" s="244" t="s">
        <v>92</v>
      </c>
      <c r="C168" s="244" t="s">
        <v>317</v>
      </c>
      <c r="D168" s="237" t="s">
        <v>367</v>
      </c>
      <c r="E168" s="244" t="s">
        <v>368</v>
      </c>
      <c r="F168" s="238">
        <f t="shared" si="12"/>
        <v>2.1</v>
      </c>
      <c r="G168" s="238"/>
      <c r="H168" s="238">
        <v>0.7</v>
      </c>
      <c r="I168" s="238">
        <v>0.35</v>
      </c>
      <c r="J168" s="320">
        <v>0.35</v>
      </c>
      <c r="K168" s="320">
        <v>0.35</v>
      </c>
      <c r="L168" s="320">
        <v>0.35</v>
      </c>
      <c r="M168" s="320"/>
      <c r="N168" s="238"/>
      <c r="O168" s="244"/>
      <c r="P168" s="238"/>
      <c r="Q168" s="238"/>
      <c r="R168" s="238"/>
    </row>
    <row r="169" spans="1:18" s="55" customFormat="1" ht="70" x14ac:dyDescent="0.2">
      <c r="A169" s="244" t="s">
        <v>276</v>
      </c>
      <c r="B169" s="244" t="s">
        <v>92</v>
      </c>
      <c r="C169" s="244" t="s">
        <v>317</v>
      </c>
      <c r="D169" s="237" t="s">
        <v>369</v>
      </c>
      <c r="E169" s="244" t="s">
        <v>370</v>
      </c>
      <c r="F169" s="238">
        <f t="shared" si="12"/>
        <v>1.5</v>
      </c>
      <c r="G169" s="238"/>
      <c r="H169" s="238">
        <v>0.5</v>
      </c>
      <c r="I169" s="238">
        <v>0.25</v>
      </c>
      <c r="J169" s="320">
        <v>0.25</v>
      </c>
      <c r="K169" s="320">
        <v>0.25</v>
      </c>
      <c r="L169" s="320">
        <v>0.25</v>
      </c>
      <c r="M169" s="320"/>
      <c r="N169" s="238"/>
      <c r="O169" s="244"/>
      <c r="P169" s="238"/>
      <c r="Q169" s="238"/>
      <c r="R169" s="238"/>
    </row>
    <row r="170" spans="1:18" s="55" customFormat="1" ht="84" x14ac:dyDescent="0.2">
      <c r="A170" s="244" t="s">
        <v>276</v>
      </c>
      <c r="B170" s="244" t="s">
        <v>92</v>
      </c>
      <c r="C170" s="244" t="s">
        <v>317</v>
      </c>
      <c r="D170" s="237" t="s">
        <v>371</v>
      </c>
      <c r="E170" s="244" t="s">
        <v>372</v>
      </c>
      <c r="F170" s="238">
        <f t="shared" si="12"/>
        <v>2.31</v>
      </c>
      <c r="G170" s="238"/>
      <c r="H170" s="238">
        <v>0.77</v>
      </c>
      <c r="I170" s="238">
        <v>0.38500000000000001</v>
      </c>
      <c r="J170" s="320">
        <v>0.38500000000000001</v>
      </c>
      <c r="K170" s="320">
        <v>0.38500000000000001</v>
      </c>
      <c r="L170" s="320">
        <v>0.38500000000000001</v>
      </c>
      <c r="M170" s="320"/>
      <c r="N170" s="238"/>
      <c r="O170" s="237"/>
      <c r="P170" s="238"/>
      <c r="Q170" s="238"/>
      <c r="R170" s="238"/>
    </row>
    <row r="171" spans="1:18" s="55" customFormat="1" ht="56" x14ac:dyDescent="0.2">
      <c r="A171" s="244" t="s">
        <v>276</v>
      </c>
      <c r="B171" s="244" t="s">
        <v>92</v>
      </c>
      <c r="C171" s="244" t="s">
        <v>317</v>
      </c>
      <c r="D171" s="237" t="s">
        <v>371</v>
      </c>
      <c r="E171" s="244" t="s">
        <v>373</v>
      </c>
      <c r="F171" s="238">
        <f t="shared" si="12"/>
        <v>1.1100000000000001</v>
      </c>
      <c r="G171" s="238"/>
      <c r="H171" s="238">
        <v>0.37</v>
      </c>
      <c r="I171" s="238">
        <v>0.185</v>
      </c>
      <c r="J171" s="320">
        <v>0.185</v>
      </c>
      <c r="K171" s="320">
        <v>0.185</v>
      </c>
      <c r="L171" s="320">
        <v>0.185</v>
      </c>
      <c r="M171" s="320"/>
      <c r="N171" s="238"/>
      <c r="O171" s="237"/>
      <c r="P171" s="238"/>
      <c r="Q171" s="238"/>
      <c r="R171" s="238"/>
    </row>
    <row r="172" spans="1:18" s="55" customFormat="1" ht="42" x14ac:dyDescent="0.2">
      <c r="A172" s="244" t="s">
        <v>276</v>
      </c>
      <c r="B172" s="244" t="s">
        <v>92</v>
      </c>
      <c r="C172" s="244" t="s">
        <v>317</v>
      </c>
      <c r="D172" s="237" t="s">
        <v>374</v>
      </c>
      <c r="E172" s="244" t="s">
        <v>375</v>
      </c>
      <c r="F172" s="238">
        <f t="shared" si="12"/>
        <v>2.7960000000000003</v>
      </c>
      <c r="G172" s="238"/>
      <c r="H172" s="238">
        <v>0.93200000000000005</v>
      </c>
      <c r="I172" s="238">
        <v>0.46600000000000003</v>
      </c>
      <c r="J172" s="320">
        <v>0.46600000000000003</v>
      </c>
      <c r="K172" s="320">
        <v>0.46600000000000003</v>
      </c>
      <c r="L172" s="320">
        <v>0.46600000000000003</v>
      </c>
      <c r="M172" s="320"/>
      <c r="N172" s="238"/>
      <c r="O172" s="244"/>
      <c r="P172" s="238"/>
      <c r="Q172" s="238"/>
      <c r="R172" s="238"/>
    </row>
    <row r="173" spans="1:18" s="55" customFormat="1" ht="70" x14ac:dyDescent="0.2">
      <c r="A173" s="244" t="s">
        <v>276</v>
      </c>
      <c r="B173" s="244" t="s">
        <v>92</v>
      </c>
      <c r="C173" s="244" t="s">
        <v>317</v>
      </c>
      <c r="D173" s="237" t="s">
        <v>376</v>
      </c>
      <c r="E173" s="244" t="s">
        <v>377</v>
      </c>
      <c r="F173" s="238">
        <f t="shared" si="12"/>
        <v>1.8</v>
      </c>
      <c r="G173" s="238"/>
      <c r="H173" s="238">
        <v>0.6</v>
      </c>
      <c r="I173" s="238">
        <v>0.3</v>
      </c>
      <c r="J173" s="320">
        <v>0.3</v>
      </c>
      <c r="K173" s="320">
        <v>0.3</v>
      </c>
      <c r="L173" s="320">
        <v>0.3</v>
      </c>
      <c r="M173" s="320"/>
      <c r="N173" s="238"/>
      <c r="O173" s="273"/>
      <c r="P173" s="238"/>
      <c r="Q173" s="238"/>
      <c r="R173" s="238"/>
    </row>
    <row r="174" spans="1:18" s="55" customFormat="1" ht="56" x14ac:dyDescent="0.2">
      <c r="A174" s="244" t="s">
        <v>276</v>
      </c>
      <c r="B174" s="244" t="s">
        <v>92</v>
      </c>
      <c r="C174" s="244" t="s">
        <v>317</v>
      </c>
      <c r="D174" s="237" t="s">
        <v>378</v>
      </c>
      <c r="E174" s="244" t="s">
        <v>379</v>
      </c>
      <c r="F174" s="238">
        <f t="shared" si="12"/>
        <v>1.2</v>
      </c>
      <c r="G174" s="238"/>
      <c r="H174" s="238">
        <v>0.4</v>
      </c>
      <c r="I174" s="238">
        <v>0.2</v>
      </c>
      <c r="J174" s="320">
        <v>0.2</v>
      </c>
      <c r="K174" s="320">
        <v>0.2</v>
      </c>
      <c r="L174" s="320">
        <v>0.2</v>
      </c>
      <c r="M174" s="320"/>
      <c r="N174" s="238"/>
      <c r="O174" s="244"/>
      <c r="P174" s="238"/>
      <c r="Q174" s="238"/>
      <c r="R174" s="238"/>
    </row>
    <row r="175" spans="1:18" s="55" customFormat="1" ht="42" x14ac:dyDescent="0.2">
      <c r="A175" s="244" t="s">
        <v>276</v>
      </c>
      <c r="B175" s="244" t="s">
        <v>92</v>
      </c>
      <c r="C175" s="244" t="s">
        <v>317</v>
      </c>
      <c r="D175" s="237" t="s">
        <v>380</v>
      </c>
      <c r="E175" s="244" t="s">
        <v>381</v>
      </c>
      <c r="F175" s="238">
        <f t="shared" si="12"/>
        <v>0.5</v>
      </c>
      <c r="G175" s="238"/>
      <c r="H175" s="238">
        <v>0.2</v>
      </c>
      <c r="I175" s="238">
        <v>0.1</v>
      </c>
      <c r="J175" s="320">
        <v>0.1</v>
      </c>
      <c r="K175" s="320">
        <v>0.1</v>
      </c>
      <c r="L175" s="320"/>
      <c r="M175" s="320"/>
      <c r="N175" s="238"/>
      <c r="O175" s="244"/>
      <c r="P175" s="238"/>
      <c r="Q175" s="238"/>
      <c r="R175" s="238"/>
    </row>
    <row r="176" spans="1:18" s="55" customFormat="1" ht="70" x14ac:dyDescent="0.2">
      <c r="A176" s="244" t="s">
        <v>276</v>
      </c>
      <c r="B176" s="244" t="s">
        <v>92</v>
      </c>
      <c r="C176" s="244" t="s">
        <v>317</v>
      </c>
      <c r="D176" s="237" t="s">
        <v>382</v>
      </c>
      <c r="E176" s="244" t="s">
        <v>383</v>
      </c>
      <c r="F176" s="238">
        <f t="shared" si="12"/>
        <v>1</v>
      </c>
      <c r="G176" s="238"/>
      <c r="H176" s="238">
        <v>0.4</v>
      </c>
      <c r="I176" s="238">
        <v>0.2</v>
      </c>
      <c r="J176" s="320">
        <v>0.2</v>
      </c>
      <c r="K176" s="320">
        <v>0.2</v>
      </c>
      <c r="L176" s="320"/>
      <c r="M176" s="320"/>
      <c r="N176" s="238"/>
      <c r="O176" s="244"/>
      <c r="P176" s="238"/>
      <c r="Q176" s="238"/>
      <c r="R176" s="238"/>
    </row>
    <row r="177" spans="1:18" s="55" customFormat="1" ht="84" x14ac:dyDescent="0.2">
      <c r="A177" s="244" t="s">
        <v>276</v>
      </c>
      <c r="B177" s="244" t="s">
        <v>92</v>
      </c>
      <c r="C177" s="244" t="s">
        <v>317</v>
      </c>
      <c r="D177" s="237" t="s">
        <v>384</v>
      </c>
      <c r="E177" s="244" t="s">
        <v>385</v>
      </c>
      <c r="F177" s="238">
        <f t="shared" si="12"/>
        <v>1.44</v>
      </c>
      <c r="G177" s="238"/>
      <c r="H177" s="238">
        <v>0.48</v>
      </c>
      <c r="I177" s="238">
        <v>0.24</v>
      </c>
      <c r="J177" s="320">
        <v>0.24</v>
      </c>
      <c r="K177" s="320">
        <v>0.24</v>
      </c>
      <c r="L177" s="320">
        <v>0.24</v>
      </c>
      <c r="M177" s="320"/>
      <c r="N177" s="238"/>
      <c r="O177" s="244"/>
      <c r="P177" s="238"/>
      <c r="Q177" s="238"/>
      <c r="R177" s="238"/>
    </row>
    <row r="178" spans="1:18" s="55" customFormat="1" ht="42" x14ac:dyDescent="0.2">
      <c r="A178" s="244" t="s">
        <v>276</v>
      </c>
      <c r="B178" s="244" t="s">
        <v>92</v>
      </c>
      <c r="C178" s="244" t="s">
        <v>317</v>
      </c>
      <c r="D178" s="237" t="s">
        <v>386</v>
      </c>
      <c r="E178" s="244" t="s">
        <v>387</v>
      </c>
      <c r="F178" s="238">
        <f t="shared" si="12"/>
        <v>0.30000000000000004</v>
      </c>
      <c r="G178" s="238"/>
      <c r="H178" s="238">
        <v>0.2</v>
      </c>
      <c r="I178" s="238">
        <v>0.1</v>
      </c>
      <c r="J178" s="320"/>
      <c r="K178" s="320"/>
      <c r="L178" s="320"/>
      <c r="M178" s="320"/>
      <c r="N178" s="238"/>
      <c r="O178" s="244"/>
      <c r="P178" s="238"/>
      <c r="Q178" s="238"/>
      <c r="R178" s="238"/>
    </row>
    <row r="179" spans="1:18" s="55" customFormat="1" ht="56" x14ac:dyDescent="0.2">
      <c r="A179" s="244" t="s">
        <v>276</v>
      </c>
      <c r="B179" s="244" t="s">
        <v>92</v>
      </c>
      <c r="C179" s="244" t="s">
        <v>317</v>
      </c>
      <c r="D179" s="237" t="s">
        <v>388</v>
      </c>
      <c r="E179" s="244" t="s">
        <v>389</v>
      </c>
      <c r="F179" s="238">
        <f t="shared" si="12"/>
        <v>0.4</v>
      </c>
      <c r="G179" s="238"/>
      <c r="H179" s="238">
        <v>0.2</v>
      </c>
      <c r="I179" s="238">
        <v>0.1</v>
      </c>
      <c r="J179" s="320">
        <v>0.1</v>
      </c>
      <c r="K179" s="320"/>
      <c r="L179" s="320"/>
      <c r="M179" s="320"/>
      <c r="N179" s="238"/>
      <c r="O179" s="244"/>
      <c r="P179" s="238"/>
      <c r="Q179" s="238"/>
      <c r="R179" s="238"/>
    </row>
    <row r="180" spans="1:18" s="55" customFormat="1" ht="56" x14ac:dyDescent="0.2">
      <c r="A180" s="244" t="s">
        <v>276</v>
      </c>
      <c r="B180" s="244" t="s">
        <v>92</v>
      </c>
      <c r="C180" s="244" t="s">
        <v>317</v>
      </c>
      <c r="D180" s="237" t="s">
        <v>390</v>
      </c>
      <c r="E180" s="244" t="s">
        <v>391</v>
      </c>
      <c r="F180" s="238">
        <f t="shared" si="12"/>
        <v>1.1499999999999999</v>
      </c>
      <c r="G180" s="238"/>
      <c r="H180" s="238">
        <v>0.4</v>
      </c>
      <c r="I180" s="238">
        <v>0.2</v>
      </c>
      <c r="J180" s="320">
        <v>0.2</v>
      </c>
      <c r="K180" s="320">
        <v>0.2</v>
      </c>
      <c r="L180" s="320">
        <v>0.15</v>
      </c>
      <c r="M180" s="320"/>
      <c r="N180" s="238"/>
      <c r="O180" s="244"/>
      <c r="P180" s="238"/>
      <c r="Q180" s="238"/>
      <c r="R180" s="238"/>
    </row>
    <row r="181" spans="1:18" s="55" customFormat="1" ht="56" x14ac:dyDescent="0.2">
      <c r="A181" s="244" t="s">
        <v>276</v>
      </c>
      <c r="B181" s="244" t="s">
        <v>92</v>
      </c>
      <c r="C181" s="244" t="s">
        <v>317</v>
      </c>
      <c r="D181" s="237" t="s">
        <v>392</v>
      </c>
      <c r="E181" s="244" t="s">
        <v>393</v>
      </c>
      <c r="F181" s="238">
        <f t="shared" si="12"/>
        <v>1.2</v>
      </c>
      <c r="G181" s="238"/>
      <c r="H181" s="238">
        <v>0.4</v>
      </c>
      <c r="I181" s="238">
        <v>0.2</v>
      </c>
      <c r="J181" s="320">
        <v>0.2</v>
      </c>
      <c r="K181" s="320">
        <v>0.2</v>
      </c>
      <c r="L181" s="320">
        <v>0.2</v>
      </c>
      <c r="M181" s="320"/>
      <c r="N181" s="238"/>
      <c r="O181" s="275"/>
      <c r="P181" s="238"/>
      <c r="Q181" s="238"/>
      <c r="R181" s="238"/>
    </row>
    <row r="182" spans="1:18" s="55" customFormat="1" ht="70" x14ac:dyDescent="0.2">
      <c r="A182" s="244" t="s">
        <v>276</v>
      </c>
      <c r="B182" s="244" t="s">
        <v>92</v>
      </c>
      <c r="C182" s="244" t="s">
        <v>317</v>
      </c>
      <c r="D182" s="237" t="s">
        <v>394</v>
      </c>
      <c r="E182" s="244" t="s">
        <v>395</v>
      </c>
      <c r="F182" s="238">
        <f t="shared" si="12"/>
        <v>0.75</v>
      </c>
      <c r="G182" s="238"/>
      <c r="H182" s="238">
        <v>0.3</v>
      </c>
      <c r="I182" s="238">
        <v>0.15</v>
      </c>
      <c r="J182" s="320">
        <v>0.15</v>
      </c>
      <c r="K182" s="320">
        <v>0.15</v>
      </c>
      <c r="L182" s="320"/>
      <c r="M182" s="320"/>
      <c r="N182" s="238"/>
      <c r="O182" s="276"/>
      <c r="P182" s="238"/>
      <c r="Q182" s="238"/>
      <c r="R182" s="238"/>
    </row>
    <row r="183" spans="1:18" s="55" customFormat="1" ht="70" x14ac:dyDescent="0.2">
      <c r="A183" s="244" t="s">
        <v>276</v>
      </c>
      <c r="B183" s="244" t="s">
        <v>92</v>
      </c>
      <c r="C183" s="244" t="s">
        <v>317</v>
      </c>
      <c r="D183" s="244" t="s">
        <v>365</v>
      </c>
      <c r="E183" s="244" t="s">
        <v>396</v>
      </c>
      <c r="F183" s="238">
        <f t="shared" si="12"/>
        <v>0.52999999999999992</v>
      </c>
      <c r="G183" s="238"/>
      <c r="H183" s="238">
        <v>0.3</v>
      </c>
      <c r="I183" s="238">
        <v>0.15</v>
      </c>
      <c r="J183" s="320">
        <v>0.08</v>
      </c>
      <c r="K183" s="320"/>
      <c r="L183" s="320"/>
      <c r="M183" s="320"/>
      <c r="N183" s="238"/>
      <c r="O183" s="244"/>
      <c r="P183" s="238"/>
      <c r="Q183" s="238"/>
      <c r="R183" s="238"/>
    </row>
    <row r="184" spans="1:18" s="55" customFormat="1" ht="70" x14ac:dyDescent="0.2">
      <c r="A184" s="277" t="s">
        <v>276</v>
      </c>
      <c r="B184" s="443" t="s">
        <v>92</v>
      </c>
      <c r="C184" s="445" t="s">
        <v>397</v>
      </c>
      <c r="D184" s="244" t="s">
        <v>687</v>
      </c>
      <c r="E184" s="244" t="s">
        <v>688</v>
      </c>
      <c r="F184" s="238">
        <f t="shared" si="12"/>
        <v>4.5050000000000008</v>
      </c>
      <c r="G184" s="238"/>
      <c r="H184" s="238">
        <v>0</v>
      </c>
      <c r="I184" s="238"/>
      <c r="J184" s="320">
        <v>0.26500000000000001</v>
      </c>
      <c r="K184" s="320">
        <v>0.53</v>
      </c>
      <c r="L184" s="320">
        <v>0.53</v>
      </c>
      <c r="M184" s="320">
        <v>0.53</v>
      </c>
      <c r="N184" s="238">
        <v>0.53</v>
      </c>
      <c r="O184" s="238">
        <v>0.53</v>
      </c>
      <c r="P184" s="238">
        <v>0.53</v>
      </c>
      <c r="Q184" s="238">
        <v>0.53</v>
      </c>
      <c r="R184" s="238">
        <v>0.53</v>
      </c>
    </row>
    <row r="185" spans="1:18" s="55" customFormat="1" ht="84" x14ac:dyDescent="0.2">
      <c r="A185" s="277" t="s">
        <v>276</v>
      </c>
      <c r="B185" s="444"/>
      <c r="C185" s="446"/>
      <c r="D185" s="244" t="s">
        <v>689</v>
      </c>
      <c r="E185" s="244" t="s">
        <v>690</v>
      </c>
      <c r="F185" s="238">
        <f t="shared" si="12"/>
        <v>0.18</v>
      </c>
      <c r="G185" s="238"/>
      <c r="H185" s="238">
        <v>0.12000000000000001</v>
      </c>
      <c r="I185" s="238">
        <v>0.06</v>
      </c>
      <c r="J185" s="320"/>
      <c r="K185" s="320"/>
      <c r="L185" s="320"/>
      <c r="M185" s="320"/>
      <c r="N185" s="238"/>
      <c r="O185" s="238"/>
      <c r="P185" s="238"/>
      <c r="Q185" s="238"/>
      <c r="R185" s="238"/>
    </row>
    <row r="186" spans="1:18" s="55" customFormat="1" ht="56" x14ac:dyDescent="0.2">
      <c r="A186" s="277" t="s">
        <v>276</v>
      </c>
      <c r="B186" s="444"/>
      <c r="C186" s="446"/>
      <c r="D186" s="244" t="s">
        <v>691</v>
      </c>
      <c r="E186" s="244" t="s">
        <v>692</v>
      </c>
      <c r="F186" s="238">
        <f t="shared" si="12"/>
        <v>2.4000000000000004</v>
      </c>
      <c r="G186" s="238"/>
      <c r="H186" s="238">
        <v>2.4000000000000004</v>
      </c>
      <c r="I186" s="238"/>
      <c r="J186" s="320"/>
      <c r="K186" s="320"/>
      <c r="L186" s="320"/>
      <c r="M186" s="320"/>
      <c r="N186" s="238"/>
      <c r="O186" s="238"/>
      <c r="P186" s="238"/>
      <c r="Q186" s="238"/>
      <c r="R186" s="238"/>
    </row>
    <row r="187" spans="1:18" s="55" customFormat="1" ht="140" x14ac:dyDescent="0.2">
      <c r="A187" s="277" t="s">
        <v>276</v>
      </c>
      <c r="B187" s="444"/>
      <c r="C187" s="446"/>
      <c r="D187" s="244" t="s">
        <v>693</v>
      </c>
      <c r="E187" s="244" t="s">
        <v>694</v>
      </c>
      <c r="F187" s="238">
        <f t="shared" si="12"/>
        <v>0.42</v>
      </c>
      <c r="G187" s="238"/>
      <c r="H187" s="238">
        <v>0.42</v>
      </c>
      <c r="I187" s="238"/>
      <c r="J187" s="320"/>
      <c r="K187" s="320"/>
      <c r="L187" s="320"/>
      <c r="M187" s="320"/>
      <c r="N187" s="238"/>
      <c r="O187" s="238"/>
      <c r="P187" s="238"/>
      <c r="Q187" s="238"/>
      <c r="R187" s="238"/>
    </row>
    <row r="188" spans="1:18" s="55" customFormat="1" ht="126" x14ac:dyDescent="0.2">
      <c r="A188" s="277" t="s">
        <v>276</v>
      </c>
      <c r="B188" s="444"/>
      <c r="C188" s="446"/>
      <c r="D188" s="244" t="s">
        <v>695</v>
      </c>
      <c r="E188" s="244" t="s">
        <v>696</v>
      </c>
      <c r="F188" s="238">
        <f t="shared" si="12"/>
        <v>1.9999999999999998</v>
      </c>
      <c r="G188" s="238"/>
      <c r="H188" s="238">
        <v>0.46</v>
      </c>
      <c r="I188" s="238">
        <v>0.46</v>
      </c>
      <c r="J188" s="320">
        <v>0.48</v>
      </c>
      <c r="K188" s="320">
        <v>0.42</v>
      </c>
      <c r="L188" s="320">
        <v>0.18</v>
      </c>
      <c r="M188" s="320"/>
      <c r="N188" s="238"/>
      <c r="O188" s="238"/>
      <c r="P188" s="238"/>
      <c r="Q188" s="238"/>
      <c r="R188" s="238"/>
    </row>
    <row r="189" spans="1:18" s="55" customFormat="1" ht="70" x14ac:dyDescent="0.2">
      <c r="A189" s="277" t="s">
        <v>276</v>
      </c>
      <c r="B189" s="444"/>
      <c r="C189" s="446"/>
      <c r="D189" s="244" t="s">
        <v>697</v>
      </c>
      <c r="E189" s="244" t="s">
        <v>698</v>
      </c>
      <c r="F189" s="238">
        <f t="shared" si="12"/>
        <v>3.68</v>
      </c>
      <c r="G189" s="238"/>
      <c r="H189" s="238">
        <v>0.29000000000000004</v>
      </c>
      <c r="I189" s="238">
        <v>0.37</v>
      </c>
      <c r="J189" s="320">
        <v>0.52</v>
      </c>
      <c r="K189" s="320">
        <v>0.44</v>
      </c>
      <c r="L189" s="320">
        <v>0.37</v>
      </c>
      <c r="M189" s="320">
        <v>0.4</v>
      </c>
      <c r="N189" s="238">
        <v>0.44</v>
      </c>
      <c r="O189" s="238">
        <v>0.4</v>
      </c>
      <c r="P189" s="238">
        <v>0.26</v>
      </c>
      <c r="Q189" s="238">
        <v>0.15</v>
      </c>
      <c r="R189" s="238">
        <v>0.04</v>
      </c>
    </row>
    <row r="190" spans="1:18" s="55" customFormat="1" ht="98" x14ac:dyDescent="0.2">
      <c r="A190" s="277" t="s">
        <v>276</v>
      </c>
      <c r="B190" s="444"/>
      <c r="C190" s="446"/>
      <c r="D190" s="244" t="s">
        <v>699</v>
      </c>
      <c r="E190" s="244" t="s">
        <v>700</v>
      </c>
      <c r="F190" s="238">
        <f t="shared" si="12"/>
        <v>6.4</v>
      </c>
      <c r="G190" s="238"/>
      <c r="H190" s="238">
        <v>3.2</v>
      </c>
      <c r="I190" s="238">
        <v>3.2</v>
      </c>
      <c r="J190" s="320"/>
      <c r="K190" s="320"/>
      <c r="L190" s="320"/>
      <c r="M190" s="320"/>
      <c r="N190" s="238"/>
      <c r="O190" s="238"/>
      <c r="P190" s="238"/>
      <c r="Q190" s="238"/>
      <c r="R190" s="238"/>
    </row>
    <row r="191" spans="1:18" s="55" customFormat="1" ht="56" x14ac:dyDescent="0.2">
      <c r="A191" s="277" t="s">
        <v>276</v>
      </c>
      <c r="B191" s="444"/>
      <c r="C191" s="446"/>
      <c r="D191" s="244" t="s">
        <v>701</v>
      </c>
      <c r="E191" s="244" t="s">
        <v>702</v>
      </c>
      <c r="F191" s="238">
        <f t="shared" si="12"/>
        <v>0.53600000000000003</v>
      </c>
      <c r="G191" s="278"/>
      <c r="H191" s="238">
        <v>0.26800000000000002</v>
      </c>
      <c r="I191" s="238">
        <v>0.26800000000000002</v>
      </c>
      <c r="J191" s="320"/>
      <c r="K191" s="320"/>
      <c r="L191" s="320"/>
      <c r="M191" s="320"/>
      <c r="N191" s="238"/>
      <c r="O191" s="238"/>
      <c r="P191" s="238"/>
      <c r="Q191" s="238"/>
      <c r="R191" s="238"/>
    </row>
    <row r="192" spans="1:18" s="55" customFormat="1" x14ac:dyDescent="0.2">
      <c r="A192" s="244" t="s">
        <v>276</v>
      </c>
      <c r="B192" s="244" t="s">
        <v>92</v>
      </c>
      <c r="C192" s="244" t="s">
        <v>398</v>
      </c>
      <c r="D192" s="279"/>
      <c r="E192" s="280" t="s">
        <v>399</v>
      </c>
      <c r="F192" s="238">
        <f>SUM(G192:R192)</f>
        <v>1422.6</v>
      </c>
      <c r="G192" s="238"/>
      <c r="H192" s="238">
        <v>22.6</v>
      </c>
      <c r="I192" s="238">
        <v>140</v>
      </c>
      <c r="J192" s="320">
        <v>140</v>
      </c>
      <c r="K192" s="320">
        <v>140</v>
      </c>
      <c r="L192" s="320">
        <v>140</v>
      </c>
      <c r="M192" s="320">
        <v>140</v>
      </c>
      <c r="N192" s="238">
        <v>140</v>
      </c>
      <c r="O192" s="238">
        <v>140</v>
      </c>
      <c r="P192" s="238">
        <v>140</v>
      </c>
      <c r="Q192" s="238">
        <v>140</v>
      </c>
      <c r="R192" s="238">
        <v>140</v>
      </c>
    </row>
    <row r="193" spans="1:1527" s="55" customFormat="1" ht="28" x14ac:dyDescent="0.2">
      <c r="A193" s="296" t="s">
        <v>276</v>
      </c>
      <c r="B193" s="297" t="s">
        <v>725</v>
      </c>
      <c r="C193" s="298" t="s">
        <v>726</v>
      </c>
      <c r="D193" s="297" t="s">
        <v>727</v>
      </c>
      <c r="E193" s="297" t="s">
        <v>728</v>
      </c>
      <c r="F193" s="296">
        <v>3.2</v>
      </c>
      <c r="G193" s="296">
        <v>0</v>
      </c>
      <c r="H193" s="296">
        <v>0.6</v>
      </c>
      <c r="I193" s="296">
        <v>0.8</v>
      </c>
      <c r="J193" s="296">
        <v>1.1000000000000001</v>
      </c>
      <c r="K193" s="296">
        <v>0.7</v>
      </c>
      <c r="L193" s="296"/>
      <c r="M193" s="296"/>
      <c r="N193" s="296"/>
      <c r="O193" s="296"/>
      <c r="P193" s="296"/>
      <c r="Q193" s="296"/>
      <c r="R193" s="296"/>
      <c r="S193" s="55" t="s">
        <v>750</v>
      </c>
    </row>
    <row r="194" spans="1:1527" x14ac:dyDescent="0.2">
      <c r="A194" s="440" t="s">
        <v>92</v>
      </c>
      <c r="B194" s="440"/>
      <c r="C194" s="440"/>
      <c r="D194" s="440"/>
      <c r="E194" s="441"/>
      <c r="F194" s="157">
        <f t="shared" ref="F194:R194" si="13">SUM(F140:F192)</f>
        <v>1538</v>
      </c>
      <c r="G194" s="65">
        <f t="shared" si="13"/>
        <v>0</v>
      </c>
      <c r="H194" s="65">
        <f t="shared" si="13"/>
        <v>62.899999999999991</v>
      </c>
      <c r="I194" s="65">
        <f t="shared" si="13"/>
        <v>160.779</v>
      </c>
      <c r="J194" s="65">
        <f t="shared" si="13"/>
        <v>157.11599999999999</v>
      </c>
      <c r="K194" s="65">
        <f t="shared" si="13"/>
        <v>155.86099999999999</v>
      </c>
      <c r="L194" s="65">
        <f t="shared" si="13"/>
        <v>155.18899999999999</v>
      </c>
      <c r="M194" s="65">
        <f t="shared" si="13"/>
        <v>142.215</v>
      </c>
      <c r="N194" s="65">
        <f t="shared" si="13"/>
        <v>140.97</v>
      </c>
      <c r="O194" s="65">
        <f t="shared" si="13"/>
        <v>140.93</v>
      </c>
      <c r="P194" s="65">
        <f t="shared" si="13"/>
        <v>140.79</v>
      </c>
      <c r="Q194" s="65">
        <f t="shared" si="13"/>
        <v>140.68</v>
      </c>
      <c r="R194" s="65">
        <f t="shared" si="13"/>
        <v>140.57</v>
      </c>
    </row>
    <row r="195" spans="1:1527" x14ac:dyDescent="0.2">
      <c r="A195" s="441" t="s">
        <v>214</v>
      </c>
      <c r="B195" s="442"/>
      <c r="C195" s="442"/>
      <c r="D195" s="442"/>
      <c r="E195" s="442"/>
      <c r="F195" s="158"/>
      <c r="G195" s="428">
        <f>+G194+H194+I194</f>
        <v>223.67899999999997</v>
      </c>
      <c r="H195" s="428"/>
      <c r="I195" s="429"/>
      <c r="J195" s="433">
        <f>+J194+K194+L194+G195</f>
        <v>691.84499999999991</v>
      </c>
      <c r="K195" s="428"/>
      <c r="L195" s="429"/>
      <c r="M195" s="433">
        <f>+M194+N194+O194+J195</f>
        <v>1115.96</v>
      </c>
      <c r="N195" s="428"/>
      <c r="O195" s="429"/>
      <c r="P195" s="433">
        <f>+P194+Q194+R194+M195</f>
        <v>1538</v>
      </c>
      <c r="Q195" s="428"/>
      <c r="R195" s="429"/>
    </row>
    <row r="196" spans="1:1527" s="35" customFormat="1" x14ac:dyDescent="0.2">
      <c r="A196" s="48"/>
      <c r="E196" s="67"/>
      <c r="F196" s="149"/>
      <c r="G196" s="50"/>
      <c r="H196" s="50"/>
      <c r="I196" s="50"/>
      <c r="J196" s="68"/>
      <c r="K196" s="50"/>
      <c r="L196" s="50"/>
      <c r="M196" s="68"/>
      <c r="N196" s="50"/>
      <c r="O196" s="50"/>
      <c r="P196" s="68"/>
      <c r="Q196" s="50"/>
      <c r="R196" s="50"/>
    </row>
    <row r="197" spans="1:1527" s="69" customFormat="1" ht="17" x14ac:dyDescent="0.2">
      <c r="A197" s="41" t="s">
        <v>83</v>
      </c>
      <c r="B197" s="308" t="s">
        <v>149</v>
      </c>
      <c r="C197" s="42" t="s">
        <v>237</v>
      </c>
      <c r="D197" s="42" t="s">
        <v>173</v>
      </c>
      <c r="E197" s="42" t="s">
        <v>84</v>
      </c>
      <c r="F197" s="144" t="s">
        <v>190</v>
      </c>
      <c r="G197" s="133" t="s">
        <v>202</v>
      </c>
      <c r="H197" s="37" t="s">
        <v>203</v>
      </c>
      <c r="I197" s="37" t="s">
        <v>204</v>
      </c>
      <c r="J197" s="37" t="s">
        <v>205</v>
      </c>
      <c r="K197" s="37" t="s">
        <v>206</v>
      </c>
      <c r="L197" s="37" t="s">
        <v>207</v>
      </c>
      <c r="M197" s="37" t="s">
        <v>208</v>
      </c>
      <c r="N197" s="37" t="s">
        <v>209</v>
      </c>
      <c r="O197" s="37" t="s">
        <v>210</v>
      </c>
      <c r="P197" s="37" t="s">
        <v>211</v>
      </c>
      <c r="Q197" s="37" t="s">
        <v>212</v>
      </c>
      <c r="R197" s="37" t="s">
        <v>213</v>
      </c>
      <c r="BA197" s="70"/>
      <c r="BB197" s="70"/>
      <c r="BC197" s="70"/>
      <c r="BD197" s="70"/>
      <c r="BE197" s="70"/>
      <c r="BF197" s="70"/>
      <c r="BG197" s="70"/>
      <c r="BH197" s="70"/>
      <c r="BI197" s="70"/>
      <c r="BJ197" s="70"/>
      <c r="BK197" s="70"/>
      <c r="BL197" s="70"/>
      <c r="BM197" s="70"/>
      <c r="BN197" s="70"/>
      <c r="BO197" s="70"/>
      <c r="BP197" s="70"/>
      <c r="BQ197" s="70"/>
      <c r="BR197" s="70"/>
      <c r="BS197" s="70"/>
      <c r="BT197" s="70"/>
      <c r="BU197" s="70"/>
      <c r="BV197" s="70"/>
      <c r="BW197" s="70"/>
      <c r="BX197" s="70"/>
      <c r="BY197" s="70"/>
      <c r="BZ197" s="70"/>
      <c r="CA197" s="70"/>
      <c r="CB197" s="70"/>
      <c r="CC197" s="70"/>
      <c r="CD197" s="70"/>
      <c r="CE197" s="70"/>
      <c r="CF197" s="70"/>
      <c r="CG197" s="70"/>
      <c r="CH197" s="70"/>
      <c r="CI197" s="70"/>
      <c r="CJ197" s="70"/>
      <c r="CK197" s="70"/>
      <c r="CL197" s="70"/>
      <c r="CM197" s="70"/>
      <c r="CN197" s="70"/>
      <c r="CO197" s="70"/>
      <c r="CP197" s="70"/>
      <c r="CQ197" s="70"/>
      <c r="CR197" s="70"/>
      <c r="CS197" s="70"/>
      <c r="CT197" s="70"/>
      <c r="CU197" s="70"/>
      <c r="CV197" s="70"/>
      <c r="CW197" s="70"/>
      <c r="CX197" s="70"/>
      <c r="CY197" s="70"/>
      <c r="CZ197" s="70"/>
      <c r="DA197" s="70"/>
      <c r="DB197" s="70"/>
      <c r="DC197" s="70"/>
      <c r="DD197" s="70"/>
      <c r="DE197" s="70"/>
      <c r="DF197" s="70"/>
      <c r="DG197" s="70"/>
      <c r="DH197" s="70"/>
      <c r="DI197" s="70"/>
      <c r="DJ197" s="70"/>
      <c r="DK197" s="70"/>
      <c r="DL197" s="70"/>
      <c r="DM197" s="70"/>
      <c r="DN197" s="70"/>
      <c r="DO197" s="70"/>
      <c r="DP197" s="70"/>
      <c r="DQ197" s="70"/>
      <c r="DR197" s="70"/>
      <c r="DS197" s="70"/>
      <c r="DT197" s="70"/>
      <c r="DU197" s="70"/>
      <c r="DV197" s="70"/>
      <c r="DW197" s="70"/>
      <c r="DX197" s="70"/>
      <c r="DY197" s="70"/>
      <c r="DZ197" s="70"/>
      <c r="EA197" s="70"/>
      <c r="EB197" s="70"/>
      <c r="EC197" s="70"/>
      <c r="ED197" s="70"/>
      <c r="EE197" s="70"/>
      <c r="EF197" s="70"/>
      <c r="EG197" s="70"/>
      <c r="EH197" s="70"/>
      <c r="EI197" s="70"/>
      <c r="EJ197" s="70"/>
      <c r="EK197" s="70"/>
      <c r="EL197" s="70"/>
      <c r="EM197" s="70"/>
      <c r="EN197" s="70"/>
      <c r="EO197" s="70"/>
      <c r="EP197" s="70"/>
      <c r="EQ197" s="70"/>
      <c r="ER197" s="70"/>
      <c r="ES197" s="70"/>
      <c r="ET197" s="70"/>
      <c r="EU197" s="70"/>
      <c r="EV197" s="70"/>
      <c r="EW197" s="70"/>
      <c r="EX197" s="70"/>
      <c r="EY197" s="70"/>
      <c r="EZ197" s="70"/>
      <c r="FA197" s="70"/>
      <c r="FB197" s="70"/>
      <c r="FC197" s="70"/>
      <c r="FD197" s="70"/>
      <c r="FE197" s="70"/>
      <c r="FF197" s="70"/>
      <c r="FG197" s="70"/>
      <c r="FH197" s="70"/>
      <c r="FI197" s="70"/>
      <c r="FJ197" s="70"/>
      <c r="FK197" s="70"/>
      <c r="FL197" s="70"/>
      <c r="FM197" s="70"/>
      <c r="FN197" s="70"/>
      <c r="FO197" s="70"/>
      <c r="FP197" s="70"/>
      <c r="FQ197" s="70"/>
      <c r="FR197" s="70"/>
      <c r="FS197" s="70"/>
      <c r="FT197" s="70"/>
      <c r="FU197" s="70"/>
      <c r="FV197" s="70"/>
      <c r="FW197" s="70"/>
      <c r="FX197" s="70"/>
      <c r="FY197" s="70"/>
      <c r="FZ197" s="70"/>
      <c r="GA197" s="70"/>
      <c r="GB197" s="70"/>
      <c r="GC197" s="70"/>
      <c r="GD197" s="70"/>
      <c r="GE197" s="70"/>
      <c r="GF197" s="70"/>
      <c r="GG197" s="70"/>
      <c r="GH197" s="70"/>
      <c r="GI197" s="70"/>
      <c r="GJ197" s="70"/>
      <c r="GK197" s="70"/>
      <c r="GL197" s="70"/>
      <c r="GM197" s="70"/>
      <c r="GN197" s="70"/>
      <c r="GO197" s="70"/>
      <c r="GP197" s="70"/>
      <c r="GQ197" s="70"/>
      <c r="GR197" s="70"/>
      <c r="GS197" s="70"/>
      <c r="GT197" s="70"/>
      <c r="GU197" s="70"/>
      <c r="GV197" s="70"/>
      <c r="GW197" s="70"/>
      <c r="GX197" s="70"/>
      <c r="GY197" s="70"/>
      <c r="GZ197" s="70"/>
      <c r="HA197" s="70"/>
      <c r="HB197" s="70"/>
      <c r="HC197" s="70"/>
      <c r="HD197" s="70"/>
      <c r="HE197" s="70"/>
      <c r="HF197" s="70"/>
      <c r="HG197" s="70"/>
      <c r="HH197" s="70"/>
      <c r="HI197" s="70"/>
      <c r="HJ197" s="70"/>
      <c r="HK197" s="70"/>
      <c r="HL197" s="70"/>
      <c r="HM197" s="70"/>
      <c r="HN197" s="70"/>
      <c r="HO197" s="70"/>
      <c r="HP197" s="70"/>
      <c r="HQ197" s="70"/>
      <c r="HR197" s="70"/>
      <c r="HS197" s="70"/>
      <c r="HT197" s="70"/>
      <c r="HU197" s="70"/>
      <c r="HV197" s="70"/>
      <c r="HW197" s="70"/>
      <c r="HX197" s="70"/>
      <c r="HY197" s="70"/>
      <c r="HZ197" s="70"/>
      <c r="IA197" s="70"/>
      <c r="IB197" s="70"/>
      <c r="IC197" s="70"/>
      <c r="ID197" s="70"/>
      <c r="IE197" s="70"/>
      <c r="IF197" s="70"/>
      <c r="IG197" s="70"/>
      <c r="IH197" s="70"/>
      <c r="II197" s="70"/>
      <c r="IJ197" s="70"/>
      <c r="IK197" s="70"/>
      <c r="IL197" s="70"/>
      <c r="IM197" s="70"/>
      <c r="IN197" s="70"/>
      <c r="IO197" s="70"/>
      <c r="IP197" s="70"/>
      <c r="IQ197" s="70"/>
      <c r="IR197" s="70"/>
      <c r="IS197" s="70"/>
      <c r="IT197" s="70"/>
      <c r="IU197" s="70"/>
      <c r="IV197" s="70"/>
      <c r="IW197" s="70"/>
      <c r="IX197" s="70"/>
      <c r="IY197" s="70"/>
      <c r="IZ197" s="70"/>
      <c r="JA197" s="70"/>
      <c r="JB197" s="70"/>
      <c r="JC197" s="70"/>
      <c r="JD197" s="70"/>
      <c r="JE197" s="70"/>
      <c r="JF197" s="70"/>
      <c r="JG197" s="70"/>
      <c r="JH197" s="70"/>
      <c r="JI197" s="70"/>
      <c r="JJ197" s="70"/>
      <c r="JK197" s="70"/>
      <c r="JL197" s="70"/>
      <c r="JM197" s="70"/>
      <c r="JN197" s="70"/>
      <c r="JO197" s="70"/>
      <c r="JP197" s="70"/>
      <c r="JQ197" s="70"/>
      <c r="JR197" s="70"/>
      <c r="JS197" s="70"/>
      <c r="JT197" s="70"/>
      <c r="JU197" s="70"/>
      <c r="JV197" s="70"/>
      <c r="JW197" s="70"/>
      <c r="JX197" s="70"/>
      <c r="JY197" s="70"/>
      <c r="JZ197" s="70"/>
      <c r="KA197" s="70"/>
      <c r="KB197" s="70"/>
      <c r="KC197" s="70"/>
      <c r="KD197" s="70"/>
      <c r="KE197" s="70"/>
      <c r="KF197" s="70"/>
      <c r="KG197" s="70"/>
      <c r="KH197" s="70"/>
      <c r="KI197" s="70"/>
      <c r="KJ197" s="70"/>
      <c r="KK197" s="70"/>
      <c r="KL197" s="70"/>
      <c r="KM197" s="70"/>
      <c r="KN197" s="70"/>
      <c r="KO197" s="70"/>
      <c r="KP197" s="70"/>
      <c r="KQ197" s="70"/>
      <c r="KR197" s="70"/>
      <c r="KS197" s="70"/>
      <c r="KT197" s="70"/>
      <c r="KU197" s="70"/>
      <c r="KV197" s="70"/>
      <c r="KW197" s="70"/>
      <c r="KX197" s="70"/>
      <c r="KY197" s="70"/>
      <c r="KZ197" s="70"/>
      <c r="LA197" s="70"/>
      <c r="LB197" s="70"/>
      <c r="LC197" s="70"/>
      <c r="LD197" s="70"/>
      <c r="LE197" s="70"/>
      <c r="LF197" s="70"/>
      <c r="LG197" s="70"/>
      <c r="LH197" s="70"/>
      <c r="LI197" s="70"/>
      <c r="LJ197" s="70"/>
      <c r="LK197" s="70"/>
      <c r="LL197" s="70"/>
      <c r="LM197" s="70"/>
      <c r="LN197" s="70"/>
      <c r="LO197" s="70"/>
      <c r="LP197" s="70"/>
      <c r="LQ197" s="70"/>
      <c r="LR197" s="70"/>
      <c r="LS197" s="70"/>
      <c r="LT197" s="70"/>
      <c r="LU197" s="70"/>
      <c r="LV197" s="70"/>
      <c r="LW197" s="70"/>
      <c r="LX197" s="70"/>
      <c r="LY197" s="70"/>
      <c r="LZ197" s="70"/>
      <c r="MA197" s="70"/>
      <c r="MB197" s="70"/>
      <c r="MC197" s="70"/>
      <c r="MD197" s="70"/>
      <c r="ME197" s="70"/>
      <c r="MF197" s="70"/>
      <c r="MG197" s="70"/>
      <c r="MH197" s="70"/>
      <c r="MI197" s="70"/>
      <c r="MJ197" s="70"/>
      <c r="MK197" s="70"/>
      <c r="ML197" s="70"/>
      <c r="MM197" s="70"/>
      <c r="MN197" s="70"/>
      <c r="MO197" s="70"/>
      <c r="MP197" s="70"/>
      <c r="MQ197" s="70"/>
      <c r="MR197" s="70"/>
      <c r="MS197" s="70"/>
      <c r="MT197" s="70"/>
      <c r="MU197" s="70"/>
      <c r="MV197" s="70"/>
      <c r="MW197" s="70"/>
      <c r="MX197" s="70"/>
      <c r="MY197" s="70"/>
      <c r="MZ197" s="70"/>
      <c r="NA197" s="70"/>
      <c r="NB197" s="70"/>
      <c r="NC197" s="70"/>
      <c r="ND197" s="70"/>
      <c r="NE197" s="70"/>
      <c r="NF197" s="70"/>
      <c r="NG197" s="70"/>
      <c r="NH197" s="70"/>
      <c r="NI197" s="70"/>
      <c r="NJ197" s="70"/>
      <c r="NK197" s="70"/>
      <c r="NL197" s="70"/>
      <c r="NM197" s="70"/>
      <c r="NN197" s="70"/>
      <c r="NO197" s="70"/>
      <c r="NP197" s="70"/>
      <c r="NQ197" s="70"/>
      <c r="NR197" s="70"/>
      <c r="NS197" s="70"/>
      <c r="NT197" s="70"/>
      <c r="NU197" s="70"/>
      <c r="NV197" s="70"/>
      <c r="NW197" s="70"/>
      <c r="NX197" s="70"/>
      <c r="NY197" s="70"/>
      <c r="NZ197" s="70"/>
      <c r="OA197" s="70"/>
      <c r="OB197" s="70"/>
      <c r="OC197" s="70"/>
      <c r="OD197" s="70"/>
      <c r="OE197" s="70"/>
      <c r="OF197" s="70"/>
      <c r="OG197" s="70"/>
      <c r="OH197" s="70"/>
      <c r="OI197" s="70"/>
      <c r="OJ197" s="70"/>
      <c r="OK197" s="70"/>
      <c r="OL197" s="70"/>
      <c r="OM197" s="70"/>
      <c r="ON197" s="70"/>
      <c r="OO197" s="70"/>
      <c r="OP197" s="70"/>
      <c r="OQ197" s="70"/>
      <c r="OR197" s="70"/>
      <c r="OS197" s="70"/>
      <c r="OT197" s="70"/>
      <c r="OU197" s="70"/>
      <c r="OV197" s="70"/>
      <c r="OW197" s="70"/>
      <c r="OX197" s="70"/>
      <c r="OY197" s="70"/>
      <c r="OZ197" s="70"/>
      <c r="PA197" s="70"/>
      <c r="PB197" s="70"/>
      <c r="PC197" s="70"/>
      <c r="PD197" s="70"/>
      <c r="PE197" s="70"/>
      <c r="PF197" s="70"/>
      <c r="PG197" s="70"/>
      <c r="PH197" s="70"/>
      <c r="PI197" s="70"/>
      <c r="PJ197" s="70"/>
      <c r="PK197" s="70"/>
      <c r="PL197" s="70"/>
      <c r="PM197" s="70"/>
      <c r="PN197" s="70"/>
      <c r="PO197" s="70"/>
      <c r="PP197" s="70"/>
      <c r="PQ197" s="70"/>
      <c r="PR197" s="70"/>
      <c r="PS197" s="70"/>
      <c r="PT197" s="70"/>
      <c r="PU197" s="70"/>
      <c r="PV197" s="70"/>
      <c r="PW197" s="70"/>
      <c r="PX197" s="70"/>
      <c r="PY197" s="70"/>
      <c r="PZ197" s="70"/>
      <c r="QA197" s="70"/>
      <c r="QB197" s="70"/>
      <c r="QC197" s="70"/>
      <c r="QD197" s="70"/>
      <c r="QE197" s="70"/>
      <c r="QF197" s="70"/>
      <c r="QG197" s="70"/>
      <c r="QH197" s="70"/>
      <c r="QI197" s="70"/>
      <c r="QJ197" s="70"/>
      <c r="QK197" s="70"/>
      <c r="QL197" s="70"/>
      <c r="QM197" s="70"/>
      <c r="QN197" s="70"/>
      <c r="QO197" s="70"/>
      <c r="QP197" s="70"/>
      <c r="QQ197" s="70"/>
      <c r="QR197" s="70"/>
      <c r="QS197" s="70"/>
      <c r="QT197" s="70"/>
      <c r="QU197" s="70"/>
      <c r="QV197" s="70"/>
      <c r="QW197" s="70"/>
      <c r="QX197" s="70"/>
      <c r="QY197" s="70"/>
      <c r="QZ197" s="70"/>
      <c r="RA197" s="70"/>
      <c r="RB197" s="70"/>
      <c r="RC197" s="70"/>
      <c r="RD197" s="70"/>
      <c r="RE197" s="70"/>
      <c r="RF197" s="70"/>
      <c r="RG197" s="70"/>
      <c r="RH197" s="70"/>
      <c r="RI197" s="70"/>
      <c r="RJ197" s="70"/>
      <c r="RK197" s="70"/>
      <c r="RL197" s="70"/>
      <c r="RM197" s="70"/>
      <c r="RN197" s="70"/>
      <c r="RO197" s="70"/>
      <c r="RP197" s="70"/>
      <c r="RQ197" s="70"/>
      <c r="RR197" s="70"/>
      <c r="RS197" s="70"/>
      <c r="RT197" s="70"/>
      <c r="RU197" s="70"/>
      <c r="RV197" s="70"/>
      <c r="RW197" s="70"/>
      <c r="RX197" s="70"/>
      <c r="RY197" s="70"/>
      <c r="RZ197" s="70"/>
      <c r="SA197" s="70"/>
      <c r="SB197" s="70"/>
      <c r="SC197" s="70"/>
      <c r="SD197" s="70"/>
      <c r="SE197" s="70"/>
      <c r="SF197" s="70"/>
      <c r="SG197" s="70"/>
      <c r="SH197" s="70"/>
      <c r="SI197" s="70"/>
      <c r="SJ197" s="70"/>
      <c r="SK197" s="70"/>
      <c r="SL197" s="70"/>
      <c r="SM197" s="70"/>
      <c r="SN197" s="70"/>
      <c r="SO197" s="70"/>
      <c r="SP197" s="70"/>
      <c r="SQ197" s="70"/>
      <c r="SR197" s="70"/>
      <c r="SS197" s="70"/>
      <c r="ST197" s="70"/>
      <c r="SU197" s="70"/>
      <c r="SV197" s="70"/>
      <c r="SW197" s="70"/>
      <c r="SX197" s="70"/>
      <c r="SY197" s="70"/>
      <c r="SZ197" s="70"/>
      <c r="TA197" s="70"/>
      <c r="TB197" s="70"/>
      <c r="TC197" s="70"/>
      <c r="TD197" s="70"/>
      <c r="TE197" s="70"/>
      <c r="TF197" s="70"/>
      <c r="TG197" s="70"/>
      <c r="TH197" s="70"/>
      <c r="TI197" s="70"/>
      <c r="TJ197" s="70"/>
      <c r="TK197" s="70"/>
      <c r="TL197" s="70"/>
      <c r="TM197" s="70"/>
      <c r="TN197" s="70"/>
      <c r="TO197" s="70"/>
      <c r="TP197" s="70"/>
      <c r="TQ197" s="70"/>
      <c r="TR197" s="70"/>
      <c r="TS197" s="70"/>
      <c r="TT197" s="70"/>
      <c r="TU197" s="70"/>
      <c r="TV197" s="70"/>
      <c r="TW197" s="70"/>
      <c r="TX197" s="70"/>
      <c r="TY197" s="70"/>
      <c r="TZ197" s="70"/>
      <c r="UA197" s="70"/>
      <c r="UB197" s="70"/>
      <c r="UC197" s="70"/>
      <c r="UD197" s="70"/>
      <c r="UE197" s="70"/>
      <c r="UF197" s="70"/>
      <c r="UG197" s="70"/>
      <c r="UH197" s="70"/>
      <c r="UI197" s="70"/>
      <c r="UJ197" s="70"/>
      <c r="UK197" s="70"/>
      <c r="UL197" s="70"/>
      <c r="UM197" s="70"/>
      <c r="UN197" s="70"/>
      <c r="UO197" s="70"/>
      <c r="UP197" s="70"/>
      <c r="UQ197" s="70"/>
      <c r="UR197" s="70"/>
      <c r="US197" s="70"/>
      <c r="UT197" s="70"/>
      <c r="UU197" s="70"/>
      <c r="UV197" s="70"/>
      <c r="UW197" s="70"/>
      <c r="UX197" s="70"/>
      <c r="UY197" s="70"/>
      <c r="UZ197" s="70"/>
      <c r="VA197" s="70"/>
      <c r="VB197" s="70"/>
      <c r="VC197" s="70"/>
      <c r="VD197" s="70"/>
      <c r="VE197" s="70"/>
      <c r="VF197" s="70"/>
      <c r="VG197" s="70"/>
      <c r="VH197" s="70"/>
      <c r="VI197" s="70"/>
      <c r="VJ197" s="70"/>
      <c r="VK197" s="70"/>
      <c r="VL197" s="70"/>
      <c r="VM197" s="70"/>
      <c r="VN197" s="70"/>
      <c r="VO197" s="70"/>
      <c r="VP197" s="70"/>
      <c r="VQ197" s="70"/>
      <c r="VR197" s="70"/>
      <c r="VS197" s="70"/>
      <c r="VT197" s="70"/>
      <c r="VU197" s="70"/>
      <c r="VV197" s="70"/>
      <c r="VW197" s="70"/>
      <c r="VX197" s="70"/>
      <c r="VY197" s="70"/>
      <c r="VZ197" s="70"/>
      <c r="WA197" s="70"/>
      <c r="WB197" s="70"/>
      <c r="WC197" s="70"/>
      <c r="WD197" s="70"/>
      <c r="WE197" s="70"/>
      <c r="WF197" s="70"/>
      <c r="WG197" s="70"/>
      <c r="WH197" s="70"/>
      <c r="WI197" s="70"/>
      <c r="WJ197" s="70"/>
      <c r="WK197" s="70"/>
      <c r="WL197" s="70"/>
      <c r="WM197" s="70"/>
      <c r="WN197" s="70"/>
      <c r="WO197" s="70"/>
      <c r="WP197" s="70"/>
      <c r="WQ197" s="70"/>
      <c r="WR197" s="70"/>
      <c r="WS197" s="70"/>
      <c r="WT197" s="70"/>
      <c r="WU197" s="70"/>
      <c r="WV197" s="70"/>
      <c r="WW197" s="70"/>
      <c r="WX197" s="70"/>
      <c r="WY197" s="70"/>
      <c r="WZ197" s="70"/>
      <c r="XA197" s="70"/>
      <c r="XB197" s="70"/>
      <c r="XC197" s="70"/>
      <c r="XD197" s="70"/>
      <c r="XE197" s="70"/>
      <c r="XF197" s="70"/>
      <c r="XG197" s="70"/>
      <c r="XH197" s="70"/>
      <c r="XI197" s="70"/>
      <c r="XJ197" s="70"/>
      <c r="XK197" s="70"/>
      <c r="XL197" s="70"/>
      <c r="XM197" s="70"/>
      <c r="XN197" s="70"/>
      <c r="XO197" s="70"/>
      <c r="XP197" s="70"/>
      <c r="XQ197" s="70"/>
      <c r="XR197" s="70"/>
      <c r="XS197" s="70"/>
      <c r="XT197" s="70"/>
      <c r="XU197" s="70"/>
      <c r="XV197" s="70"/>
      <c r="XW197" s="70"/>
      <c r="XX197" s="70"/>
      <c r="XY197" s="70"/>
      <c r="XZ197" s="70"/>
      <c r="YA197" s="70"/>
      <c r="YB197" s="70"/>
      <c r="YC197" s="70"/>
      <c r="YD197" s="70"/>
      <c r="YE197" s="70"/>
      <c r="YF197" s="70"/>
      <c r="YG197" s="70"/>
      <c r="YH197" s="70"/>
      <c r="YI197" s="70"/>
      <c r="YJ197" s="70"/>
      <c r="YK197" s="70"/>
      <c r="YL197" s="70"/>
      <c r="YM197" s="70"/>
      <c r="YN197" s="70"/>
      <c r="YO197" s="70"/>
      <c r="YP197" s="70"/>
      <c r="YQ197" s="70"/>
      <c r="YR197" s="70"/>
      <c r="YS197" s="70"/>
      <c r="YT197" s="70"/>
      <c r="YU197" s="70"/>
      <c r="YV197" s="70"/>
      <c r="YW197" s="70"/>
      <c r="YX197" s="70"/>
      <c r="YY197" s="70"/>
      <c r="YZ197" s="70"/>
      <c r="ZA197" s="70"/>
      <c r="ZB197" s="70"/>
      <c r="ZC197" s="70"/>
      <c r="ZD197" s="70"/>
      <c r="ZE197" s="70"/>
      <c r="ZF197" s="70"/>
      <c r="ZG197" s="70"/>
      <c r="ZH197" s="70"/>
      <c r="ZI197" s="70"/>
      <c r="ZJ197" s="70"/>
      <c r="ZK197" s="70"/>
      <c r="ZL197" s="70"/>
      <c r="ZM197" s="70"/>
      <c r="ZN197" s="70"/>
      <c r="ZO197" s="70"/>
      <c r="ZP197" s="70"/>
      <c r="ZQ197" s="70"/>
      <c r="ZR197" s="70"/>
      <c r="ZS197" s="70"/>
      <c r="ZT197" s="70"/>
      <c r="ZU197" s="70"/>
      <c r="ZV197" s="70"/>
      <c r="ZW197" s="70"/>
      <c r="ZX197" s="70"/>
      <c r="ZY197" s="70"/>
      <c r="ZZ197" s="70"/>
      <c r="AAA197" s="70"/>
      <c r="AAB197" s="70"/>
      <c r="AAC197" s="70"/>
      <c r="AAD197" s="70"/>
      <c r="AAE197" s="70"/>
      <c r="AAF197" s="70"/>
      <c r="AAG197" s="70"/>
      <c r="AAH197" s="70"/>
      <c r="AAI197" s="70"/>
      <c r="AAJ197" s="70"/>
      <c r="AAK197" s="70"/>
      <c r="AAL197" s="70"/>
      <c r="AAM197" s="70"/>
      <c r="AAN197" s="70"/>
      <c r="AAO197" s="70"/>
      <c r="AAP197" s="70"/>
      <c r="AAQ197" s="70"/>
      <c r="AAR197" s="70"/>
      <c r="AAS197" s="70"/>
      <c r="AAT197" s="70"/>
      <c r="AAU197" s="70"/>
      <c r="AAV197" s="70"/>
      <c r="AAW197" s="70"/>
      <c r="AAX197" s="70"/>
      <c r="AAY197" s="70"/>
      <c r="AAZ197" s="70"/>
      <c r="ABA197" s="70"/>
      <c r="ABB197" s="70"/>
      <c r="ABC197" s="70"/>
      <c r="ABD197" s="70"/>
      <c r="ABE197" s="70"/>
      <c r="ABF197" s="70"/>
      <c r="ABG197" s="70"/>
      <c r="ABH197" s="70"/>
      <c r="ABI197" s="70"/>
      <c r="ABJ197" s="70"/>
      <c r="ABK197" s="70"/>
      <c r="ABL197" s="70"/>
      <c r="ABM197" s="70"/>
      <c r="ABN197" s="70"/>
      <c r="ABO197" s="70"/>
      <c r="ABP197" s="70"/>
      <c r="ABQ197" s="70"/>
      <c r="ABR197" s="70"/>
      <c r="ABS197" s="70"/>
      <c r="ABT197" s="70"/>
      <c r="ABU197" s="70"/>
      <c r="ABV197" s="70"/>
      <c r="ABW197" s="70"/>
      <c r="ABX197" s="70"/>
      <c r="ABY197" s="70"/>
      <c r="ABZ197" s="70"/>
      <c r="ACA197" s="70"/>
      <c r="ACB197" s="70"/>
      <c r="ACC197" s="70"/>
      <c r="ACD197" s="70"/>
      <c r="ACE197" s="70"/>
      <c r="ACF197" s="70"/>
      <c r="ACG197" s="70"/>
      <c r="ACH197" s="70"/>
      <c r="ACI197" s="70"/>
      <c r="ACJ197" s="70"/>
      <c r="ACK197" s="70"/>
      <c r="ACL197" s="70"/>
      <c r="ACM197" s="70"/>
      <c r="ACN197" s="70"/>
      <c r="ACO197" s="70"/>
      <c r="ACP197" s="70"/>
      <c r="ACQ197" s="70"/>
      <c r="ACR197" s="70"/>
      <c r="ACS197" s="70"/>
      <c r="ACT197" s="70"/>
      <c r="ACU197" s="70"/>
      <c r="ACV197" s="70"/>
      <c r="ACW197" s="70"/>
      <c r="ACX197" s="70"/>
      <c r="ACY197" s="70"/>
      <c r="ACZ197" s="70"/>
      <c r="ADA197" s="70"/>
      <c r="ADB197" s="70"/>
      <c r="ADC197" s="70"/>
      <c r="ADD197" s="70"/>
      <c r="ADE197" s="70"/>
      <c r="ADF197" s="70"/>
      <c r="ADG197" s="70"/>
      <c r="ADH197" s="70"/>
      <c r="ADI197" s="70"/>
      <c r="ADJ197" s="70"/>
      <c r="ADK197" s="70"/>
      <c r="ADL197" s="70"/>
      <c r="ADM197" s="70"/>
      <c r="ADN197" s="70"/>
      <c r="ADO197" s="70"/>
      <c r="ADP197" s="70"/>
      <c r="ADQ197" s="70"/>
      <c r="ADR197" s="70"/>
      <c r="ADS197" s="70"/>
      <c r="ADT197" s="70"/>
      <c r="ADU197" s="70"/>
      <c r="ADV197" s="70"/>
      <c r="ADW197" s="70"/>
      <c r="ADX197" s="70"/>
      <c r="ADY197" s="70"/>
      <c r="ADZ197" s="70"/>
      <c r="AEA197" s="70"/>
      <c r="AEB197" s="70"/>
      <c r="AEC197" s="70"/>
      <c r="AED197" s="70"/>
      <c r="AEE197" s="70"/>
      <c r="AEF197" s="70"/>
      <c r="AEG197" s="70"/>
      <c r="AEH197" s="70"/>
      <c r="AEI197" s="70"/>
      <c r="AEJ197" s="70"/>
      <c r="AEK197" s="70"/>
      <c r="AEL197" s="70"/>
      <c r="AEM197" s="70"/>
      <c r="AEN197" s="70"/>
      <c r="AEO197" s="70"/>
      <c r="AEP197" s="70"/>
      <c r="AEQ197" s="70"/>
      <c r="AER197" s="70"/>
      <c r="AES197" s="70"/>
      <c r="AET197" s="70"/>
      <c r="AEU197" s="70"/>
      <c r="AEV197" s="70"/>
      <c r="AEW197" s="70"/>
      <c r="AEX197" s="70"/>
      <c r="AEY197" s="70"/>
      <c r="AEZ197" s="70"/>
      <c r="AFA197" s="70"/>
      <c r="AFB197" s="70"/>
      <c r="AFC197" s="70"/>
      <c r="AFD197" s="70"/>
      <c r="AFE197" s="70"/>
      <c r="AFF197" s="70"/>
      <c r="AFG197" s="70"/>
      <c r="AFH197" s="70"/>
      <c r="AFI197" s="70"/>
      <c r="AFJ197" s="70"/>
      <c r="AFK197" s="70"/>
      <c r="AFL197" s="70"/>
      <c r="AFM197" s="70"/>
      <c r="AFN197" s="70"/>
      <c r="AFO197" s="70"/>
      <c r="AFP197" s="70"/>
      <c r="AFQ197" s="70"/>
      <c r="AFR197" s="70"/>
      <c r="AFS197" s="70"/>
      <c r="AFT197" s="70"/>
      <c r="AFU197" s="70"/>
      <c r="AFV197" s="70"/>
      <c r="AFW197" s="70"/>
      <c r="AFX197" s="70"/>
      <c r="AFY197" s="70"/>
      <c r="AFZ197" s="70"/>
      <c r="AGA197" s="70"/>
      <c r="AGB197" s="70"/>
      <c r="AGC197" s="70"/>
      <c r="AGD197" s="70"/>
      <c r="AGE197" s="70"/>
      <c r="AGF197" s="70"/>
      <c r="AGG197" s="70"/>
      <c r="AGH197" s="70"/>
      <c r="AGI197" s="70"/>
      <c r="AGJ197" s="70"/>
      <c r="AGK197" s="70"/>
      <c r="AGL197" s="70"/>
      <c r="AGM197" s="70"/>
      <c r="AGN197" s="70"/>
      <c r="AGO197" s="70"/>
      <c r="AGP197" s="70"/>
      <c r="AGQ197" s="70"/>
      <c r="AGR197" s="70"/>
      <c r="AGS197" s="70"/>
      <c r="AGT197" s="70"/>
      <c r="AGU197" s="70"/>
      <c r="AGV197" s="70"/>
      <c r="AGW197" s="70"/>
      <c r="AGX197" s="70"/>
      <c r="AGY197" s="70"/>
      <c r="AGZ197" s="70"/>
      <c r="AHA197" s="70"/>
      <c r="AHB197" s="70"/>
      <c r="AHC197" s="70"/>
      <c r="AHD197" s="70"/>
      <c r="AHE197" s="70"/>
      <c r="AHF197" s="70"/>
      <c r="AHG197" s="70"/>
      <c r="AHH197" s="70"/>
      <c r="AHI197" s="70"/>
      <c r="AHJ197" s="70"/>
      <c r="AHK197" s="70"/>
      <c r="AHL197" s="70"/>
      <c r="AHM197" s="70"/>
      <c r="AHN197" s="70"/>
      <c r="AHO197" s="70"/>
      <c r="AHP197" s="70"/>
      <c r="AHQ197" s="70"/>
      <c r="AHR197" s="70"/>
      <c r="AHS197" s="70"/>
      <c r="AHT197" s="70"/>
      <c r="AHU197" s="70"/>
      <c r="AHV197" s="70"/>
      <c r="AHW197" s="70"/>
      <c r="AHX197" s="70"/>
      <c r="AHY197" s="70"/>
      <c r="AHZ197" s="70"/>
      <c r="AIA197" s="70"/>
      <c r="AIB197" s="70"/>
      <c r="AIC197" s="70"/>
      <c r="AID197" s="70"/>
      <c r="AIE197" s="70"/>
      <c r="AIF197" s="70"/>
      <c r="AIG197" s="70"/>
      <c r="AIH197" s="70"/>
      <c r="AII197" s="70"/>
      <c r="AIJ197" s="70"/>
      <c r="AIK197" s="70"/>
      <c r="AIL197" s="70"/>
      <c r="AIM197" s="70"/>
      <c r="AIN197" s="70"/>
      <c r="AIO197" s="70"/>
      <c r="AIP197" s="70"/>
      <c r="AIQ197" s="70"/>
      <c r="AIR197" s="70"/>
      <c r="AIS197" s="70"/>
      <c r="AIT197" s="70"/>
      <c r="AIU197" s="70"/>
      <c r="AIV197" s="70"/>
      <c r="AIW197" s="70"/>
      <c r="AIX197" s="70"/>
      <c r="AIY197" s="70"/>
      <c r="AIZ197" s="70"/>
      <c r="AJA197" s="70"/>
      <c r="AJB197" s="70"/>
      <c r="AJC197" s="70"/>
      <c r="AJD197" s="70"/>
      <c r="AJE197" s="70"/>
      <c r="AJF197" s="70"/>
      <c r="AJG197" s="70"/>
      <c r="AJH197" s="70"/>
      <c r="AJI197" s="70"/>
      <c r="AJJ197" s="70"/>
      <c r="AJK197" s="70"/>
      <c r="AJL197" s="70"/>
      <c r="AJM197" s="70"/>
      <c r="AJN197" s="70"/>
      <c r="AJO197" s="70"/>
      <c r="AJP197" s="70"/>
      <c r="AJQ197" s="70"/>
      <c r="AJR197" s="70"/>
      <c r="AJS197" s="70"/>
      <c r="AJT197" s="70"/>
      <c r="AJU197" s="70"/>
      <c r="AJV197" s="70"/>
      <c r="AJW197" s="70"/>
      <c r="AJX197" s="70"/>
      <c r="AJY197" s="70"/>
      <c r="AJZ197" s="70"/>
      <c r="AKA197" s="70"/>
      <c r="AKB197" s="70"/>
      <c r="AKC197" s="70"/>
      <c r="AKD197" s="70"/>
      <c r="AKE197" s="70"/>
      <c r="AKF197" s="70"/>
      <c r="AKG197" s="70"/>
      <c r="AKH197" s="70"/>
      <c r="AKI197" s="70"/>
      <c r="AKJ197" s="70"/>
      <c r="AKK197" s="70"/>
      <c r="AKL197" s="70"/>
      <c r="AKM197" s="70"/>
      <c r="AKN197" s="70"/>
      <c r="AKO197" s="70"/>
      <c r="AKP197" s="70"/>
      <c r="AKQ197" s="70"/>
      <c r="AKR197" s="70"/>
      <c r="AKS197" s="70"/>
      <c r="AKT197" s="70"/>
      <c r="AKU197" s="70"/>
      <c r="AKV197" s="70"/>
      <c r="AKW197" s="70"/>
      <c r="AKX197" s="70"/>
      <c r="AKY197" s="70"/>
      <c r="AKZ197" s="70"/>
      <c r="ALA197" s="70"/>
      <c r="ALB197" s="70"/>
      <c r="ALC197" s="70"/>
      <c r="ALD197" s="70"/>
      <c r="ALE197" s="70"/>
      <c r="ALF197" s="70"/>
      <c r="ALG197" s="70"/>
      <c r="ALH197" s="70"/>
      <c r="ALI197" s="70"/>
      <c r="ALJ197" s="70"/>
      <c r="ALK197" s="70"/>
      <c r="ALL197" s="70"/>
      <c r="ALM197" s="70"/>
      <c r="ALN197" s="70"/>
      <c r="ALO197" s="70"/>
      <c r="ALP197" s="70"/>
      <c r="ALQ197" s="70"/>
      <c r="ALR197" s="70"/>
      <c r="ALS197" s="70"/>
      <c r="ALT197" s="70"/>
      <c r="ALU197" s="70"/>
      <c r="ALV197" s="70"/>
      <c r="ALW197" s="70"/>
      <c r="ALX197" s="70"/>
      <c r="ALY197" s="70"/>
      <c r="ALZ197" s="70"/>
      <c r="AMA197" s="70"/>
      <c r="AMB197" s="70"/>
      <c r="AMC197" s="70"/>
      <c r="AMD197" s="70"/>
      <c r="AME197" s="70"/>
      <c r="AMF197" s="70"/>
      <c r="AMG197" s="70"/>
      <c r="AMH197" s="70"/>
      <c r="AMI197" s="70"/>
      <c r="AMJ197" s="70"/>
      <c r="AMK197" s="70"/>
      <c r="AML197" s="70"/>
      <c r="AMM197" s="70"/>
      <c r="AMN197" s="70"/>
      <c r="AMO197" s="70"/>
      <c r="AMP197" s="70"/>
      <c r="AMQ197" s="70"/>
      <c r="AMR197" s="70"/>
      <c r="AMS197" s="70"/>
      <c r="AMT197" s="70"/>
      <c r="AMU197" s="70"/>
      <c r="AMV197" s="70"/>
      <c r="AMW197" s="70"/>
      <c r="AMX197" s="70"/>
      <c r="AMY197" s="70"/>
      <c r="AMZ197" s="70"/>
      <c r="ANA197" s="70"/>
      <c r="ANB197" s="70"/>
      <c r="ANC197" s="70"/>
      <c r="AND197" s="70"/>
      <c r="ANE197" s="70"/>
      <c r="ANF197" s="70"/>
      <c r="ANG197" s="70"/>
      <c r="ANH197" s="70"/>
      <c r="ANI197" s="70"/>
      <c r="ANJ197" s="70"/>
      <c r="ANK197" s="70"/>
      <c r="ANL197" s="70"/>
      <c r="ANM197" s="70"/>
      <c r="ANN197" s="70"/>
      <c r="ANO197" s="70"/>
      <c r="ANP197" s="70"/>
      <c r="ANQ197" s="70"/>
      <c r="ANR197" s="70"/>
      <c r="ANS197" s="70"/>
      <c r="ANT197" s="70"/>
      <c r="ANU197" s="70"/>
      <c r="ANV197" s="70"/>
      <c r="ANW197" s="70"/>
      <c r="ANX197" s="70"/>
      <c r="ANY197" s="70"/>
      <c r="ANZ197" s="70"/>
      <c r="AOA197" s="70"/>
      <c r="AOB197" s="70"/>
      <c r="AOC197" s="70"/>
      <c r="AOD197" s="70"/>
      <c r="AOE197" s="70"/>
      <c r="AOF197" s="70"/>
      <c r="AOG197" s="70"/>
      <c r="AOH197" s="70"/>
      <c r="AOI197" s="70"/>
      <c r="AOJ197" s="70"/>
      <c r="AOK197" s="70"/>
      <c r="AOL197" s="70"/>
      <c r="AOM197" s="70"/>
      <c r="AON197" s="70"/>
      <c r="AOO197" s="70"/>
      <c r="AOP197" s="70"/>
      <c r="AOQ197" s="70"/>
      <c r="AOR197" s="70"/>
      <c r="AOS197" s="70"/>
      <c r="AOT197" s="70"/>
      <c r="AOU197" s="70"/>
      <c r="AOV197" s="70"/>
      <c r="AOW197" s="70"/>
      <c r="AOX197" s="70"/>
      <c r="AOY197" s="70"/>
      <c r="AOZ197" s="70"/>
      <c r="APA197" s="70"/>
      <c r="APB197" s="70"/>
      <c r="APC197" s="70"/>
      <c r="APD197" s="70"/>
      <c r="APE197" s="70"/>
      <c r="APF197" s="70"/>
      <c r="APG197" s="70"/>
      <c r="APH197" s="70"/>
      <c r="API197" s="70"/>
      <c r="APJ197" s="70"/>
      <c r="APK197" s="70"/>
      <c r="APL197" s="70"/>
      <c r="APM197" s="70"/>
      <c r="APN197" s="70"/>
      <c r="APO197" s="70"/>
      <c r="APP197" s="70"/>
      <c r="APQ197" s="70"/>
      <c r="APR197" s="70"/>
      <c r="APS197" s="70"/>
      <c r="APT197" s="70"/>
      <c r="APU197" s="70"/>
      <c r="APV197" s="70"/>
      <c r="APW197" s="70"/>
      <c r="APX197" s="70"/>
      <c r="APY197" s="70"/>
      <c r="APZ197" s="70"/>
      <c r="AQA197" s="70"/>
      <c r="AQB197" s="70"/>
      <c r="AQC197" s="70"/>
      <c r="AQD197" s="70"/>
      <c r="AQE197" s="70"/>
      <c r="AQF197" s="70"/>
      <c r="AQG197" s="70"/>
      <c r="AQH197" s="70"/>
      <c r="AQI197" s="70"/>
      <c r="AQJ197" s="70"/>
      <c r="AQK197" s="70"/>
      <c r="AQL197" s="70"/>
      <c r="AQM197" s="70"/>
      <c r="AQN197" s="70"/>
      <c r="AQO197" s="70"/>
      <c r="AQP197" s="70"/>
      <c r="AQQ197" s="70"/>
      <c r="AQR197" s="70"/>
      <c r="AQS197" s="70"/>
      <c r="AQT197" s="70"/>
      <c r="AQU197" s="70"/>
      <c r="AQV197" s="70"/>
      <c r="AQW197" s="70"/>
      <c r="AQX197" s="70"/>
      <c r="AQY197" s="70"/>
      <c r="AQZ197" s="70"/>
      <c r="ARA197" s="70"/>
      <c r="ARB197" s="70"/>
      <c r="ARC197" s="70"/>
      <c r="ARD197" s="70"/>
      <c r="ARE197" s="70"/>
      <c r="ARF197" s="70"/>
      <c r="ARG197" s="70"/>
      <c r="ARH197" s="70"/>
      <c r="ARI197" s="70"/>
      <c r="ARJ197" s="70"/>
      <c r="ARK197" s="70"/>
      <c r="ARL197" s="70"/>
      <c r="ARM197" s="70"/>
      <c r="ARN197" s="70"/>
      <c r="ARO197" s="70"/>
      <c r="ARP197" s="70"/>
      <c r="ARQ197" s="70"/>
      <c r="ARR197" s="70"/>
      <c r="ARS197" s="70"/>
      <c r="ART197" s="70"/>
      <c r="ARU197" s="70"/>
      <c r="ARV197" s="70"/>
      <c r="ARW197" s="70"/>
      <c r="ARX197" s="70"/>
      <c r="ARY197" s="70"/>
      <c r="ARZ197" s="70"/>
      <c r="ASA197" s="70"/>
      <c r="ASB197" s="70"/>
      <c r="ASC197" s="70"/>
      <c r="ASD197" s="70"/>
      <c r="ASE197" s="70"/>
      <c r="ASF197" s="70"/>
      <c r="ASG197" s="70"/>
      <c r="ASH197" s="70"/>
      <c r="ASI197" s="70"/>
      <c r="ASJ197" s="70"/>
      <c r="ASK197" s="70"/>
      <c r="ASL197" s="70"/>
      <c r="ASM197" s="70"/>
      <c r="ASN197" s="70"/>
      <c r="ASO197" s="70"/>
      <c r="ASP197" s="70"/>
      <c r="ASQ197" s="70"/>
      <c r="ASR197" s="70"/>
      <c r="ASS197" s="70"/>
      <c r="AST197" s="70"/>
      <c r="ASU197" s="70"/>
      <c r="ASV197" s="70"/>
      <c r="ASW197" s="70"/>
      <c r="ASX197" s="70"/>
      <c r="ASY197" s="70"/>
      <c r="ASZ197" s="70"/>
      <c r="ATA197" s="70"/>
      <c r="ATB197" s="70"/>
      <c r="ATC197" s="70"/>
      <c r="ATD197" s="70"/>
      <c r="ATE197" s="70"/>
      <c r="ATF197" s="70"/>
      <c r="ATG197" s="70"/>
      <c r="ATH197" s="70"/>
      <c r="ATI197" s="70"/>
      <c r="ATJ197" s="70"/>
      <c r="ATK197" s="70"/>
      <c r="ATL197" s="70"/>
      <c r="ATM197" s="70"/>
      <c r="ATN197" s="70"/>
      <c r="ATO197" s="70"/>
      <c r="ATP197" s="70"/>
      <c r="ATQ197" s="70"/>
      <c r="ATR197" s="70"/>
      <c r="ATS197" s="70"/>
      <c r="ATT197" s="70"/>
      <c r="ATU197" s="70"/>
      <c r="ATV197" s="70"/>
      <c r="ATW197" s="70"/>
      <c r="ATX197" s="70"/>
      <c r="ATY197" s="70"/>
      <c r="ATZ197" s="70"/>
      <c r="AUA197" s="70"/>
      <c r="AUB197" s="70"/>
      <c r="AUC197" s="70"/>
      <c r="AUD197" s="70"/>
      <c r="AUE197" s="70"/>
      <c r="AUF197" s="70"/>
      <c r="AUG197" s="70"/>
      <c r="AUH197" s="70"/>
      <c r="AUI197" s="70"/>
      <c r="AUJ197" s="70"/>
      <c r="AUK197" s="70"/>
      <c r="AUL197" s="70"/>
      <c r="AUM197" s="70"/>
      <c r="AUN197" s="70"/>
      <c r="AUO197" s="70"/>
      <c r="AUP197" s="70"/>
      <c r="AUQ197" s="70"/>
      <c r="AUR197" s="70"/>
      <c r="AUS197" s="70"/>
      <c r="AUT197" s="70"/>
      <c r="AUU197" s="70"/>
      <c r="AUV197" s="70"/>
      <c r="AUW197" s="70"/>
      <c r="AUX197" s="70"/>
      <c r="AUY197" s="70"/>
      <c r="AUZ197" s="70"/>
      <c r="AVA197" s="70"/>
      <c r="AVB197" s="70"/>
      <c r="AVC197" s="70"/>
      <c r="AVD197" s="70"/>
      <c r="AVE197" s="70"/>
      <c r="AVF197" s="70"/>
      <c r="AVG197" s="70"/>
      <c r="AVH197" s="70"/>
      <c r="AVI197" s="70"/>
      <c r="AVJ197" s="70"/>
      <c r="AVK197" s="70"/>
      <c r="AVL197" s="70"/>
      <c r="AVM197" s="70"/>
      <c r="AVN197" s="70"/>
      <c r="AVO197" s="70"/>
      <c r="AVP197" s="70"/>
      <c r="AVQ197" s="70"/>
      <c r="AVR197" s="70"/>
      <c r="AVS197" s="70"/>
      <c r="AVT197" s="70"/>
      <c r="AVU197" s="70"/>
      <c r="AVV197" s="70"/>
      <c r="AVW197" s="70"/>
      <c r="AVX197" s="70"/>
      <c r="AVY197" s="70"/>
      <c r="AVZ197" s="70"/>
      <c r="AWA197" s="70"/>
      <c r="AWB197" s="70"/>
      <c r="AWC197" s="70"/>
      <c r="AWD197" s="70"/>
      <c r="AWE197" s="70"/>
      <c r="AWF197" s="70"/>
      <c r="AWG197" s="70"/>
      <c r="AWH197" s="70"/>
      <c r="AWI197" s="70"/>
      <c r="AWJ197" s="70"/>
      <c r="AWK197" s="70"/>
      <c r="AWL197" s="70"/>
      <c r="AWM197" s="70"/>
      <c r="AWN197" s="70"/>
      <c r="AWO197" s="70"/>
      <c r="AWP197" s="70"/>
      <c r="AWQ197" s="70"/>
      <c r="AWR197" s="70"/>
      <c r="AWS197" s="70"/>
      <c r="AWT197" s="70"/>
      <c r="AWU197" s="70"/>
      <c r="AWV197" s="70"/>
      <c r="AWW197" s="70"/>
      <c r="AWX197" s="70"/>
      <c r="AWY197" s="70"/>
      <c r="AWZ197" s="70"/>
      <c r="AXA197" s="70"/>
      <c r="AXB197" s="70"/>
      <c r="AXC197" s="70"/>
      <c r="AXD197" s="70"/>
      <c r="AXE197" s="70"/>
      <c r="AXF197" s="70"/>
      <c r="AXG197" s="70"/>
      <c r="AXH197" s="70"/>
      <c r="AXI197" s="70"/>
      <c r="AXJ197" s="70"/>
      <c r="AXK197" s="70"/>
      <c r="AXL197" s="70"/>
      <c r="AXM197" s="70"/>
      <c r="AXN197" s="70"/>
      <c r="AXO197" s="70"/>
      <c r="AXP197" s="70"/>
      <c r="AXQ197" s="70"/>
      <c r="AXR197" s="70"/>
      <c r="AXS197" s="70"/>
      <c r="AXT197" s="70"/>
      <c r="AXU197" s="70"/>
      <c r="AXV197" s="70"/>
      <c r="AXW197" s="70"/>
      <c r="AXX197" s="70"/>
      <c r="AXY197" s="70"/>
      <c r="AXZ197" s="70"/>
      <c r="AYA197" s="70"/>
      <c r="AYB197" s="70"/>
      <c r="AYC197" s="70"/>
      <c r="AYD197" s="70"/>
      <c r="AYE197" s="70"/>
      <c r="AYF197" s="70"/>
      <c r="AYG197" s="70"/>
      <c r="AYH197" s="70"/>
      <c r="AYI197" s="70"/>
      <c r="AYJ197" s="70"/>
      <c r="AYK197" s="70"/>
      <c r="AYL197" s="70"/>
      <c r="AYM197" s="70"/>
      <c r="AYN197" s="70"/>
      <c r="AYO197" s="70"/>
      <c r="AYP197" s="70"/>
      <c r="AYQ197" s="70"/>
      <c r="AYR197" s="70"/>
      <c r="AYS197" s="70"/>
      <c r="AYT197" s="70"/>
      <c r="AYU197" s="70"/>
      <c r="AYV197" s="70"/>
      <c r="AYW197" s="70"/>
      <c r="AYX197" s="70"/>
      <c r="AYY197" s="70"/>
      <c r="AYZ197" s="70"/>
      <c r="AZA197" s="70"/>
      <c r="AZB197" s="70"/>
      <c r="AZC197" s="70"/>
      <c r="AZD197" s="70"/>
      <c r="AZE197" s="70"/>
      <c r="AZF197" s="70"/>
      <c r="AZG197" s="70"/>
      <c r="AZH197" s="70"/>
      <c r="AZI197" s="70"/>
      <c r="AZJ197" s="70"/>
      <c r="AZK197" s="70"/>
      <c r="AZL197" s="70"/>
      <c r="AZM197" s="70"/>
      <c r="AZN197" s="70"/>
      <c r="AZO197" s="70"/>
      <c r="AZP197" s="70"/>
      <c r="AZQ197" s="70"/>
      <c r="AZR197" s="70"/>
      <c r="AZS197" s="70"/>
      <c r="AZT197" s="70"/>
      <c r="AZU197" s="70"/>
      <c r="AZV197" s="70"/>
      <c r="AZW197" s="70"/>
      <c r="AZX197" s="70"/>
      <c r="AZY197" s="70"/>
      <c r="AZZ197" s="70"/>
      <c r="BAA197" s="70"/>
      <c r="BAB197" s="70"/>
      <c r="BAC197" s="70"/>
      <c r="BAD197" s="70"/>
      <c r="BAE197" s="70"/>
      <c r="BAF197" s="70"/>
      <c r="BAG197" s="70"/>
      <c r="BAH197" s="70"/>
      <c r="BAI197" s="70"/>
      <c r="BAJ197" s="70"/>
      <c r="BAK197" s="70"/>
      <c r="BAL197" s="70"/>
      <c r="BAM197" s="70"/>
      <c r="BAN197" s="70"/>
      <c r="BAO197" s="70"/>
      <c r="BAP197" s="70"/>
      <c r="BAQ197" s="70"/>
      <c r="BAR197" s="70"/>
      <c r="BAS197" s="70"/>
      <c r="BAT197" s="70"/>
      <c r="BAU197" s="70"/>
      <c r="BAV197" s="70"/>
      <c r="BAW197" s="70"/>
      <c r="BAX197" s="70"/>
      <c r="BAY197" s="70"/>
      <c r="BAZ197" s="70"/>
      <c r="BBA197" s="70"/>
      <c r="BBB197" s="70"/>
      <c r="BBC197" s="70"/>
      <c r="BBD197" s="70"/>
      <c r="BBE197" s="70"/>
      <c r="BBF197" s="70"/>
      <c r="BBG197" s="70"/>
      <c r="BBH197" s="70"/>
      <c r="BBI197" s="70"/>
      <c r="BBJ197" s="70"/>
      <c r="BBK197" s="70"/>
      <c r="BBL197" s="70"/>
      <c r="BBM197" s="70"/>
      <c r="BBN197" s="70"/>
      <c r="BBO197" s="70"/>
      <c r="BBP197" s="70"/>
      <c r="BBQ197" s="70"/>
      <c r="BBR197" s="70"/>
      <c r="BBS197" s="70"/>
      <c r="BBT197" s="70"/>
      <c r="BBU197" s="70"/>
      <c r="BBV197" s="70"/>
      <c r="BBW197" s="70"/>
      <c r="BBX197" s="70"/>
      <c r="BBY197" s="70"/>
      <c r="BBZ197" s="70"/>
      <c r="BCA197" s="70"/>
      <c r="BCB197" s="70"/>
      <c r="BCC197" s="70"/>
      <c r="BCD197" s="70"/>
      <c r="BCE197" s="70"/>
      <c r="BCF197" s="70"/>
      <c r="BCG197" s="70"/>
      <c r="BCH197" s="70"/>
      <c r="BCI197" s="70"/>
      <c r="BCJ197" s="70"/>
      <c r="BCK197" s="70"/>
      <c r="BCL197" s="70"/>
      <c r="BCM197" s="70"/>
      <c r="BCN197" s="70"/>
      <c r="BCO197" s="70"/>
      <c r="BCP197" s="70"/>
      <c r="BCQ197" s="70"/>
      <c r="BCR197" s="70"/>
      <c r="BCS197" s="70"/>
      <c r="BCT197" s="70"/>
      <c r="BCU197" s="70"/>
      <c r="BCV197" s="70"/>
      <c r="BCW197" s="70"/>
      <c r="BCX197" s="70"/>
      <c r="BCY197" s="70"/>
      <c r="BCZ197" s="70"/>
      <c r="BDA197" s="70"/>
      <c r="BDB197" s="70"/>
      <c r="BDC197" s="70"/>
      <c r="BDD197" s="70"/>
      <c r="BDE197" s="70"/>
      <c r="BDF197" s="70"/>
      <c r="BDG197" s="70"/>
      <c r="BDH197" s="70"/>
      <c r="BDI197" s="70"/>
      <c r="BDJ197" s="70"/>
      <c r="BDK197" s="70"/>
      <c r="BDL197" s="70"/>
      <c r="BDM197" s="70"/>
      <c r="BDN197" s="70"/>
      <c r="BDO197" s="70"/>
      <c r="BDP197" s="70"/>
      <c r="BDQ197" s="70"/>
      <c r="BDR197" s="70"/>
      <c r="BDS197" s="70"/>
      <c r="BDT197" s="70"/>
      <c r="BDU197" s="70"/>
      <c r="BDV197" s="70"/>
      <c r="BDW197" s="70"/>
      <c r="BDX197" s="70"/>
      <c r="BDY197" s="70"/>
      <c r="BDZ197" s="70"/>
      <c r="BEA197" s="70"/>
      <c r="BEB197" s="70"/>
      <c r="BEC197" s="70"/>
      <c r="BED197" s="70"/>
      <c r="BEE197" s="70"/>
      <c r="BEF197" s="70"/>
      <c r="BEG197" s="70"/>
      <c r="BEH197" s="70"/>
      <c r="BEI197" s="70"/>
      <c r="BEJ197" s="70"/>
      <c r="BEK197" s="70"/>
      <c r="BEL197" s="70"/>
      <c r="BEM197" s="70"/>
      <c r="BEN197" s="70"/>
      <c r="BEO197" s="70"/>
      <c r="BEP197" s="70"/>
      <c r="BEQ197" s="70"/>
      <c r="BER197" s="70"/>
      <c r="BES197" s="70"/>
      <c r="BET197" s="70"/>
      <c r="BEU197" s="70"/>
      <c r="BEV197" s="70"/>
      <c r="BEW197" s="70"/>
      <c r="BEX197" s="70"/>
      <c r="BEY197" s="70"/>
      <c r="BEZ197" s="70"/>
      <c r="BFA197" s="70"/>
      <c r="BFB197" s="70"/>
      <c r="BFC197" s="70"/>
      <c r="BFD197" s="70"/>
      <c r="BFE197" s="70"/>
      <c r="BFF197" s="70"/>
      <c r="BFG197" s="70"/>
      <c r="BFH197" s="70"/>
      <c r="BFI197" s="70"/>
      <c r="BFJ197" s="70"/>
      <c r="BFK197" s="70"/>
      <c r="BFL197" s="70"/>
      <c r="BFM197" s="70"/>
      <c r="BFN197" s="70"/>
      <c r="BFO197" s="70"/>
      <c r="BFP197" s="70"/>
      <c r="BFQ197" s="70"/>
      <c r="BFR197" s="70"/>
      <c r="BFS197" s="70"/>
    </row>
    <row r="198" spans="1:1527" s="191" customFormat="1" ht="28" x14ac:dyDescent="0.2">
      <c r="A198" s="277" t="s">
        <v>276</v>
      </c>
      <c r="B198" s="277" t="s">
        <v>703</v>
      </c>
      <c r="C198" s="244" t="s">
        <v>398</v>
      </c>
      <c r="D198" s="244" t="s">
        <v>399</v>
      </c>
      <c r="E198" s="244" t="s">
        <v>399</v>
      </c>
      <c r="F198" s="277">
        <f>+SUM(G198:R198)</f>
        <v>9114.18</v>
      </c>
      <c r="G198" s="244"/>
      <c r="H198" s="244">
        <v>800</v>
      </c>
      <c r="I198" s="244">
        <v>800</v>
      </c>
      <c r="J198" s="244">
        <v>800</v>
      </c>
      <c r="K198" s="244">
        <v>800</v>
      </c>
      <c r="L198" s="244">
        <v>963</v>
      </c>
      <c r="M198" s="244">
        <v>900</v>
      </c>
      <c r="N198" s="244">
        <v>800</v>
      </c>
      <c r="O198" s="244">
        <v>800</v>
      </c>
      <c r="P198" s="244">
        <v>851.17999999999904</v>
      </c>
      <c r="Q198" s="244">
        <v>800</v>
      </c>
      <c r="R198" s="244">
        <v>800</v>
      </c>
    </row>
    <row r="199" spans="1:1527" s="191" customFormat="1" ht="182" x14ac:dyDescent="0.2">
      <c r="A199" s="244" t="s">
        <v>276</v>
      </c>
      <c r="B199" s="244" t="s">
        <v>704</v>
      </c>
      <c r="C199" s="277" t="s">
        <v>705</v>
      </c>
      <c r="D199" s="277" t="s">
        <v>706</v>
      </c>
      <c r="E199" s="244" t="s">
        <v>707</v>
      </c>
      <c r="F199" s="277">
        <f>+SUM(G199:R199)</f>
        <v>31</v>
      </c>
      <c r="G199" s="238">
        <v>1</v>
      </c>
      <c r="H199" s="238">
        <v>2</v>
      </c>
      <c r="I199" s="238">
        <v>7.5</v>
      </c>
      <c r="J199" s="238">
        <v>6.5</v>
      </c>
      <c r="K199" s="238">
        <v>7</v>
      </c>
      <c r="L199" s="238">
        <v>7</v>
      </c>
      <c r="M199" s="244"/>
      <c r="N199" s="244"/>
      <c r="O199" s="244"/>
      <c r="P199" s="244"/>
      <c r="Q199" s="244"/>
      <c r="R199" s="244"/>
    </row>
    <row r="200" spans="1:1527" s="69" customFormat="1" x14ac:dyDescent="0.2">
      <c r="A200" s="416" t="s">
        <v>110</v>
      </c>
      <c r="B200" s="416"/>
      <c r="C200" s="416"/>
      <c r="D200" s="416"/>
      <c r="E200" s="417"/>
      <c r="F200" s="157">
        <f t="shared" ref="F200:R200" si="14">SUM(F198:F199)</f>
        <v>9145.18</v>
      </c>
      <c r="G200" s="137">
        <f t="shared" si="14"/>
        <v>1</v>
      </c>
      <c r="H200" s="71">
        <f t="shared" si="14"/>
        <v>802</v>
      </c>
      <c r="I200" s="71">
        <f t="shared" si="14"/>
        <v>807.5</v>
      </c>
      <c r="J200" s="71">
        <f t="shared" si="14"/>
        <v>806.5</v>
      </c>
      <c r="K200" s="71">
        <f t="shared" si="14"/>
        <v>807</v>
      </c>
      <c r="L200" s="116">
        <f t="shared" si="14"/>
        <v>970</v>
      </c>
      <c r="M200" s="71">
        <f t="shared" si="14"/>
        <v>900</v>
      </c>
      <c r="N200" s="71">
        <f t="shared" si="14"/>
        <v>800</v>
      </c>
      <c r="O200" s="71">
        <f t="shared" si="14"/>
        <v>800</v>
      </c>
      <c r="P200" s="71">
        <f t="shared" si="14"/>
        <v>851.17999999999904</v>
      </c>
      <c r="Q200" s="71">
        <f t="shared" si="14"/>
        <v>800</v>
      </c>
      <c r="R200" s="71">
        <f t="shared" si="14"/>
        <v>800</v>
      </c>
      <c r="BA200" s="70"/>
      <c r="BB200" s="70"/>
      <c r="BC200" s="70"/>
      <c r="BD200" s="70"/>
      <c r="BE200" s="70"/>
      <c r="BF200" s="70"/>
      <c r="BG200" s="70"/>
      <c r="BH200" s="70"/>
      <c r="BI200" s="70"/>
      <c r="BJ200" s="70"/>
      <c r="BK200" s="70"/>
      <c r="BL200" s="70"/>
      <c r="BM200" s="70"/>
      <c r="BN200" s="70"/>
      <c r="BO200" s="70"/>
      <c r="BP200" s="70"/>
      <c r="BQ200" s="70"/>
      <c r="BR200" s="70"/>
      <c r="BS200" s="70"/>
      <c r="BT200" s="70"/>
      <c r="BU200" s="70"/>
      <c r="BV200" s="70"/>
      <c r="BW200" s="70"/>
      <c r="BX200" s="70"/>
      <c r="BY200" s="70"/>
      <c r="BZ200" s="70"/>
      <c r="CA200" s="70"/>
      <c r="CB200" s="70"/>
      <c r="CC200" s="70"/>
      <c r="CD200" s="70"/>
      <c r="CE200" s="70"/>
      <c r="CF200" s="70"/>
      <c r="CG200" s="70"/>
      <c r="CH200" s="70"/>
      <c r="CI200" s="70"/>
      <c r="CJ200" s="70"/>
      <c r="CK200" s="70"/>
      <c r="CL200" s="70"/>
      <c r="CM200" s="70"/>
      <c r="CN200" s="70"/>
      <c r="CO200" s="70"/>
      <c r="CP200" s="70"/>
      <c r="CQ200" s="70"/>
      <c r="CR200" s="70"/>
      <c r="CS200" s="70"/>
      <c r="CT200" s="70"/>
      <c r="CU200" s="70"/>
      <c r="CV200" s="70"/>
      <c r="CW200" s="70"/>
      <c r="CX200" s="70"/>
      <c r="CY200" s="70"/>
      <c r="CZ200" s="70"/>
      <c r="DA200" s="70"/>
      <c r="DB200" s="70"/>
      <c r="DC200" s="70"/>
      <c r="DD200" s="70"/>
      <c r="DE200" s="70"/>
      <c r="DF200" s="70"/>
      <c r="DG200" s="70"/>
      <c r="DH200" s="70"/>
      <c r="DI200" s="70"/>
      <c r="DJ200" s="70"/>
      <c r="DK200" s="70"/>
      <c r="DL200" s="70"/>
      <c r="DM200" s="70"/>
      <c r="DN200" s="70"/>
      <c r="DO200" s="70"/>
      <c r="DP200" s="70"/>
      <c r="DQ200" s="70"/>
      <c r="DR200" s="70"/>
      <c r="DS200" s="70"/>
      <c r="DT200" s="70"/>
      <c r="DU200" s="70"/>
      <c r="DV200" s="70"/>
      <c r="DW200" s="70"/>
      <c r="DX200" s="70"/>
      <c r="DY200" s="70"/>
      <c r="DZ200" s="70"/>
      <c r="EA200" s="70"/>
      <c r="EB200" s="70"/>
      <c r="EC200" s="70"/>
      <c r="ED200" s="70"/>
      <c r="EE200" s="70"/>
      <c r="EF200" s="70"/>
      <c r="EG200" s="70"/>
      <c r="EH200" s="70"/>
      <c r="EI200" s="70"/>
      <c r="EJ200" s="70"/>
      <c r="EK200" s="70"/>
      <c r="EL200" s="70"/>
      <c r="EM200" s="70"/>
      <c r="EN200" s="70"/>
      <c r="EO200" s="70"/>
      <c r="EP200" s="70"/>
      <c r="EQ200" s="70"/>
      <c r="ER200" s="70"/>
      <c r="ES200" s="70"/>
      <c r="ET200" s="70"/>
      <c r="EU200" s="70"/>
      <c r="EV200" s="70"/>
      <c r="EW200" s="70"/>
      <c r="EX200" s="70"/>
      <c r="EY200" s="70"/>
      <c r="EZ200" s="70"/>
      <c r="FA200" s="70"/>
      <c r="FB200" s="70"/>
      <c r="FC200" s="70"/>
      <c r="FD200" s="70"/>
      <c r="FE200" s="70"/>
      <c r="FF200" s="70"/>
      <c r="FG200" s="70"/>
      <c r="FH200" s="70"/>
      <c r="FI200" s="70"/>
      <c r="FJ200" s="70"/>
      <c r="FK200" s="70"/>
      <c r="FL200" s="70"/>
      <c r="FM200" s="70"/>
      <c r="FN200" s="70"/>
      <c r="FO200" s="70"/>
      <c r="FP200" s="70"/>
      <c r="FQ200" s="70"/>
      <c r="FR200" s="70"/>
      <c r="FS200" s="70"/>
      <c r="FT200" s="70"/>
      <c r="FU200" s="70"/>
      <c r="FV200" s="70"/>
      <c r="FW200" s="70"/>
      <c r="FX200" s="70"/>
      <c r="FY200" s="70"/>
      <c r="FZ200" s="70"/>
      <c r="GA200" s="70"/>
      <c r="GB200" s="70"/>
      <c r="GC200" s="70"/>
      <c r="GD200" s="70"/>
      <c r="GE200" s="70"/>
      <c r="GF200" s="70"/>
      <c r="GG200" s="70"/>
      <c r="GH200" s="70"/>
      <c r="GI200" s="70"/>
      <c r="GJ200" s="70"/>
      <c r="GK200" s="70"/>
      <c r="GL200" s="70"/>
      <c r="GM200" s="70"/>
      <c r="GN200" s="70"/>
      <c r="GO200" s="70"/>
      <c r="GP200" s="70"/>
      <c r="GQ200" s="70"/>
      <c r="GR200" s="70"/>
      <c r="GS200" s="70"/>
      <c r="GT200" s="70"/>
      <c r="GU200" s="70"/>
      <c r="GV200" s="70"/>
      <c r="GW200" s="70"/>
      <c r="GX200" s="70"/>
      <c r="GY200" s="70"/>
      <c r="GZ200" s="70"/>
      <c r="HA200" s="70"/>
      <c r="HB200" s="70"/>
      <c r="HC200" s="70"/>
      <c r="HD200" s="70"/>
      <c r="HE200" s="70"/>
      <c r="HF200" s="70"/>
      <c r="HG200" s="70"/>
      <c r="HH200" s="70"/>
      <c r="HI200" s="70"/>
      <c r="HJ200" s="70"/>
      <c r="HK200" s="70"/>
      <c r="HL200" s="70"/>
      <c r="HM200" s="70"/>
      <c r="HN200" s="70"/>
      <c r="HO200" s="70"/>
      <c r="HP200" s="70"/>
      <c r="HQ200" s="70"/>
      <c r="HR200" s="70"/>
      <c r="HS200" s="70"/>
      <c r="HT200" s="70"/>
      <c r="HU200" s="70"/>
      <c r="HV200" s="70"/>
      <c r="HW200" s="70"/>
      <c r="HX200" s="70"/>
      <c r="HY200" s="70"/>
      <c r="HZ200" s="70"/>
      <c r="IA200" s="70"/>
      <c r="IB200" s="70"/>
      <c r="IC200" s="70"/>
      <c r="ID200" s="70"/>
      <c r="IE200" s="70"/>
      <c r="IF200" s="70"/>
      <c r="IG200" s="70"/>
      <c r="IH200" s="70"/>
      <c r="II200" s="70"/>
      <c r="IJ200" s="70"/>
      <c r="IK200" s="70"/>
      <c r="IL200" s="70"/>
      <c r="IM200" s="70"/>
      <c r="IN200" s="70"/>
      <c r="IO200" s="70"/>
      <c r="IP200" s="70"/>
      <c r="IQ200" s="70"/>
      <c r="IR200" s="70"/>
      <c r="IS200" s="70"/>
      <c r="IT200" s="70"/>
      <c r="IU200" s="70"/>
      <c r="IV200" s="70"/>
      <c r="IW200" s="70"/>
      <c r="IX200" s="70"/>
      <c r="IY200" s="70"/>
      <c r="IZ200" s="70"/>
      <c r="JA200" s="70"/>
      <c r="JB200" s="70"/>
      <c r="JC200" s="70"/>
      <c r="JD200" s="70"/>
      <c r="JE200" s="70"/>
      <c r="JF200" s="70"/>
      <c r="JG200" s="70"/>
      <c r="JH200" s="70"/>
      <c r="JI200" s="70"/>
      <c r="JJ200" s="70"/>
      <c r="JK200" s="70"/>
      <c r="JL200" s="70"/>
      <c r="JM200" s="70"/>
      <c r="JN200" s="70"/>
      <c r="JO200" s="70"/>
      <c r="JP200" s="70"/>
      <c r="JQ200" s="70"/>
      <c r="JR200" s="70"/>
      <c r="JS200" s="70"/>
      <c r="JT200" s="70"/>
      <c r="JU200" s="70"/>
      <c r="JV200" s="70"/>
      <c r="JW200" s="70"/>
      <c r="JX200" s="70"/>
      <c r="JY200" s="70"/>
      <c r="JZ200" s="70"/>
      <c r="KA200" s="70"/>
      <c r="KB200" s="70"/>
      <c r="KC200" s="70"/>
      <c r="KD200" s="70"/>
      <c r="KE200" s="70"/>
      <c r="KF200" s="70"/>
      <c r="KG200" s="70"/>
      <c r="KH200" s="70"/>
      <c r="KI200" s="70"/>
      <c r="KJ200" s="70"/>
      <c r="KK200" s="70"/>
      <c r="KL200" s="70"/>
      <c r="KM200" s="70"/>
      <c r="KN200" s="70"/>
      <c r="KO200" s="70"/>
      <c r="KP200" s="70"/>
      <c r="KQ200" s="70"/>
      <c r="KR200" s="70"/>
      <c r="KS200" s="70"/>
      <c r="KT200" s="70"/>
      <c r="KU200" s="70"/>
      <c r="KV200" s="70"/>
      <c r="KW200" s="70"/>
      <c r="KX200" s="70"/>
      <c r="KY200" s="70"/>
      <c r="KZ200" s="70"/>
      <c r="LA200" s="70"/>
      <c r="LB200" s="70"/>
      <c r="LC200" s="70"/>
      <c r="LD200" s="70"/>
      <c r="LE200" s="70"/>
      <c r="LF200" s="70"/>
      <c r="LG200" s="70"/>
      <c r="LH200" s="70"/>
      <c r="LI200" s="70"/>
      <c r="LJ200" s="70"/>
      <c r="LK200" s="70"/>
      <c r="LL200" s="70"/>
      <c r="LM200" s="70"/>
      <c r="LN200" s="70"/>
      <c r="LO200" s="70"/>
      <c r="LP200" s="70"/>
      <c r="LQ200" s="70"/>
      <c r="LR200" s="70"/>
      <c r="LS200" s="70"/>
      <c r="LT200" s="70"/>
      <c r="LU200" s="70"/>
      <c r="LV200" s="70"/>
      <c r="LW200" s="70"/>
      <c r="LX200" s="70"/>
      <c r="LY200" s="70"/>
      <c r="LZ200" s="70"/>
      <c r="MA200" s="70"/>
      <c r="MB200" s="70"/>
      <c r="MC200" s="70"/>
      <c r="MD200" s="70"/>
      <c r="ME200" s="70"/>
      <c r="MF200" s="70"/>
      <c r="MG200" s="70"/>
      <c r="MH200" s="70"/>
      <c r="MI200" s="70"/>
      <c r="MJ200" s="70"/>
      <c r="MK200" s="70"/>
      <c r="ML200" s="70"/>
      <c r="MM200" s="70"/>
      <c r="MN200" s="70"/>
      <c r="MO200" s="70"/>
      <c r="MP200" s="70"/>
      <c r="MQ200" s="70"/>
      <c r="MR200" s="70"/>
      <c r="MS200" s="70"/>
      <c r="MT200" s="70"/>
      <c r="MU200" s="70"/>
      <c r="MV200" s="70"/>
      <c r="MW200" s="70"/>
      <c r="MX200" s="70"/>
      <c r="MY200" s="70"/>
      <c r="MZ200" s="70"/>
      <c r="NA200" s="70"/>
      <c r="NB200" s="70"/>
      <c r="NC200" s="70"/>
      <c r="ND200" s="70"/>
      <c r="NE200" s="70"/>
      <c r="NF200" s="70"/>
      <c r="NG200" s="70"/>
      <c r="NH200" s="70"/>
      <c r="NI200" s="70"/>
      <c r="NJ200" s="70"/>
      <c r="NK200" s="70"/>
      <c r="NL200" s="70"/>
      <c r="NM200" s="70"/>
      <c r="NN200" s="70"/>
      <c r="NO200" s="70"/>
      <c r="NP200" s="70"/>
      <c r="NQ200" s="70"/>
      <c r="NR200" s="70"/>
      <c r="NS200" s="70"/>
      <c r="NT200" s="70"/>
      <c r="NU200" s="70"/>
      <c r="NV200" s="70"/>
      <c r="NW200" s="70"/>
      <c r="NX200" s="70"/>
      <c r="NY200" s="70"/>
      <c r="NZ200" s="70"/>
      <c r="OA200" s="70"/>
      <c r="OB200" s="70"/>
      <c r="OC200" s="70"/>
      <c r="OD200" s="70"/>
      <c r="OE200" s="70"/>
      <c r="OF200" s="70"/>
      <c r="OG200" s="70"/>
      <c r="OH200" s="70"/>
      <c r="OI200" s="70"/>
      <c r="OJ200" s="70"/>
      <c r="OK200" s="70"/>
      <c r="OL200" s="70"/>
      <c r="OM200" s="70"/>
      <c r="ON200" s="70"/>
      <c r="OO200" s="70"/>
      <c r="OP200" s="70"/>
      <c r="OQ200" s="70"/>
      <c r="OR200" s="70"/>
      <c r="OS200" s="70"/>
      <c r="OT200" s="70"/>
      <c r="OU200" s="70"/>
      <c r="OV200" s="70"/>
      <c r="OW200" s="70"/>
      <c r="OX200" s="70"/>
      <c r="OY200" s="70"/>
      <c r="OZ200" s="70"/>
      <c r="PA200" s="70"/>
      <c r="PB200" s="70"/>
      <c r="PC200" s="70"/>
      <c r="PD200" s="70"/>
      <c r="PE200" s="70"/>
      <c r="PF200" s="70"/>
      <c r="PG200" s="70"/>
      <c r="PH200" s="70"/>
      <c r="PI200" s="70"/>
      <c r="PJ200" s="70"/>
      <c r="PK200" s="70"/>
      <c r="PL200" s="70"/>
      <c r="PM200" s="70"/>
      <c r="PN200" s="70"/>
      <c r="PO200" s="70"/>
      <c r="PP200" s="70"/>
      <c r="PQ200" s="70"/>
      <c r="PR200" s="70"/>
      <c r="PS200" s="70"/>
      <c r="PT200" s="70"/>
      <c r="PU200" s="70"/>
      <c r="PV200" s="70"/>
      <c r="PW200" s="70"/>
      <c r="PX200" s="70"/>
      <c r="PY200" s="70"/>
      <c r="PZ200" s="70"/>
      <c r="QA200" s="70"/>
      <c r="QB200" s="70"/>
      <c r="QC200" s="70"/>
      <c r="QD200" s="70"/>
      <c r="QE200" s="70"/>
      <c r="QF200" s="70"/>
      <c r="QG200" s="70"/>
      <c r="QH200" s="70"/>
      <c r="QI200" s="70"/>
      <c r="QJ200" s="70"/>
      <c r="QK200" s="70"/>
      <c r="QL200" s="70"/>
      <c r="QM200" s="70"/>
      <c r="QN200" s="70"/>
      <c r="QO200" s="70"/>
      <c r="QP200" s="70"/>
      <c r="QQ200" s="70"/>
      <c r="QR200" s="70"/>
      <c r="QS200" s="70"/>
      <c r="QT200" s="70"/>
      <c r="QU200" s="70"/>
      <c r="QV200" s="70"/>
      <c r="QW200" s="70"/>
      <c r="QX200" s="70"/>
      <c r="QY200" s="70"/>
      <c r="QZ200" s="70"/>
      <c r="RA200" s="70"/>
      <c r="RB200" s="70"/>
      <c r="RC200" s="70"/>
      <c r="RD200" s="70"/>
      <c r="RE200" s="70"/>
      <c r="RF200" s="70"/>
      <c r="RG200" s="70"/>
      <c r="RH200" s="70"/>
      <c r="RI200" s="70"/>
      <c r="RJ200" s="70"/>
      <c r="RK200" s="70"/>
      <c r="RL200" s="70"/>
      <c r="RM200" s="70"/>
      <c r="RN200" s="70"/>
      <c r="RO200" s="70"/>
      <c r="RP200" s="70"/>
      <c r="RQ200" s="70"/>
      <c r="RR200" s="70"/>
      <c r="RS200" s="70"/>
      <c r="RT200" s="70"/>
      <c r="RU200" s="70"/>
      <c r="RV200" s="70"/>
      <c r="RW200" s="70"/>
      <c r="RX200" s="70"/>
      <c r="RY200" s="70"/>
      <c r="RZ200" s="70"/>
      <c r="SA200" s="70"/>
      <c r="SB200" s="70"/>
      <c r="SC200" s="70"/>
      <c r="SD200" s="70"/>
      <c r="SE200" s="70"/>
      <c r="SF200" s="70"/>
      <c r="SG200" s="70"/>
      <c r="SH200" s="70"/>
      <c r="SI200" s="70"/>
      <c r="SJ200" s="70"/>
      <c r="SK200" s="70"/>
      <c r="SL200" s="70"/>
      <c r="SM200" s="70"/>
      <c r="SN200" s="70"/>
      <c r="SO200" s="70"/>
      <c r="SP200" s="70"/>
      <c r="SQ200" s="70"/>
      <c r="SR200" s="70"/>
      <c r="SS200" s="70"/>
      <c r="ST200" s="70"/>
      <c r="SU200" s="70"/>
      <c r="SV200" s="70"/>
      <c r="SW200" s="70"/>
      <c r="SX200" s="70"/>
      <c r="SY200" s="70"/>
      <c r="SZ200" s="70"/>
      <c r="TA200" s="70"/>
      <c r="TB200" s="70"/>
      <c r="TC200" s="70"/>
      <c r="TD200" s="70"/>
      <c r="TE200" s="70"/>
      <c r="TF200" s="70"/>
      <c r="TG200" s="70"/>
      <c r="TH200" s="70"/>
      <c r="TI200" s="70"/>
      <c r="TJ200" s="70"/>
      <c r="TK200" s="70"/>
      <c r="TL200" s="70"/>
      <c r="TM200" s="70"/>
      <c r="TN200" s="70"/>
      <c r="TO200" s="70"/>
      <c r="TP200" s="70"/>
      <c r="TQ200" s="70"/>
      <c r="TR200" s="70"/>
      <c r="TS200" s="70"/>
      <c r="TT200" s="70"/>
      <c r="TU200" s="70"/>
      <c r="TV200" s="70"/>
      <c r="TW200" s="70"/>
      <c r="TX200" s="70"/>
      <c r="TY200" s="70"/>
      <c r="TZ200" s="70"/>
      <c r="UA200" s="70"/>
      <c r="UB200" s="70"/>
      <c r="UC200" s="70"/>
      <c r="UD200" s="70"/>
      <c r="UE200" s="70"/>
      <c r="UF200" s="70"/>
      <c r="UG200" s="70"/>
      <c r="UH200" s="70"/>
      <c r="UI200" s="70"/>
      <c r="UJ200" s="70"/>
      <c r="UK200" s="70"/>
      <c r="UL200" s="70"/>
      <c r="UM200" s="70"/>
      <c r="UN200" s="70"/>
      <c r="UO200" s="70"/>
      <c r="UP200" s="70"/>
      <c r="UQ200" s="70"/>
      <c r="UR200" s="70"/>
      <c r="US200" s="70"/>
      <c r="UT200" s="70"/>
      <c r="UU200" s="70"/>
      <c r="UV200" s="70"/>
      <c r="UW200" s="70"/>
      <c r="UX200" s="70"/>
      <c r="UY200" s="70"/>
      <c r="UZ200" s="70"/>
      <c r="VA200" s="70"/>
      <c r="VB200" s="70"/>
      <c r="VC200" s="70"/>
      <c r="VD200" s="70"/>
      <c r="VE200" s="70"/>
      <c r="VF200" s="70"/>
      <c r="VG200" s="70"/>
      <c r="VH200" s="70"/>
      <c r="VI200" s="70"/>
      <c r="VJ200" s="70"/>
      <c r="VK200" s="70"/>
      <c r="VL200" s="70"/>
      <c r="VM200" s="70"/>
      <c r="VN200" s="70"/>
      <c r="VO200" s="70"/>
      <c r="VP200" s="70"/>
      <c r="VQ200" s="70"/>
      <c r="VR200" s="70"/>
      <c r="VS200" s="70"/>
      <c r="VT200" s="70"/>
      <c r="VU200" s="70"/>
      <c r="VV200" s="70"/>
      <c r="VW200" s="70"/>
      <c r="VX200" s="70"/>
      <c r="VY200" s="70"/>
      <c r="VZ200" s="70"/>
      <c r="WA200" s="70"/>
      <c r="WB200" s="70"/>
      <c r="WC200" s="70"/>
      <c r="WD200" s="70"/>
      <c r="WE200" s="70"/>
      <c r="WF200" s="70"/>
      <c r="WG200" s="70"/>
      <c r="WH200" s="70"/>
      <c r="WI200" s="70"/>
      <c r="WJ200" s="70"/>
      <c r="WK200" s="70"/>
      <c r="WL200" s="70"/>
      <c r="WM200" s="70"/>
      <c r="WN200" s="70"/>
      <c r="WO200" s="70"/>
      <c r="WP200" s="70"/>
      <c r="WQ200" s="70"/>
      <c r="WR200" s="70"/>
      <c r="WS200" s="70"/>
      <c r="WT200" s="70"/>
      <c r="WU200" s="70"/>
      <c r="WV200" s="70"/>
      <c r="WW200" s="70"/>
      <c r="WX200" s="70"/>
      <c r="WY200" s="70"/>
      <c r="WZ200" s="70"/>
      <c r="XA200" s="70"/>
      <c r="XB200" s="70"/>
      <c r="XC200" s="70"/>
      <c r="XD200" s="70"/>
      <c r="XE200" s="70"/>
      <c r="XF200" s="70"/>
      <c r="XG200" s="70"/>
      <c r="XH200" s="70"/>
      <c r="XI200" s="70"/>
      <c r="XJ200" s="70"/>
      <c r="XK200" s="70"/>
      <c r="XL200" s="70"/>
      <c r="XM200" s="70"/>
      <c r="XN200" s="70"/>
      <c r="XO200" s="70"/>
      <c r="XP200" s="70"/>
      <c r="XQ200" s="70"/>
      <c r="XR200" s="70"/>
      <c r="XS200" s="70"/>
      <c r="XT200" s="70"/>
      <c r="XU200" s="70"/>
      <c r="XV200" s="70"/>
      <c r="XW200" s="70"/>
      <c r="XX200" s="70"/>
      <c r="XY200" s="70"/>
      <c r="XZ200" s="70"/>
      <c r="YA200" s="70"/>
      <c r="YB200" s="70"/>
      <c r="YC200" s="70"/>
      <c r="YD200" s="70"/>
      <c r="YE200" s="70"/>
      <c r="YF200" s="70"/>
      <c r="YG200" s="70"/>
      <c r="YH200" s="70"/>
      <c r="YI200" s="70"/>
      <c r="YJ200" s="70"/>
      <c r="YK200" s="70"/>
      <c r="YL200" s="70"/>
      <c r="YM200" s="70"/>
      <c r="YN200" s="70"/>
      <c r="YO200" s="70"/>
      <c r="YP200" s="70"/>
      <c r="YQ200" s="70"/>
      <c r="YR200" s="70"/>
      <c r="YS200" s="70"/>
      <c r="YT200" s="70"/>
      <c r="YU200" s="70"/>
      <c r="YV200" s="70"/>
      <c r="YW200" s="70"/>
      <c r="YX200" s="70"/>
      <c r="YY200" s="70"/>
      <c r="YZ200" s="70"/>
      <c r="ZA200" s="70"/>
      <c r="ZB200" s="70"/>
      <c r="ZC200" s="70"/>
      <c r="ZD200" s="70"/>
      <c r="ZE200" s="70"/>
      <c r="ZF200" s="70"/>
      <c r="ZG200" s="70"/>
      <c r="ZH200" s="70"/>
      <c r="ZI200" s="70"/>
      <c r="ZJ200" s="70"/>
      <c r="ZK200" s="70"/>
      <c r="ZL200" s="70"/>
      <c r="ZM200" s="70"/>
      <c r="ZN200" s="70"/>
      <c r="ZO200" s="70"/>
      <c r="ZP200" s="70"/>
      <c r="ZQ200" s="70"/>
      <c r="ZR200" s="70"/>
      <c r="ZS200" s="70"/>
      <c r="ZT200" s="70"/>
      <c r="ZU200" s="70"/>
      <c r="ZV200" s="70"/>
      <c r="ZW200" s="70"/>
      <c r="ZX200" s="70"/>
      <c r="ZY200" s="70"/>
      <c r="ZZ200" s="70"/>
      <c r="AAA200" s="70"/>
      <c r="AAB200" s="70"/>
      <c r="AAC200" s="70"/>
      <c r="AAD200" s="70"/>
      <c r="AAE200" s="70"/>
      <c r="AAF200" s="70"/>
      <c r="AAG200" s="70"/>
      <c r="AAH200" s="70"/>
      <c r="AAI200" s="70"/>
      <c r="AAJ200" s="70"/>
      <c r="AAK200" s="70"/>
      <c r="AAL200" s="70"/>
      <c r="AAM200" s="70"/>
      <c r="AAN200" s="70"/>
      <c r="AAO200" s="70"/>
      <c r="AAP200" s="70"/>
      <c r="AAQ200" s="70"/>
      <c r="AAR200" s="70"/>
      <c r="AAS200" s="70"/>
      <c r="AAT200" s="70"/>
      <c r="AAU200" s="70"/>
      <c r="AAV200" s="70"/>
      <c r="AAW200" s="70"/>
      <c r="AAX200" s="70"/>
      <c r="AAY200" s="70"/>
      <c r="AAZ200" s="70"/>
      <c r="ABA200" s="70"/>
      <c r="ABB200" s="70"/>
      <c r="ABC200" s="70"/>
      <c r="ABD200" s="70"/>
      <c r="ABE200" s="70"/>
      <c r="ABF200" s="70"/>
      <c r="ABG200" s="70"/>
      <c r="ABH200" s="70"/>
      <c r="ABI200" s="70"/>
      <c r="ABJ200" s="70"/>
      <c r="ABK200" s="70"/>
      <c r="ABL200" s="70"/>
      <c r="ABM200" s="70"/>
      <c r="ABN200" s="70"/>
      <c r="ABO200" s="70"/>
      <c r="ABP200" s="70"/>
      <c r="ABQ200" s="70"/>
      <c r="ABR200" s="70"/>
      <c r="ABS200" s="70"/>
      <c r="ABT200" s="70"/>
      <c r="ABU200" s="70"/>
      <c r="ABV200" s="70"/>
      <c r="ABW200" s="70"/>
      <c r="ABX200" s="70"/>
      <c r="ABY200" s="70"/>
      <c r="ABZ200" s="70"/>
      <c r="ACA200" s="70"/>
      <c r="ACB200" s="70"/>
      <c r="ACC200" s="70"/>
      <c r="ACD200" s="70"/>
      <c r="ACE200" s="70"/>
      <c r="ACF200" s="70"/>
      <c r="ACG200" s="70"/>
      <c r="ACH200" s="70"/>
      <c r="ACI200" s="70"/>
      <c r="ACJ200" s="70"/>
      <c r="ACK200" s="70"/>
      <c r="ACL200" s="70"/>
      <c r="ACM200" s="70"/>
      <c r="ACN200" s="70"/>
      <c r="ACO200" s="70"/>
      <c r="ACP200" s="70"/>
      <c r="ACQ200" s="70"/>
      <c r="ACR200" s="70"/>
      <c r="ACS200" s="70"/>
      <c r="ACT200" s="70"/>
      <c r="ACU200" s="70"/>
      <c r="ACV200" s="70"/>
      <c r="ACW200" s="70"/>
      <c r="ACX200" s="70"/>
      <c r="ACY200" s="70"/>
      <c r="ACZ200" s="70"/>
      <c r="ADA200" s="70"/>
      <c r="ADB200" s="70"/>
      <c r="ADC200" s="70"/>
      <c r="ADD200" s="70"/>
      <c r="ADE200" s="70"/>
      <c r="ADF200" s="70"/>
      <c r="ADG200" s="70"/>
      <c r="ADH200" s="70"/>
      <c r="ADI200" s="70"/>
      <c r="ADJ200" s="70"/>
      <c r="ADK200" s="70"/>
      <c r="ADL200" s="70"/>
      <c r="ADM200" s="70"/>
      <c r="ADN200" s="70"/>
      <c r="ADO200" s="70"/>
      <c r="ADP200" s="70"/>
      <c r="ADQ200" s="70"/>
      <c r="ADR200" s="70"/>
      <c r="ADS200" s="70"/>
      <c r="ADT200" s="70"/>
      <c r="ADU200" s="70"/>
      <c r="ADV200" s="70"/>
      <c r="ADW200" s="70"/>
      <c r="ADX200" s="70"/>
      <c r="ADY200" s="70"/>
      <c r="ADZ200" s="70"/>
      <c r="AEA200" s="70"/>
      <c r="AEB200" s="70"/>
      <c r="AEC200" s="70"/>
      <c r="AED200" s="70"/>
      <c r="AEE200" s="70"/>
      <c r="AEF200" s="70"/>
      <c r="AEG200" s="70"/>
      <c r="AEH200" s="70"/>
      <c r="AEI200" s="70"/>
      <c r="AEJ200" s="70"/>
      <c r="AEK200" s="70"/>
      <c r="AEL200" s="70"/>
      <c r="AEM200" s="70"/>
      <c r="AEN200" s="70"/>
      <c r="AEO200" s="70"/>
      <c r="AEP200" s="70"/>
      <c r="AEQ200" s="70"/>
      <c r="AER200" s="70"/>
      <c r="AES200" s="70"/>
      <c r="AET200" s="70"/>
      <c r="AEU200" s="70"/>
      <c r="AEV200" s="70"/>
      <c r="AEW200" s="70"/>
      <c r="AEX200" s="70"/>
      <c r="AEY200" s="70"/>
      <c r="AEZ200" s="70"/>
      <c r="AFA200" s="70"/>
      <c r="AFB200" s="70"/>
      <c r="AFC200" s="70"/>
      <c r="AFD200" s="70"/>
      <c r="AFE200" s="70"/>
      <c r="AFF200" s="70"/>
      <c r="AFG200" s="70"/>
      <c r="AFH200" s="70"/>
      <c r="AFI200" s="70"/>
      <c r="AFJ200" s="70"/>
      <c r="AFK200" s="70"/>
      <c r="AFL200" s="70"/>
      <c r="AFM200" s="70"/>
      <c r="AFN200" s="70"/>
      <c r="AFO200" s="70"/>
      <c r="AFP200" s="70"/>
      <c r="AFQ200" s="70"/>
      <c r="AFR200" s="70"/>
      <c r="AFS200" s="70"/>
      <c r="AFT200" s="70"/>
      <c r="AFU200" s="70"/>
      <c r="AFV200" s="70"/>
      <c r="AFW200" s="70"/>
      <c r="AFX200" s="70"/>
      <c r="AFY200" s="70"/>
      <c r="AFZ200" s="70"/>
      <c r="AGA200" s="70"/>
      <c r="AGB200" s="70"/>
      <c r="AGC200" s="70"/>
      <c r="AGD200" s="70"/>
      <c r="AGE200" s="70"/>
      <c r="AGF200" s="70"/>
      <c r="AGG200" s="70"/>
      <c r="AGH200" s="70"/>
      <c r="AGI200" s="70"/>
      <c r="AGJ200" s="70"/>
      <c r="AGK200" s="70"/>
      <c r="AGL200" s="70"/>
      <c r="AGM200" s="70"/>
      <c r="AGN200" s="70"/>
      <c r="AGO200" s="70"/>
      <c r="AGP200" s="70"/>
      <c r="AGQ200" s="70"/>
      <c r="AGR200" s="70"/>
      <c r="AGS200" s="70"/>
      <c r="AGT200" s="70"/>
      <c r="AGU200" s="70"/>
      <c r="AGV200" s="70"/>
      <c r="AGW200" s="70"/>
      <c r="AGX200" s="70"/>
      <c r="AGY200" s="70"/>
      <c r="AGZ200" s="70"/>
      <c r="AHA200" s="70"/>
      <c r="AHB200" s="70"/>
      <c r="AHC200" s="70"/>
      <c r="AHD200" s="70"/>
      <c r="AHE200" s="70"/>
      <c r="AHF200" s="70"/>
      <c r="AHG200" s="70"/>
      <c r="AHH200" s="70"/>
      <c r="AHI200" s="70"/>
      <c r="AHJ200" s="70"/>
      <c r="AHK200" s="70"/>
      <c r="AHL200" s="70"/>
      <c r="AHM200" s="70"/>
      <c r="AHN200" s="70"/>
      <c r="AHO200" s="70"/>
      <c r="AHP200" s="70"/>
      <c r="AHQ200" s="70"/>
      <c r="AHR200" s="70"/>
      <c r="AHS200" s="70"/>
      <c r="AHT200" s="70"/>
      <c r="AHU200" s="70"/>
      <c r="AHV200" s="70"/>
      <c r="AHW200" s="70"/>
      <c r="AHX200" s="70"/>
      <c r="AHY200" s="70"/>
      <c r="AHZ200" s="70"/>
      <c r="AIA200" s="70"/>
      <c r="AIB200" s="70"/>
      <c r="AIC200" s="70"/>
      <c r="AID200" s="70"/>
      <c r="AIE200" s="70"/>
      <c r="AIF200" s="70"/>
      <c r="AIG200" s="70"/>
      <c r="AIH200" s="70"/>
      <c r="AII200" s="70"/>
      <c r="AIJ200" s="70"/>
      <c r="AIK200" s="70"/>
      <c r="AIL200" s="70"/>
      <c r="AIM200" s="70"/>
      <c r="AIN200" s="70"/>
      <c r="AIO200" s="70"/>
      <c r="AIP200" s="70"/>
      <c r="AIQ200" s="70"/>
      <c r="AIR200" s="70"/>
      <c r="AIS200" s="70"/>
      <c r="AIT200" s="70"/>
      <c r="AIU200" s="70"/>
      <c r="AIV200" s="70"/>
      <c r="AIW200" s="70"/>
      <c r="AIX200" s="70"/>
      <c r="AIY200" s="70"/>
      <c r="AIZ200" s="70"/>
      <c r="AJA200" s="70"/>
      <c r="AJB200" s="70"/>
      <c r="AJC200" s="70"/>
      <c r="AJD200" s="70"/>
      <c r="AJE200" s="70"/>
      <c r="AJF200" s="70"/>
      <c r="AJG200" s="70"/>
      <c r="AJH200" s="70"/>
      <c r="AJI200" s="70"/>
      <c r="AJJ200" s="70"/>
      <c r="AJK200" s="70"/>
      <c r="AJL200" s="70"/>
      <c r="AJM200" s="70"/>
      <c r="AJN200" s="70"/>
      <c r="AJO200" s="70"/>
      <c r="AJP200" s="70"/>
      <c r="AJQ200" s="70"/>
      <c r="AJR200" s="70"/>
      <c r="AJS200" s="70"/>
      <c r="AJT200" s="70"/>
      <c r="AJU200" s="70"/>
      <c r="AJV200" s="70"/>
      <c r="AJW200" s="70"/>
      <c r="AJX200" s="70"/>
      <c r="AJY200" s="70"/>
      <c r="AJZ200" s="70"/>
      <c r="AKA200" s="70"/>
      <c r="AKB200" s="70"/>
      <c r="AKC200" s="70"/>
      <c r="AKD200" s="70"/>
      <c r="AKE200" s="70"/>
      <c r="AKF200" s="70"/>
      <c r="AKG200" s="70"/>
      <c r="AKH200" s="70"/>
      <c r="AKI200" s="70"/>
      <c r="AKJ200" s="70"/>
      <c r="AKK200" s="70"/>
      <c r="AKL200" s="70"/>
      <c r="AKM200" s="70"/>
      <c r="AKN200" s="70"/>
      <c r="AKO200" s="70"/>
      <c r="AKP200" s="70"/>
      <c r="AKQ200" s="70"/>
      <c r="AKR200" s="70"/>
      <c r="AKS200" s="70"/>
      <c r="AKT200" s="70"/>
      <c r="AKU200" s="70"/>
      <c r="AKV200" s="70"/>
      <c r="AKW200" s="70"/>
      <c r="AKX200" s="70"/>
      <c r="AKY200" s="70"/>
      <c r="AKZ200" s="70"/>
      <c r="ALA200" s="70"/>
      <c r="ALB200" s="70"/>
      <c r="ALC200" s="70"/>
      <c r="ALD200" s="70"/>
      <c r="ALE200" s="70"/>
      <c r="ALF200" s="70"/>
      <c r="ALG200" s="70"/>
      <c r="ALH200" s="70"/>
      <c r="ALI200" s="70"/>
      <c r="ALJ200" s="70"/>
      <c r="ALK200" s="70"/>
      <c r="ALL200" s="70"/>
      <c r="ALM200" s="70"/>
      <c r="ALN200" s="70"/>
      <c r="ALO200" s="70"/>
      <c r="ALP200" s="70"/>
      <c r="ALQ200" s="70"/>
      <c r="ALR200" s="70"/>
      <c r="ALS200" s="70"/>
      <c r="ALT200" s="70"/>
      <c r="ALU200" s="70"/>
      <c r="ALV200" s="70"/>
      <c r="ALW200" s="70"/>
      <c r="ALX200" s="70"/>
      <c r="ALY200" s="70"/>
      <c r="ALZ200" s="70"/>
      <c r="AMA200" s="70"/>
      <c r="AMB200" s="70"/>
      <c r="AMC200" s="70"/>
      <c r="AMD200" s="70"/>
      <c r="AME200" s="70"/>
      <c r="AMF200" s="70"/>
      <c r="AMG200" s="70"/>
      <c r="AMH200" s="70"/>
      <c r="AMI200" s="70"/>
      <c r="AMJ200" s="70"/>
      <c r="AMK200" s="70"/>
      <c r="AML200" s="70"/>
      <c r="AMM200" s="70"/>
      <c r="AMN200" s="70"/>
      <c r="AMO200" s="70"/>
      <c r="AMP200" s="70"/>
      <c r="AMQ200" s="70"/>
      <c r="AMR200" s="70"/>
      <c r="AMS200" s="70"/>
      <c r="AMT200" s="70"/>
      <c r="AMU200" s="70"/>
      <c r="AMV200" s="70"/>
      <c r="AMW200" s="70"/>
      <c r="AMX200" s="70"/>
      <c r="AMY200" s="70"/>
      <c r="AMZ200" s="70"/>
      <c r="ANA200" s="70"/>
      <c r="ANB200" s="70"/>
      <c r="ANC200" s="70"/>
      <c r="AND200" s="70"/>
      <c r="ANE200" s="70"/>
      <c r="ANF200" s="70"/>
      <c r="ANG200" s="70"/>
      <c r="ANH200" s="70"/>
      <c r="ANI200" s="70"/>
      <c r="ANJ200" s="70"/>
      <c r="ANK200" s="70"/>
      <c r="ANL200" s="70"/>
      <c r="ANM200" s="70"/>
      <c r="ANN200" s="70"/>
      <c r="ANO200" s="70"/>
      <c r="ANP200" s="70"/>
      <c r="ANQ200" s="70"/>
      <c r="ANR200" s="70"/>
      <c r="ANS200" s="70"/>
      <c r="ANT200" s="70"/>
      <c r="ANU200" s="70"/>
      <c r="ANV200" s="70"/>
      <c r="ANW200" s="70"/>
      <c r="ANX200" s="70"/>
      <c r="ANY200" s="70"/>
      <c r="ANZ200" s="70"/>
      <c r="AOA200" s="70"/>
      <c r="AOB200" s="70"/>
      <c r="AOC200" s="70"/>
      <c r="AOD200" s="70"/>
      <c r="AOE200" s="70"/>
      <c r="AOF200" s="70"/>
      <c r="AOG200" s="70"/>
      <c r="AOH200" s="70"/>
      <c r="AOI200" s="70"/>
      <c r="AOJ200" s="70"/>
      <c r="AOK200" s="70"/>
      <c r="AOL200" s="70"/>
      <c r="AOM200" s="70"/>
      <c r="AON200" s="70"/>
      <c r="AOO200" s="70"/>
      <c r="AOP200" s="70"/>
      <c r="AOQ200" s="70"/>
      <c r="AOR200" s="70"/>
      <c r="AOS200" s="70"/>
      <c r="AOT200" s="70"/>
      <c r="AOU200" s="70"/>
      <c r="AOV200" s="70"/>
      <c r="AOW200" s="70"/>
      <c r="AOX200" s="70"/>
      <c r="AOY200" s="70"/>
      <c r="AOZ200" s="70"/>
      <c r="APA200" s="70"/>
      <c r="APB200" s="70"/>
      <c r="APC200" s="70"/>
      <c r="APD200" s="70"/>
      <c r="APE200" s="70"/>
      <c r="APF200" s="70"/>
      <c r="APG200" s="70"/>
      <c r="APH200" s="70"/>
      <c r="API200" s="70"/>
      <c r="APJ200" s="70"/>
      <c r="APK200" s="70"/>
      <c r="APL200" s="70"/>
      <c r="APM200" s="70"/>
      <c r="APN200" s="70"/>
      <c r="APO200" s="70"/>
      <c r="APP200" s="70"/>
      <c r="APQ200" s="70"/>
      <c r="APR200" s="70"/>
      <c r="APS200" s="70"/>
      <c r="APT200" s="70"/>
      <c r="APU200" s="70"/>
      <c r="APV200" s="70"/>
      <c r="APW200" s="70"/>
      <c r="APX200" s="70"/>
      <c r="APY200" s="70"/>
      <c r="APZ200" s="70"/>
      <c r="AQA200" s="70"/>
      <c r="AQB200" s="70"/>
      <c r="AQC200" s="70"/>
      <c r="AQD200" s="70"/>
      <c r="AQE200" s="70"/>
      <c r="AQF200" s="70"/>
      <c r="AQG200" s="70"/>
      <c r="AQH200" s="70"/>
      <c r="AQI200" s="70"/>
      <c r="AQJ200" s="70"/>
      <c r="AQK200" s="70"/>
      <c r="AQL200" s="70"/>
      <c r="AQM200" s="70"/>
      <c r="AQN200" s="70"/>
      <c r="AQO200" s="70"/>
      <c r="AQP200" s="70"/>
      <c r="AQQ200" s="70"/>
      <c r="AQR200" s="70"/>
      <c r="AQS200" s="70"/>
      <c r="AQT200" s="70"/>
      <c r="AQU200" s="70"/>
      <c r="AQV200" s="70"/>
      <c r="AQW200" s="70"/>
      <c r="AQX200" s="70"/>
      <c r="AQY200" s="70"/>
      <c r="AQZ200" s="70"/>
      <c r="ARA200" s="70"/>
      <c r="ARB200" s="70"/>
      <c r="ARC200" s="70"/>
      <c r="ARD200" s="70"/>
      <c r="ARE200" s="70"/>
      <c r="ARF200" s="70"/>
      <c r="ARG200" s="70"/>
      <c r="ARH200" s="70"/>
      <c r="ARI200" s="70"/>
      <c r="ARJ200" s="70"/>
      <c r="ARK200" s="70"/>
      <c r="ARL200" s="70"/>
      <c r="ARM200" s="70"/>
      <c r="ARN200" s="70"/>
      <c r="ARO200" s="70"/>
      <c r="ARP200" s="70"/>
      <c r="ARQ200" s="70"/>
      <c r="ARR200" s="70"/>
      <c r="ARS200" s="70"/>
      <c r="ART200" s="70"/>
      <c r="ARU200" s="70"/>
      <c r="ARV200" s="70"/>
      <c r="ARW200" s="70"/>
      <c r="ARX200" s="70"/>
      <c r="ARY200" s="70"/>
      <c r="ARZ200" s="70"/>
      <c r="ASA200" s="70"/>
      <c r="ASB200" s="70"/>
      <c r="ASC200" s="70"/>
      <c r="ASD200" s="70"/>
      <c r="ASE200" s="70"/>
      <c r="ASF200" s="70"/>
      <c r="ASG200" s="70"/>
      <c r="ASH200" s="70"/>
      <c r="ASI200" s="70"/>
      <c r="ASJ200" s="70"/>
      <c r="ASK200" s="70"/>
      <c r="ASL200" s="70"/>
      <c r="ASM200" s="70"/>
      <c r="ASN200" s="70"/>
      <c r="ASO200" s="70"/>
      <c r="ASP200" s="70"/>
      <c r="ASQ200" s="70"/>
      <c r="ASR200" s="70"/>
      <c r="ASS200" s="70"/>
      <c r="AST200" s="70"/>
      <c r="ASU200" s="70"/>
      <c r="ASV200" s="70"/>
      <c r="ASW200" s="70"/>
      <c r="ASX200" s="70"/>
      <c r="ASY200" s="70"/>
      <c r="ASZ200" s="70"/>
      <c r="ATA200" s="70"/>
      <c r="ATB200" s="70"/>
      <c r="ATC200" s="70"/>
      <c r="ATD200" s="70"/>
      <c r="ATE200" s="70"/>
      <c r="ATF200" s="70"/>
      <c r="ATG200" s="70"/>
      <c r="ATH200" s="70"/>
      <c r="ATI200" s="70"/>
      <c r="ATJ200" s="70"/>
      <c r="ATK200" s="70"/>
      <c r="ATL200" s="70"/>
      <c r="ATM200" s="70"/>
      <c r="ATN200" s="70"/>
      <c r="ATO200" s="70"/>
      <c r="ATP200" s="70"/>
      <c r="ATQ200" s="70"/>
      <c r="ATR200" s="70"/>
      <c r="ATS200" s="70"/>
      <c r="ATT200" s="70"/>
      <c r="ATU200" s="70"/>
      <c r="ATV200" s="70"/>
      <c r="ATW200" s="70"/>
      <c r="ATX200" s="70"/>
      <c r="ATY200" s="70"/>
      <c r="ATZ200" s="70"/>
      <c r="AUA200" s="70"/>
      <c r="AUB200" s="70"/>
      <c r="AUC200" s="70"/>
      <c r="AUD200" s="70"/>
      <c r="AUE200" s="70"/>
      <c r="AUF200" s="70"/>
      <c r="AUG200" s="70"/>
      <c r="AUH200" s="70"/>
      <c r="AUI200" s="70"/>
      <c r="AUJ200" s="70"/>
      <c r="AUK200" s="70"/>
      <c r="AUL200" s="70"/>
      <c r="AUM200" s="70"/>
      <c r="AUN200" s="70"/>
      <c r="AUO200" s="70"/>
      <c r="AUP200" s="70"/>
      <c r="AUQ200" s="70"/>
      <c r="AUR200" s="70"/>
      <c r="AUS200" s="70"/>
      <c r="AUT200" s="70"/>
      <c r="AUU200" s="70"/>
      <c r="AUV200" s="70"/>
      <c r="AUW200" s="70"/>
      <c r="AUX200" s="70"/>
      <c r="AUY200" s="70"/>
      <c r="AUZ200" s="70"/>
      <c r="AVA200" s="70"/>
      <c r="AVB200" s="70"/>
      <c r="AVC200" s="70"/>
      <c r="AVD200" s="70"/>
      <c r="AVE200" s="70"/>
      <c r="AVF200" s="70"/>
      <c r="AVG200" s="70"/>
      <c r="AVH200" s="70"/>
      <c r="AVI200" s="70"/>
      <c r="AVJ200" s="70"/>
      <c r="AVK200" s="70"/>
      <c r="AVL200" s="70"/>
      <c r="AVM200" s="70"/>
      <c r="AVN200" s="70"/>
      <c r="AVO200" s="70"/>
      <c r="AVP200" s="70"/>
      <c r="AVQ200" s="70"/>
      <c r="AVR200" s="70"/>
      <c r="AVS200" s="70"/>
      <c r="AVT200" s="70"/>
      <c r="AVU200" s="70"/>
      <c r="AVV200" s="70"/>
      <c r="AVW200" s="70"/>
      <c r="AVX200" s="70"/>
      <c r="AVY200" s="70"/>
      <c r="AVZ200" s="70"/>
      <c r="AWA200" s="70"/>
      <c r="AWB200" s="70"/>
      <c r="AWC200" s="70"/>
      <c r="AWD200" s="70"/>
      <c r="AWE200" s="70"/>
      <c r="AWF200" s="70"/>
      <c r="AWG200" s="70"/>
      <c r="AWH200" s="70"/>
      <c r="AWI200" s="70"/>
      <c r="AWJ200" s="70"/>
      <c r="AWK200" s="70"/>
      <c r="AWL200" s="70"/>
      <c r="AWM200" s="70"/>
      <c r="AWN200" s="70"/>
      <c r="AWO200" s="70"/>
      <c r="AWP200" s="70"/>
      <c r="AWQ200" s="70"/>
      <c r="AWR200" s="70"/>
      <c r="AWS200" s="70"/>
      <c r="AWT200" s="70"/>
      <c r="AWU200" s="70"/>
      <c r="AWV200" s="70"/>
      <c r="AWW200" s="70"/>
      <c r="AWX200" s="70"/>
      <c r="AWY200" s="70"/>
      <c r="AWZ200" s="70"/>
      <c r="AXA200" s="70"/>
      <c r="AXB200" s="70"/>
      <c r="AXC200" s="70"/>
      <c r="AXD200" s="70"/>
      <c r="AXE200" s="70"/>
      <c r="AXF200" s="70"/>
      <c r="AXG200" s="70"/>
      <c r="AXH200" s="70"/>
      <c r="AXI200" s="70"/>
      <c r="AXJ200" s="70"/>
      <c r="AXK200" s="70"/>
      <c r="AXL200" s="70"/>
      <c r="AXM200" s="70"/>
      <c r="AXN200" s="70"/>
      <c r="AXO200" s="70"/>
      <c r="AXP200" s="70"/>
      <c r="AXQ200" s="70"/>
      <c r="AXR200" s="70"/>
      <c r="AXS200" s="70"/>
      <c r="AXT200" s="70"/>
      <c r="AXU200" s="70"/>
      <c r="AXV200" s="70"/>
      <c r="AXW200" s="70"/>
      <c r="AXX200" s="70"/>
      <c r="AXY200" s="70"/>
      <c r="AXZ200" s="70"/>
      <c r="AYA200" s="70"/>
      <c r="AYB200" s="70"/>
      <c r="AYC200" s="70"/>
      <c r="AYD200" s="70"/>
      <c r="AYE200" s="70"/>
      <c r="AYF200" s="70"/>
      <c r="AYG200" s="70"/>
      <c r="AYH200" s="70"/>
      <c r="AYI200" s="70"/>
      <c r="AYJ200" s="70"/>
      <c r="AYK200" s="70"/>
      <c r="AYL200" s="70"/>
      <c r="AYM200" s="70"/>
      <c r="AYN200" s="70"/>
      <c r="AYO200" s="70"/>
      <c r="AYP200" s="70"/>
      <c r="AYQ200" s="70"/>
      <c r="AYR200" s="70"/>
      <c r="AYS200" s="70"/>
      <c r="AYT200" s="70"/>
      <c r="AYU200" s="70"/>
      <c r="AYV200" s="70"/>
      <c r="AYW200" s="70"/>
      <c r="AYX200" s="70"/>
      <c r="AYY200" s="70"/>
      <c r="AYZ200" s="70"/>
      <c r="AZA200" s="70"/>
      <c r="AZB200" s="70"/>
      <c r="AZC200" s="70"/>
      <c r="AZD200" s="70"/>
      <c r="AZE200" s="70"/>
      <c r="AZF200" s="70"/>
      <c r="AZG200" s="70"/>
      <c r="AZH200" s="70"/>
      <c r="AZI200" s="70"/>
      <c r="AZJ200" s="70"/>
      <c r="AZK200" s="70"/>
      <c r="AZL200" s="70"/>
      <c r="AZM200" s="70"/>
      <c r="AZN200" s="70"/>
      <c r="AZO200" s="70"/>
      <c r="AZP200" s="70"/>
      <c r="AZQ200" s="70"/>
      <c r="AZR200" s="70"/>
      <c r="AZS200" s="70"/>
      <c r="AZT200" s="70"/>
      <c r="AZU200" s="70"/>
      <c r="AZV200" s="70"/>
      <c r="AZW200" s="70"/>
      <c r="AZX200" s="70"/>
      <c r="AZY200" s="70"/>
      <c r="AZZ200" s="70"/>
      <c r="BAA200" s="70"/>
      <c r="BAB200" s="70"/>
      <c r="BAC200" s="70"/>
      <c r="BAD200" s="70"/>
      <c r="BAE200" s="70"/>
      <c r="BAF200" s="70"/>
      <c r="BAG200" s="70"/>
      <c r="BAH200" s="70"/>
      <c r="BAI200" s="70"/>
      <c r="BAJ200" s="70"/>
      <c r="BAK200" s="70"/>
      <c r="BAL200" s="70"/>
      <c r="BAM200" s="70"/>
      <c r="BAN200" s="70"/>
      <c r="BAO200" s="70"/>
      <c r="BAP200" s="70"/>
      <c r="BAQ200" s="70"/>
      <c r="BAR200" s="70"/>
      <c r="BAS200" s="70"/>
      <c r="BAT200" s="70"/>
      <c r="BAU200" s="70"/>
      <c r="BAV200" s="70"/>
      <c r="BAW200" s="70"/>
      <c r="BAX200" s="70"/>
      <c r="BAY200" s="70"/>
      <c r="BAZ200" s="70"/>
      <c r="BBA200" s="70"/>
      <c r="BBB200" s="70"/>
      <c r="BBC200" s="70"/>
      <c r="BBD200" s="70"/>
      <c r="BBE200" s="70"/>
      <c r="BBF200" s="70"/>
      <c r="BBG200" s="70"/>
      <c r="BBH200" s="70"/>
      <c r="BBI200" s="70"/>
      <c r="BBJ200" s="70"/>
      <c r="BBK200" s="70"/>
      <c r="BBL200" s="70"/>
      <c r="BBM200" s="70"/>
      <c r="BBN200" s="70"/>
      <c r="BBO200" s="70"/>
      <c r="BBP200" s="70"/>
      <c r="BBQ200" s="70"/>
      <c r="BBR200" s="70"/>
      <c r="BBS200" s="70"/>
      <c r="BBT200" s="70"/>
      <c r="BBU200" s="70"/>
      <c r="BBV200" s="70"/>
      <c r="BBW200" s="70"/>
      <c r="BBX200" s="70"/>
      <c r="BBY200" s="70"/>
      <c r="BBZ200" s="70"/>
      <c r="BCA200" s="70"/>
      <c r="BCB200" s="70"/>
      <c r="BCC200" s="70"/>
      <c r="BCD200" s="70"/>
      <c r="BCE200" s="70"/>
      <c r="BCF200" s="70"/>
      <c r="BCG200" s="70"/>
      <c r="BCH200" s="70"/>
      <c r="BCI200" s="70"/>
      <c r="BCJ200" s="70"/>
      <c r="BCK200" s="70"/>
      <c r="BCL200" s="70"/>
      <c r="BCM200" s="70"/>
      <c r="BCN200" s="70"/>
      <c r="BCO200" s="70"/>
      <c r="BCP200" s="70"/>
      <c r="BCQ200" s="70"/>
      <c r="BCR200" s="70"/>
      <c r="BCS200" s="70"/>
      <c r="BCT200" s="70"/>
      <c r="BCU200" s="70"/>
      <c r="BCV200" s="70"/>
      <c r="BCW200" s="70"/>
      <c r="BCX200" s="70"/>
      <c r="BCY200" s="70"/>
      <c r="BCZ200" s="70"/>
      <c r="BDA200" s="70"/>
      <c r="BDB200" s="70"/>
      <c r="BDC200" s="70"/>
      <c r="BDD200" s="70"/>
      <c r="BDE200" s="70"/>
      <c r="BDF200" s="70"/>
      <c r="BDG200" s="70"/>
      <c r="BDH200" s="70"/>
      <c r="BDI200" s="70"/>
      <c r="BDJ200" s="70"/>
      <c r="BDK200" s="70"/>
      <c r="BDL200" s="70"/>
      <c r="BDM200" s="70"/>
      <c r="BDN200" s="70"/>
      <c r="BDO200" s="70"/>
      <c r="BDP200" s="70"/>
      <c r="BDQ200" s="70"/>
      <c r="BDR200" s="70"/>
      <c r="BDS200" s="70"/>
      <c r="BDT200" s="70"/>
      <c r="BDU200" s="70"/>
      <c r="BDV200" s="70"/>
      <c r="BDW200" s="70"/>
      <c r="BDX200" s="70"/>
      <c r="BDY200" s="70"/>
      <c r="BDZ200" s="70"/>
      <c r="BEA200" s="70"/>
      <c r="BEB200" s="70"/>
      <c r="BEC200" s="70"/>
      <c r="BED200" s="70"/>
      <c r="BEE200" s="70"/>
      <c r="BEF200" s="70"/>
      <c r="BEG200" s="70"/>
      <c r="BEH200" s="70"/>
      <c r="BEI200" s="70"/>
      <c r="BEJ200" s="70"/>
      <c r="BEK200" s="70"/>
      <c r="BEL200" s="70"/>
      <c r="BEM200" s="70"/>
      <c r="BEN200" s="70"/>
      <c r="BEO200" s="70"/>
      <c r="BEP200" s="70"/>
      <c r="BEQ200" s="70"/>
      <c r="BER200" s="70"/>
      <c r="BES200" s="70"/>
      <c r="BET200" s="70"/>
      <c r="BEU200" s="70"/>
      <c r="BEV200" s="70"/>
      <c r="BEW200" s="70"/>
      <c r="BEX200" s="70"/>
      <c r="BEY200" s="70"/>
      <c r="BEZ200" s="70"/>
      <c r="BFA200" s="70"/>
      <c r="BFB200" s="70"/>
      <c r="BFC200" s="70"/>
      <c r="BFD200" s="70"/>
      <c r="BFE200" s="70"/>
      <c r="BFF200" s="70"/>
      <c r="BFG200" s="70"/>
      <c r="BFH200" s="70"/>
      <c r="BFI200" s="70"/>
      <c r="BFJ200" s="70"/>
      <c r="BFK200" s="70"/>
      <c r="BFL200" s="70"/>
      <c r="BFM200" s="70"/>
      <c r="BFN200" s="70"/>
      <c r="BFO200" s="70"/>
      <c r="BFP200" s="70"/>
      <c r="BFQ200" s="70"/>
      <c r="BFR200" s="70"/>
      <c r="BFS200" s="70"/>
    </row>
    <row r="201" spans="1:1527" s="69" customFormat="1" x14ac:dyDescent="0.2">
      <c r="A201" s="416" t="s">
        <v>214</v>
      </c>
      <c r="B201" s="416"/>
      <c r="C201" s="416"/>
      <c r="D201" s="416"/>
      <c r="E201" s="417"/>
      <c r="F201" s="155"/>
      <c r="G201" s="429">
        <f>+G200+H200+I200</f>
        <v>1610.5</v>
      </c>
      <c r="H201" s="432"/>
      <c r="I201" s="432"/>
      <c r="J201" s="432">
        <f>J200+K200+L200+G201</f>
        <v>4194</v>
      </c>
      <c r="K201" s="432"/>
      <c r="L201" s="432"/>
      <c r="M201" s="432">
        <f>+M200+N200+O200+J201</f>
        <v>6694</v>
      </c>
      <c r="N201" s="432"/>
      <c r="O201" s="432"/>
      <c r="P201" s="432">
        <f>+P200+Q200+R200+M201</f>
        <v>9145.1799999999985</v>
      </c>
      <c r="Q201" s="432"/>
      <c r="R201" s="432"/>
      <c r="BA201" s="70"/>
      <c r="BB201" s="70"/>
      <c r="BC201" s="70"/>
      <c r="BD201" s="70"/>
      <c r="BE201" s="70"/>
      <c r="BF201" s="70"/>
      <c r="BG201" s="70"/>
      <c r="BH201" s="70"/>
      <c r="BI201" s="70"/>
      <c r="BJ201" s="70"/>
      <c r="BK201" s="70"/>
      <c r="BL201" s="70"/>
      <c r="BM201" s="70"/>
      <c r="BN201" s="70"/>
      <c r="BO201" s="70"/>
      <c r="BP201" s="70"/>
      <c r="BQ201" s="70"/>
      <c r="BR201" s="70"/>
      <c r="BS201" s="70"/>
      <c r="BT201" s="70"/>
      <c r="BU201" s="70"/>
      <c r="BV201" s="70"/>
      <c r="BW201" s="70"/>
      <c r="BX201" s="70"/>
      <c r="BY201" s="70"/>
      <c r="BZ201" s="70"/>
      <c r="CA201" s="70"/>
      <c r="CB201" s="70"/>
      <c r="CC201" s="70"/>
      <c r="CD201" s="70"/>
      <c r="CE201" s="70"/>
      <c r="CF201" s="70"/>
      <c r="CG201" s="70"/>
      <c r="CH201" s="70"/>
      <c r="CI201" s="70"/>
      <c r="CJ201" s="70"/>
      <c r="CK201" s="70"/>
      <c r="CL201" s="70"/>
      <c r="CM201" s="70"/>
      <c r="CN201" s="70"/>
      <c r="CO201" s="70"/>
      <c r="CP201" s="70"/>
      <c r="CQ201" s="70"/>
      <c r="CR201" s="70"/>
      <c r="CS201" s="70"/>
      <c r="CT201" s="70"/>
      <c r="CU201" s="70"/>
      <c r="CV201" s="70"/>
      <c r="CW201" s="70"/>
      <c r="CX201" s="70"/>
      <c r="CY201" s="70"/>
      <c r="CZ201" s="70"/>
      <c r="DA201" s="70"/>
      <c r="DB201" s="70"/>
      <c r="DC201" s="70"/>
      <c r="DD201" s="70"/>
      <c r="DE201" s="70"/>
      <c r="DF201" s="70"/>
      <c r="DG201" s="70"/>
      <c r="DH201" s="70"/>
      <c r="DI201" s="70"/>
      <c r="DJ201" s="70"/>
      <c r="DK201" s="70"/>
      <c r="DL201" s="70"/>
      <c r="DM201" s="70"/>
      <c r="DN201" s="70"/>
      <c r="DO201" s="70"/>
      <c r="DP201" s="70"/>
      <c r="DQ201" s="70"/>
      <c r="DR201" s="70"/>
      <c r="DS201" s="70"/>
      <c r="DT201" s="70"/>
      <c r="DU201" s="70"/>
      <c r="DV201" s="70"/>
      <c r="DW201" s="70"/>
      <c r="DX201" s="70"/>
      <c r="DY201" s="70"/>
      <c r="DZ201" s="70"/>
      <c r="EA201" s="70"/>
      <c r="EB201" s="70"/>
      <c r="EC201" s="70"/>
      <c r="ED201" s="70"/>
      <c r="EE201" s="70"/>
      <c r="EF201" s="70"/>
      <c r="EG201" s="70"/>
      <c r="EH201" s="70"/>
      <c r="EI201" s="70"/>
      <c r="EJ201" s="70"/>
      <c r="EK201" s="70"/>
      <c r="EL201" s="70"/>
      <c r="EM201" s="70"/>
      <c r="EN201" s="70"/>
      <c r="EO201" s="70"/>
      <c r="EP201" s="70"/>
      <c r="EQ201" s="70"/>
      <c r="ER201" s="70"/>
      <c r="ES201" s="70"/>
      <c r="ET201" s="70"/>
      <c r="EU201" s="70"/>
      <c r="EV201" s="70"/>
      <c r="EW201" s="70"/>
      <c r="EX201" s="70"/>
      <c r="EY201" s="70"/>
      <c r="EZ201" s="70"/>
      <c r="FA201" s="70"/>
      <c r="FB201" s="70"/>
      <c r="FC201" s="70"/>
      <c r="FD201" s="70"/>
      <c r="FE201" s="70"/>
      <c r="FF201" s="70"/>
      <c r="FG201" s="70"/>
      <c r="FH201" s="70"/>
      <c r="FI201" s="70"/>
      <c r="FJ201" s="70"/>
      <c r="FK201" s="70"/>
      <c r="FL201" s="70"/>
      <c r="FM201" s="70"/>
      <c r="FN201" s="70"/>
      <c r="FO201" s="70"/>
      <c r="FP201" s="70"/>
      <c r="FQ201" s="70"/>
      <c r="FR201" s="70"/>
      <c r="FS201" s="70"/>
      <c r="FT201" s="70"/>
      <c r="FU201" s="70"/>
      <c r="FV201" s="70"/>
      <c r="FW201" s="70"/>
      <c r="FX201" s="70"/>
      <c r="FY201" s="70"/>
      <c r="FZ201" s="70"/>
      <c r="GA201" s="70"/>
      <c r="GB201" s="70"/>
      <c r="GC201" s="70"/>
      <c r="GD201" s="70"/>
      <c r="GE201" s="70"/>
      <c r="GF201" s="70"/>
      <c r="GG201" s="70"/>
      <c r="GH201" s="70"/>
      <c r="GI201" s="70"/>
      <c r="GJ201" s="70"/>
      <c r="GK201" s="70"/>
      <c r="GL201" s="70"/>
      <c r="GM201" s="70"/>
      <c r="GN201" s="70"/>
      <c r="GO201" s="70"/>
      <c r="GP201" s="70"/>
      <c r="GQ201" s="70"/>
      <c r="GR201" s="70"/>
      <c r="GS201" s="70"/>
      <c r="GT201" s="70"/>
      <c r="GU201" s="70"/>
      <c r="GV201" s="70"/>
      <c r="GW201" s="70"/>
      <c r="GX201" s="70"/>
      <c r="GY201" s="70"/>
      <c r="GZ201" s="70"/>
      <c r="HA201" s="70"/>
      <c r="HB201" s="70"/>
      <c r="HC201" s="70"/>
      <c r="HD201" s="70"/>
      <c r="HE201" s="70"/>
      <c r="HF201" s="70"/>
      <c r="HG201" s="70"/>
      <c r="HH201" s="70"/>
      <c r="HI201" s="70"/>
      <c r="HJ201" s="70"/>
      <c r="HK201" s="70"/>
      <c r="HL201" s="70"/>
      <c r="HM201" s="70"/>
      <c r="HN201" s="70"/>
      <c r="HO201" s="70"/>
      <c r="HP201" s="70"/>
      <c r="HQ201" s="70"/>
      <c r="HR201" s="70"/>
      <c r="HS201" s="70"/>
      <c r="HT201" s="70"/>
      <c r="HU201" s="70"/>
      <c r="HV201" s="70"/>
      <c r="HW201" s="70"/>
      <c r="HX201" s="70"/>
      <c r="HY201" s="70"/>
      <c r="HZ201" s="70"/>
      <c r="IA201" s="70"/>
      <c r="IB201" s="70"/>
      <c r="IC201" s="70"/>
      <c r="ID201" s="70"/>
      <c r="IE201" s="70"/>
      <c r="IF201" s="70"/>
      <c r="IG201" s="70"/>
      <c r="IH201" s="70"/>
      <c r="II201" s="70"/>
      <c r="IJ201" s="70"/>
      <c r="IK201" s="70"/>
      <c r="IL201" s="70"/>
      <c r="IM201" s="70"/>
      <c r="IN201" s="70"/>
      <c r="IO201" s="70"/>
      <c r="IP201" s="70"/>
      <c r="IQ201" s="70"/>
      <c r="IR201" s="70"/>
      <c r="IS201" s="70"/>
      <c r="IT201" s="70"/>
      <c r="IU201" s="70"/>
      <c r="IV201" s="70"/>
      <c r="IW201" s="70"/>
      <c r="IX201" s="70"/>
      <c r="IY201" s="70"/>
      <c r="IZ201" s="70"/>
      <c r="JA201" s="70"/>
      <c r="JB201" s="70"/>
      <c r="JC201" s="70"/>
      <c r="JD201" s="70"/>
      <c r="JE201" s="70"/>
      <c r="JF201" s="70"/>
      <c r="JG201" s="70"/>
      <c r="JH201" s="70"/>
      <c r="JI201" s="70"/>
      <c r="JJ201" s="70"/>
      <c r="JK201" s="70"/>
      <c r="JL201" s="70"/>
      <c r="JM201" s="70"/>
      <c r="JN201" s="70"/>
      <c r="JO201" s="70"/>
      <c r="JP201" s="70"/>
      <c r="JQ201" s="70"/>
      <c r="JR201" s="70"/>
      <c r="JS201" s="70"/>
      <c r="JT201" s="70"/>
      <c r="JU201" s="70"/>
      <c r="JV201" s="70"/>
      <c r="JW201" s="70"/>
      <c r="JX201" s="70"/>
      <c r="JY201" s="70"/>
      <c r="JZ201" s="70"/>
      <c r="KA201" s="70"/>
      <c r="KB201" s="70"/>
      <c r="KC201" s="70"/>
      <c r="KD201" s="70"/>
      <c r="KE201" s="70"/>
      <c r="KF201" s="70"/>
      <c r="KG201" s="70"/>
      <c r="KH201" s="70"/>
      <c r="KI201" s="70"/>
      <c r="KJ201" s="70"/>
      <c r="KK201" s="70"/>
      <c r="KL201" s="70"/>
      <c r="KM201" s="70"/>
      <c r="KN201" s="70"/>
      <c r="KO201" s="70"/>
      <c r="KP201" s="70"/>
      <c r="KQ201" s="70"/>
      <c r="KR201" s="70"/>
      <c r="KS201" s="70"/>
      <c r="KT201" s="70"/>
      <c r="KU201" s="70"/>
      <c r="KV201" s="70"/>
      <c r="KW201" s="70"/>
      <c r="KX201" s="70"/>
      <c r="KY201" s="70"/>
      <c r="KZ201" s="70"/>
      <c r="LA201" s="70"/>
      <c r="LB201" s="70"/>
      <c r="LC201" s="70"/>
      <c r="LD201" s="70"/>
      <c r="LE201" s="70"/>
      <c r="LF201" s="70"/>
      <c r="LG201" s="70"/>
      <c r="LH201" s="70"/>
      <c r="LI201" s="70"/>
      <c r="LJ201" s="70"/>
      <c r="LK201" s="70"/>
      <c r="LL201" s="70"/>
      <c r="LM201" s="70"/>
      <c r="LN201" s="70"/>
      <c r="LO201" s="70"/>
      <c r="LP201" s="70"/>
      <c r="LQ201" s="70"/>
      <c r="LR201" s="70"/>
      <c r="LS201" s="70"/>
      <c r="LT201" s="70"/>
      <c r="LU201" s="70"/>
      <c r="LV201" s="70"/>
      <c r="LW201" s="70"/>
      <c r="LX201" s="70"/>
      <c r="LY201" s="70"/>
      <c r="LZ201" s="70"/>
      <c r="MA201" s="70"/>
      <c r="MB201" s="70"/>
      <c r="MC201" s="70"/>
      <c r="MD201" s="70"/>
      <c r="ME201" s="70"/>
      <c r="MF201" s="70"/>
      <c r="MG201" s="70"/>
      <c r="MH201" s="70"/>
      <c r="MI201" s="70"/>
      <c r="MJ201" s="70"/>
      <c r="MK201" s="70"/>
      <c r="ML201" s="70"/>
      <c r="MM201" s="70"/>
      <c r="MN201" s="70"/>
      <c r="MO201" s="70"/>
      <c r="MP201" s="70"/>
      <c r="MQ201" s="70"/>
      <c r="MR201" s="70"/>
      <c r="MS201" s="70"/>
      <c r="MT201" s="70"/>
      <c r="MU201" s="70"/>
      <c r="MV201" s="70"/>
      <c r="MW201" s="70"/>
      <c r="MX201" s="70"/>
      <c r="MY201" s="70"/>
      <c r="MZ201" s="70"/>
      <c r="NA201" s="70"/>
      <c r="NB201" s="70"/>
      <c r="NC201" s="70"/>
      <c r="ND201" s="70"/>
      <c r="NE201" s="70"/>
      <c r="NF201" s="70"/>
      <c r="NG201" s="70"/>
      <c r="NH201" s="70"/>
      <c r="NI201" s="70"/>
      <c r="NJ201" s="70"/>
      <c r="NK201" s="70"/>
      <c r="NL201" s="70"/>
      <c r="NM201" s="70"/>
      <c r="NN201" s="70"/>
      <c r="NO201" s="70"/>
      <c r="NP201" s="70"/>
      <c r="NQ201" s="70"/>
      <c r="NR201" s="70"/>
      <c r="NS201" s="70"/>
      <c r="NT201" s="70"/>
      <c r="NU201" s="70"/>
      <c r="NV201" s="70"/>
      <c r="NW201" s="70"/>
      <c r="NX201" s="70"/>
      <c r="NY201" s="70"/>
      <c r="NZ201" s="70"/>
      <c r="OA201" s="70"/>
      <c r="OB201" s="70"/>
      <c r="OC201" s="70"/>
      <c r="OD201" s="70"/>
      <c r="OE201" s="70"/>
      <c r="OF201" s="70"/>
      <c r="OG201" s="70"/>
      <c r="OH201" s="70"/>
      <c r="OI201" s="70"/>
      <c r="OJ201" s="70"/>
      <c r="OK201" s="70"/>
      <c r="OL201" s="70"/>
      <c r="OM201" s="70"/>
      <c r="ON201" s="70"/>
      <c r="OO201" s="70"/>
      <c r="OP201" s="70"/>
      <c r="OQ201" s="70"/>
      <c r="OR201" s="70"/>
      <c r="OS201" s="70"/>
      <c r="OT201" s="70"/>
      <c r="OU201" s="70"/>
      <c r="OV201" s="70"/>
      <c r="OW201" s="70"/>
      <c r="OX201" s="70"/>
      <c r="OY201" s="70"/>
      <c r="OZ201" s="70"/>
      <c r="PA201" s="70"/>
      <c r="PB201" s="70"/>
      <c r="PC201" s="70"/>
      <c r="PD201" s="70"/>
      <c r="PE201" s="70"/>
      <c r="PF201" s="70"/>
      <c r="PG201" s="70"/>
      <c r="PH201" s="70"/>
      <c r="PI201" s="70"/>
      <c r="PJ201" s="70"/>
      <c r="PK201" s="70"/>
      <c r="PL201" s="70"/>
      <c r="PM201" s="70"/>
      <c r="PN201" s="70"/>
      <c r="PO201" s="70"/>
      <c r="PP201" s="70"/>
      <c r="PQ201" s="70"/>
      <c r="PR201" s="70"/>
      <c r="PS201" s="70"/>
      <c r="PT201" s="70"/>
      <c r="PU201" s="70"/>
      <c r="PV201" s="70"/>
      <c r="PW201" s="70"/>
      <c r="PX201" s="70"/>
      <c r="PY201" s="70"/>
      <c r="PZ201" s="70"/>
      <c r="QA201" s="70"/>
      <c r="QB201" s="70"/>
      <c r="QC201" s="70"/>
      <c r="QD201" s="70"/>
      <c r="QE201" s="70"/>
      <c r="QF201" s="70"/>
      <c r="QG201" s="70"/>
      <c r="QH201" s="70"/>
      <c r="QI201" s="70"/>
      <c r="QJ201" s="70"/>
      <c r="QK201" s="70"/>
      <c r="QL201" s="70"/>
      <c r="QM201" s="70"/>
      <c r="QN201" s="70"/>
      <c r="QO201" s="70"/>
      <c r="QP201" s="70"/>
      <c r="QQ201" s="70"/>
      <c r="QR201" s="70"/>
      <c r="QS201" s="70"/>
      <c r="QT201" s="70"/>
      <c r="QU201" s="70"/>
      <c r="QV201" s="70"/>
      <c r="QW201" s="70"/>
      <c r="QX201" s="70"/>
      <c r="QY201" s="70"/>
      <c r="QZ201" s="70"/>
      <c r="RA201" s="70"/>
      <c r="RB201" s="70"/>
      <c r="RC201" s="70"/>
      <c r="RD201" s="70"/>
      <c r="RE201" s="70"/>
      <c r="RF201" s="70"/>
      <c r="RG201" s="70"/>
      <c r="RH201" s="70"/>
      <c r="RI201" s="70"/>
      <c r="RJ201" s="70"/>
      <c r="RK201" s="70"/>
      <c r="RL201" s="70"/>
      <c r="RM201" s="70"/>
      <c r="RN201" s="70"/>
      <c r="RO201" s="70"/>
      <c r="RP201" s="70"/>
      <c r="RQ201" s="70"/>
      <c r="RR201" s="70"/>
      <c r="RS201" s="70"/>
      <c r="RT201" s="70"/>
      <c r="RU201" s="70"/>
      <c r="RV201" s="70"/>
      <c r="RW201" s="70"/>
      <c r="RX201" s="70"/>
      <c r="RY201" s="70"/>
      <c r="RZ201" s="70"/>
      <c r="SA201" s="70"/>
      <c r="SB201" s="70"/>
      <c r="SC201" s="70"/>
      <c r="SD201" s="70"/>
      <c r="SE201" s="70"/>
      <c r="SF201" s="70"/>
      <c r="SG201" s="70"/>
      <c r="SH201" s="70"/>
      <c r="SI201" s="70"/>
      <c r="SJ201" s="70"/>
      <c r="SK201" s="70"/>
      <c r="SL201" s="70"/>
      <c r="SM201" s="70"/>
      <c r="SN201" s="70"/>
      <c r="SO201" s="70"/>
      <c r="SP201" s="70"/>
      <c r="SQ201" s="70"/>
      <c r="SR201" s="70"/>
      <c r="SS201" s="70"/>
      <c r="ST201" s="70"/>
      <c r="SU201" s="70"/>
      <c r="SV201" s="70"/>
      <c r="SW201" s="70"/>
      <c r="SX201" s="70"/>
      <c r="SY201" s="70"/>
      <c r="SZ201" s="70"/>
      <c r="TA201" s="70"/>
      <c r="TB201" s="70"/>
      <c r="TC201" s="70"/>
      <c r="TD201" s="70"/>
      <c r="TE201" s="70"/>
      <c r="TF201" s="70"/>
      <c r="TG201" s="70"/>
      <c r="TH201" s="70"/>
      <c r="TI201" s="70"/>
      <c r="TJ201" s="70"/>
      <c r="TK201" s="70"/>
      <c r="TL201" s="70"/>
      <c r="TM201" s="70"/>
      <c r="TN201" s="70"/>
      <c r="TO201" s="70"/>
      <c r="TP201" s="70"/>
      <c r="TQ201" s="70"/>
      <c r="TR201" s="70"/>
      <c r="TS201" s="70"/>
      <c r="TT201" s="70"/>
      <c r="TU201" s="70"/>
      <c r="TV201" s="70"/>
      <c r="TW201" s="70"/>
      <c r="TX201" s="70"/>
      <c r="TY201" s="70"/>
      <c r="TZ201" s="70"/>
      <c r="UA201" s="70"/>
      <c r="UB201" s="70"/>
      <c r="UC201" s="70"/>
      <c r="UD201" s="70"/>
      <c r="UE201" s="70"/>
      <c r="UF201" s="70"/>
      <c r="UG201" s="70"/>
      <c r="UH201" s="70"/>
      <c r="UI201" s="70"/>
      <c r="UJ201" s="70"/>
      <c r="UK201" s="70"/>
      <c r="UL201" s="70"/>
      <c r="UM201" s="70"/>
      <c r="UN201" s="70"/>
      <c r="UO201" s="70"/>
      <c r="UP201" s="70"/>
      <c r="UQ201" s="70"/>
      <c r="UR201" s="70"/>
      <c r="US201" s="70"/>
      <c r="UT201" s="70"/>
      <c r="UU201" s="70"/>
      <c r="UV201" s="70"/>
      <c r="UW201" s="70"/>
      <c r="UX201" s="70"/>
      <c r="UY201" s="70"/>
      <c r="UZ201" s="70"/>
      <c r="VA201" s="70"/>
      <c r="VB201" s="70"/>
      <c r="VC201" s="70"/>
      <c r="VD201" s="70"/>
      <c r="VE201" s="70"/>
      <c r="VF201" s="70"/>
      <c r="VG201" s="70"/>
      <c r="VH201" s="70"/>
      <c r="VI201" s="70"/>
      <c r="VJ201" s="70"/>
      <c r="VK201" s="70"/>
      <c r="VL201" s="70"/>
      <c r="VM201" s="70"/>
      <c r="VN201" s="70"/>
      <c r="VO201" s="70"/>
      <c r="VP201" s="70"/>
      <c r="VQ201" s="70"/>
      <c r="VR201" s="70"/>
      <c r="VS201" s="70"/>
      <c r="VT201" s="70"/>
      <c r="VU201" s="70"/>
      <c r="VV201" s="70"/>
      <c r="VW201" s="70"/>
      <c r="VX201" s="70"/>
      <c r="VY201" s="70"/>
      <c r="VZ201" s="70"/>
      <c r="WA201" s="70"/>
      <c r="WB201" s="70"/>
      <c r="WC201" s="70"/>
      <c r="WD201" s="70"/>
      <c r="WE201" s="70"/>
      <c r="WF201" s="70"/>
      <c r="WG201" s="70"/>
      <c r="WH201" s="70"/>
      <c r="WI201" s="70"/>
      <c r="WJ201" s="70"/>
      <c r="WK201" s="70"/>
      <c r="WL201" s="70"/>
      <c r="WM201" s="70"/>
      <c r="WN201" s="70"/>
      <c r="WO201" s="70"/>
      <c r="WP201" s="70"/>
      <c r="WQ201" s="70"/>
      <c r="WR201" s="70"/>
      <c r="WS201" s="70"/>
      <c r="WT201" s="70"/>
      <c r="WU201" s="70"/>
      <c r="WV201" s="70"/>
      <c r="WW201" s="70"/>
      <c r="WX201" s="70"/>
      <c r="WY201" s="70"/>
      <c r="WZ201" s="70"/>
      <c r="XA201" s="70"/>
      <c r="XB201" s="70"/>
      <c r="XC201" s="70"/>
      <c r="XD201" s="70"/>
      <c r="XE201" s="70"/>
      <c r="XF201" s="70"/>
      <c r="XG201" s="70"/>
      <c r="XH201" s="70"/>
      <c r="XI201" s="70"/>
      <c r="XJ201" s="70"/>
      <c r="XK201" s="70"/>
      <c r="XL201" s="70"/>
      <c r="XM201" s="70"/>
      <c r="XN201" s="70"/>
      <c r="XO201" s="70"/>
      <c r="XP201" s="70"/>
      <c r="XQ201" s="70"/>
      <c r="XR201" s="70"/>
      <c r="XS201" s="70"/>
      <c r="XT201" s="70"/>
      <c r="XU201" s="70"/>
      <c r="XV201" s="70"/>
      <c r="XW201" s="70"/>
      <c r="XX201" s="70"/>
      <c r="XY201" s="70"/>
      <c r="XZ201" s="70"/>
      <c r="YA201" s="70"/>
      <c r="YB201" s="70"/>
      <c r="YC201" s="70"/>
      <c r="YD201" s="70"/>
      <c r="YE201" s="70"/>
      <c r="YF201" s="70"/>
      <c r="YG201" s="70"/>
      <c r="YH201" s="70"/>
      <c r="YI201" s="70"/>
      <c r="YJ201" s="70"/>
      <c r="YK201" s="70"/>
      <c r="YL201" s="70"/>
      <c r="YM201" s="70"/>
      <c r="YN201" s="70"/>
      <c r="YO201" s="70"/>
      <c r="YP201" s="70"/>
      <c r="YQ201" s="70"/>
      <c r="YR201" s="70"/>
      <c r="YS201" s="70"/>
      <c r="YT201" s="70"/>
      <c r="YU201" s="70"/>
      <c r="YV201" s="70"/>
      <c r="YW201" s="70"/>
      <c r="YX201" s="70"/>
      <c r="YY201" s="70"/>
      <c r="YZ201" s="70"/>
      <c r="ZA201" s="70"/>
      <c r="ZB201" s="70"/>
      <c r="ZC201" s="70"/>
      <c r="ZD201" s="70"/>
      <c r="ZE201" s="70"/>
      <c r="ZF201" s="70"/>
      <c r="ZG201" s="70"/>
      <c r="ZH201" s="70"/>
      <c r="ZI201" s="70"/>
      <c r="ZJ201" s="70"/>
      <c r="ZK201" s="70"/>
      <c r="ZL201" s="70"/>
      <c r="ZM201" s="70"/>
      <c r="ZN201" s="70"/>
      <c r="ZO201" s="70"/>
      <c r="ZP201" s="70"/>
      <c r="ZQ201" s="70"/>
      <c r="ZR201" s="70"/>
      <c r="ZS201" s="70"/>
      <c r="ZT201" s="70"/>
      <c r="ZU201" s="70"/>
      <c r="ZV201" s="70"/>
      <c r="ZW201" s="70"/>
      <c r="ZX201" s="70"/>
      <c r="ZY201" s="70"/>
      <c r="ZZ201" s="70"/>
      <c r="AAA201" s="70"/>
      <c r="AAB201" s="70"/>
      <c r="AAC201" s="70"/>
      <c r="AAD201" s="70"/>
      <c r="AAE201" s="70"/>
      <c r="AAF201" s="70"/>
      <c r="AAG201" s="70"/>
      <c r="AAH201" s="70"/>
      <c r="AAI201" s="70"/>
      <c r="AAJ201" s="70"/>
      <c r="AAK201" s="70"/>
      <c r="AAL201" s="70"/>
      <c r="AAM201" s="70"/>
      <c r="AAN201" s="70"/>
      <c r="AAO201" s="70"/>
      <c r="AAP201" s="70"/>
      <c r="AAQ201" s="70"/>
      <c r="AAR201" s="70"/>
      <c r="AAS201" s="70"/>
      <c r="AAT201" s="70"/>
      <c r="AAU201" s="70"/>
      <c r="AAV201" s="70"/>
      <c r="AAW201" s="70"/>
      <c r="AAX201" s="70"/>
      <c r="AAY201" s="70"/>
      <c r="AAZ201" s="70"/>
      <c r="ABA201" s="70"/>
      <c r="ABB201" s="70"/>
      <c r="ABC201" s="70"/>
      <c r="ABD201" s="70"/>
      <c r="ABE201" s="70"/>
      <c r="ABF201" s="70"/>
      <c r="ABG201" s="70"/>
      <c r="ABH201" s="70"/>
      <c r="ABI201" s="70"/>
      <c r="ABJ201" s="70"/>
      <c r="ABK201" s="70"/>
      <c r="ABL201" s="70"/>
      <c r="ABM201" s="70"/>
      <c r="ABN201" s="70"/>
      <c r="ABO201" s="70"/>
      <c r="ABP201" s="70"/>
      <c r="ABQ201" s="70"/>
      <c r="ABR201" s="70"/>
      <c r="ABS201" s="70"/>
      <c r="ABT201" s="70"/>
      <c r="ABU201" s="70"/>
      <c r="ABV201" s="70"/>
      <c r="ABW201" s="70"/>
      <c r="ABX201" s="70"/>
      <c r="ABY201" s="70"/>
      <c r="ABZ201" s="70"/>
      <c r="ACA201" s="70"/>
      <c r="ACB201" s="70"/>
      <c r="ACC201" s="70"/>
      <c r="ACD201" s="70"/>
      <c r="ACE201" s="70"/>
      <c r="ACF201" s="70"/>
      <c r="ACG201" s="70"/>
      <c r="ACH201" s="70"/>
      <c r="ACI201" s="70"/>
      <c r="ACJ201" s="70"/>
      <c r="ACK201" s="70"/>
      <c r="ACL201" s="70"/>
      <c r="ACM201" s="70"/>
      <c r="ACN201" s="70"/>
      <c r="ACO201" s="70"/>
      <c r="ACP201" s="70"/>
      <c r="ACQ201" s="70"/>
      <c r="ACR201" s="70"/>
      <c r="ACS201" s="70"/>
      <c r="ACT201" s="70"/>
      <c r="ACU201" s="70"/>
      <c r="ACV201" s="70"/>
      <c r="ACW201" s="70"/>
      <c r="ACX201" s="70"/>
      <c r="ACY201" s="70"/>
      <c r="ACZ201" s="70"/>
      <c r="ADA201" s="70"/>
      <c r="ADB201" s="70"/>
      <c r="ADC201" s="70"/>
      <c r="ADD201" s="70"/>
      <c r="ADE201" s="70"/>
      <c r="ADF201" s="70"/>
      <c r="ADG201" s="70"/>
      <c r="ADH201" s="70"/>
      <c r="ADI201" s="70"/>
      <c r="ADJ201" s="70"/>
      <c r="ADK201" s="70"/>
      <c r="ADL201" s="70"/>
      <c r="ADM201" s="70"/>
      <c r="ADN201" s="70"/>
      <c r="ADO201" s="70"/>
      <c r="ADP201" s="70"/>
      <c r="ADQ201" s="70"/>
      <c r="ADR201" s="70"/>
      <c r="ADS201" s="70"/>
      <c r="ADT201" s="70"/>
      <c r="ADU201" s="70"/>
      <c r="ADV201" s="70"/>
      <c r="ADW201" s="70"/>
      <c r="ADX201" s="70"/>
      <c r="ADY201" s="70"/>
      <c r="ADZ201" s="70"/>
      <c r="AEA201" s="70"/>
      <c r="AEB201" s="70"/>
      <c r="AEC201" s="70"/>
      <c r="AED201" s="70"/>
      <c r="AEE201" s="70"/>
      <c r="AEF201" s="70"/>
      <c r="AEG201" s="70"/>
      <c r="AEH201" s="70"/>
      <c r="AEI201" s="70"/>
      <c r="AEJ201" s="70"/>
      <c r="AEK201" s="70"/>
      <c r="AEL201" s="70"/>
      <c r="AEM201" s="70"/>
      <c r="AEN201" s="70"/>
      <c r="AEO201" s="70"/>
      <c r="AEP201" s="70"/>
      <c r="AEQ201" s="70"/>
      <c r="AER201" s="70"/>
      <c r="AES201" s="70"/>
      <c r="AET201" s="70"/>
      <c r="AEU201" s="70"/>
      <c r="AEV201" s="70"/>
      <c r="AEW201" s="70"/>
      <c r="AEX201" s="70"/>
      <c r="AEY201" s="70"/>
      <c r="AEZ201" s="70"/>
      <c r="AFA201" s="70"/>
      <c r="AFB201" s="70"/>
      <c r="AFC201" s="70"/>
      <c r="AFD201" s="70"/>
      <c r="AFE201" s="70"/>
      <c r="AFF201" s="70"/>
      <c r="AFG201" s="70"/>
      <c r="AFH201" s="70"/>
      <c r="AFI201" s="70"/>
      <c r="AFJ201" s="70"/>
      <c r="AFK201" s="70"/>
      <c r="AFL201" s="70"/>
      <c r="AFM201" s="70"/>
      <c r="AFN201" s="70"/>
      <c r="AFO201" s="70"/>
      <c r="AFP201" s="70"/>
      <c r="AFQ201" s="70"/>
      <c r="AFR201" s="70"/>
      <c r="AFS201" s="70"/>
      <c r="AFT201" s="70"/>
      <c r="AFU201" s="70"/>
      <c r="AFV201" s="70"/>
      <c r="AFW201" s="70"/>
      <c r="AFX201" s="70"/>
      <c r="AFY201" s="70"/>
      <c r="AFZ201" s="70"/>
      <c r="AGA201" s="70"/>
      <c r="AGB201" s="70"/>
      <c r="AGC201" s="70"/>
      <c r="AGD201" s="70"/>
      <c r="AGE201" s="70"/>
      <c r="AGF201" s="70"/>
      <c r="AGG201" s="70"/>
      <c r="AGH201" s="70"/>
      <c r="AGI201" s="70"/>
      <c r="AGJ201" s="70"/>
      <c r="AGK201" s="70"/>
      <c r="AGL201" s="70"/>
      <c r="AGM201" s="70"/>
      <c r="AGN201" s="70"/>
      <c r="AGO201" s="70"/>
      <c r="AGP201" s="70"/>
      <c r="AGQ201" s="70"/>
      <c r="AGR201" s="70"/>
      <c r="AGS201" s="70"/>
      <c r="AGT201" s="70"/>
      <c r="AGU201" s="70"/>
      <c r="AGV201" s="70"/>
      <c r="AGW201" s="70"/>
      <c r="AGX201" s="70"/>
      <c r="AGY201" s="70"/>
      <c r="AGZ201" s="70"/>
      <c r="AHA201" s="70"/>
      <c r="AHB201" s="70"/>
      <c r="AHC201" s="70"/>
      <c r="AHD201" s="70"/>
      <c r="AHE201" s="70"/>
      <c r="AHF201" s="70"/>
      <c r="AHG201" s="70"/>
      <c r="AHH201" s="70"/>
      <c r="AHI201" s="70"/>
      <c r="AHJ201" s="70"/>
      <c r="AHK201" s="70"/>
      <c r="AHL201" s="70"/>
      <c r="AHM201" s="70"/>
      <c r="AHN201" s="70"/>
      <c r="AHO201" s="70"/>
      <c r="AHP201" s="70"/>
      <c r="AHQ201" s="70"/>
      <c r="AHR201" s="70"/>
      <c r="AHS201" s="70"/>
      <c r="AHT201" s="70"/>
      <c r="AHU201" s="70"/>
      <c r="AHV201" s="70"/>
      <c r="AHW201" s="70"/>
      <c r="AHX201" s="70"/>
      <c r="AHY201" s="70"/>
      <c r="AHZ201" s="70"/>
      <c r="AIA201" s="70"/>
      <c r="AIB201" s="70"/>
      <c r="AIC201" s="70"/>
      <c r="AID201" s="70"/>
      <c r="AIE201" s="70"/>
      <c r="AIF201" s="70"/>
      <c r="AIG201" s="70"/>
      <c r="AIH201" s="70"/>
      <c r="AII201" s="70"/>
      <c r="AIJ201" s="70"/>
      <c r="AIK201" s="70"/>
      <c r="AIL201" s="70"/>
      <c r="AIM201" s="70"/>
      <c r="AIN201" s="70"/>
      <c r="AIO201" s="70"/>
      <c r="AIP201" s="70"/>
      <c r="AIQ201" s="70"/>
      <c r="AIR201" s="70"/>
      <c r="AIS201" s="70"/>
      <c r="AIT201" s="70"/>
      <c r="AIU201" s="70"/>
      <c r="AIV201" s="70"/>
      <c r="AIW201" s="70"/>
      <c r="AIX201" s="70"/>
      <c r="AIY201" s="70"/>
      <c r="AIZ201" s="70"/>
      <c r="AJA201" s="70"/>
      <c r="AJB201" s="70"/>
      <c r="AJC201" s="70"/>
      <c r="AJD201" s="70"/>
      <c r="AJE201" s="70"/>
      <c r="AJF201" s="70"/>
      <c r="AJG201" s="70"/>
      <c r="AJH201" s="70"/>
      <c r="AJI201" s="70"/>
      <c r="AJJ201" s="70"/>
      <c r="AJK201" s="70"/>
      <c r="AJL201" s="70"/>
      <c r="AJM201" s="70"/>
      <c r="AJN201" s="70"/>
      <c r="AJO201" s="70"/>
      <c r="AJP201" s="70"/>
      <c r="AJQ201" s="70"/>
      <c r="AJR201" s="70"/>
      <c r="AJS201" s="70"/>
      <c r="AJT201" s="70"/>
      <c r="AJU201" s="70"/>
      <c r="AJV201" s="70"/>
      <c r="AJW201" s="70"/>
      <c r="AJX201" s="70"/>
      <c r="AJY201" s="70"/>
      <c r="AJZ201" s="70"/>
      <c r="AKA201" s="70"/>
      <c r="AKB201" s="70"/>
      <c r="AKC201" s="70"/>
      <c r="AKD201" s="70"/>
      <c r="AKE201" s="70"/>
      <c r="AKF201" s="70"/>
      <c r="AKG201" s="70"/>
      <c r="AKH201" s="70"/>
      <c r="AKI201" s="70"/>
      <c r="AKJ201" s="70"/>
      <c r="AKK201" s="70"/>
      <c r="AKL201" s="70"/>
      <c r="AKM201" s="70"/>
      <c r="AKN201" s="70"/>
      <c r="AKO201" s="70"/>
      <c r="AKP201" s="70"/>
      <c r="AKQ201" s="70"/>
      <c r="AKR201" s="70"/>
      <c r="AKS201" s="70"/>
      <c r="AKT201" s="70"/>
      <c r="AKU201" s="70"/>
      <c r="AKV201" s="70"/>
      <c r="AKW201" s="70"/>
      <c r="AKX201" s="70"/>
      <c r="AKY201" s="70"/>
      <c r="AKZ201" s="70"/>
      <c r="ALA201" s="70"/>
      <c r="ALB201" s="70"/>
      <c r="ALC201" s="70"/>
      <c r="ALD201" s="70"/>
      <c r="ALE201" s="70"/>
      <c r="ALF201" s="70"/>
      <c r="ALG201" s="70"/>
      <c r="ALH201" s="70"/>
      <c r="ALI201" s="70"/>
      <c r="ALJ201" s="70"/>
      <c r="ALK201" s="70"/>
      <c r="ALL201" s="70"/>
      <c r="ALM201" s="70"/>
      <c r="ALN201" s="70"/>
      <c r="ALO201" s="70"/>
      <c r="ALP201" s="70"/>
      <c r="ALQ201" s="70"/>
      <c r="ALR201" s="70"/>
      <c r="ALS201" s="70"/>
      <c r="ALT201" s="70"/>
      <c r="ALU201" s="70"/>
      <c r="ALV201" s="70"/>
      <c r="ALW201" s="70"/>
      <c r="ALX201" s="70"/>
      <c r="ALY201" s="70"/>
      <c r="ALZ201" s="70"/>
      <c r="AMA201" s="70"/>
      <c r="AMB201" s="70"/>
      <c r="AMC201" s="70"/>
      <c r="AMD201" s="70"/>
      <c r="AME201" s="70"/>
      <c r="AMF201" s="70"/>
      <c r="AMG201" s="70"/>
      <c r="AMH201" s="70"/>
      <c r="AMI201" s="70"/>
      <c r="AMJ201" s="70"/>
      <c r="AMK201" s="70"/>
      <c r="AML201" s="70"/>
      <c r="AMM201" s="70"/>
      <c r="AMN201" s="70"/>
      <c r="AMO201" s="70"/>
      <c r="AMP201" s="70"/>
      <c r="AMQ201" s="70"/>
      <c r="AMR201" s="70"/>
      <c r="AMS201" s="70"/>
      <c r="AMT201" s="70"/>
      <c r="AMU201" s="70"/>
      <c r="AMV201" s="70"/>
      <c r="AMW201" s="70"/>
      <c r="AMX201" s="70"/>
      <c r="AMY201" s="70"/>
      <c r="AMZ201" s="70"/>
      <c r="ANA201" s="70"/>
      <c r="ANB201" s="70"/>
      <c r="ANC201" s="70"/>
      <c r="AND201" s="70"/>
      <c r="ANE201" s="70"/>
      <c r="ANF201" s="70"/>
      <c r="ANG201" s="70"/>
      <c r="ANH201" s="70"/>
      <c r="ANI201" s="70"/>
      <c r="ANJ201" s="70"/>
      <c r="ANK201" s="70"/>
      <c r="ANL201" s="70"/>
      <c r="ANM201" s="70"/>
      <c r="ANN201" s="70"/>
      <c r="ANO201" s="70"/>
      <c r="ANP201" s="70"/>
      <c r="ANQ201" s="70"/>
      <c r="ANR201" s="70"/>
      <c r="ANS201" s="70"/>
      <c r="ANT201" s="70"/>
      <c r="ANU201" s="70"/>
      <c r="ANV201" s="70"/>
      <c r="ANW201" s="70"/>
      <c r="ANX201" s="70"/>
      <c r="ANY201" s="70"/>
      <c r="ANZ201" s="70"/>
      <c r="AOA201" s="70"/>
      <c r="AOB201" s="70"/>
      <c r="AOC201" s="70"/>
      <c r="AOD201" s="70"/>
      <c r="AOE201" s="70"/>
      <c r="AOF201" s="70"/>
      <c r="AOG201" s="70"/>
      <c r="AOH201" s="70"/>
      <c r="AOI201" s="70"/>
      <c r="AOJ201" s="70"/>
      <c r="AOK201" s="70"/>
      <c r="AOL201" s="70"/>
      <c r="AOM201" s="70"/>
      <c r="AON201" s="70"/>
      <c r="AOO201" s="70"/>
      <c r="AOP201" s="70"/>
      <c r="AOQ201" s="70"/>
      <c r="AOR201" s="70"/>
      <c r="AOS201" s="70"/>
      <c r="AOT201" s="70"/>
      <c r="AOU201" s="70"/>
      <c r="AOV201" s="70"/>
      <c r="AOW201" s="70"/>
      <c r="AOX201" s="70"/>
      <c r="AOY201" s="70"/>
      <c r="AOZ201" s="70"/>
      <c r="APA201" s="70"/>
      <c r="APB201" s="70"/>
      <c r="APC201" s="70"/>
      <c r="APD201" s="70"/>
      <c r="APE201" s="70"/>
      <c r="APF201" s="70"/>
      <c r="APG201" s="70"/>
      <c r="APH201" s="70"/>
      <c r="API201" s="70"/>
      <c r="APJ201" s="70"/>
      <c r="APK201" s="70"/>
      <c r="APL201" s="70"/>
      <c r="APM201" s="70"/>
      <c r="APN201" s="70"/>
      <c r="APO201" s="70"/>
      <c r="APP201" s="70"/>
      <c r="APQ201" s="70"/>
      <c r="APR201" s="70"/>
      <c r="APS201" s="70"/>
      <c r="APT201" s="70"/>
      <c r="APU201" s="70"/>
      <c r="APV201" s="70"/>
      <c r="APW201" s="70"/>
      <c r="APX201" s="70"/>
      <c r="APY201" s="70"/>
      <c r="APZ201" s="70"/>
      <c r="AQA201" s="70"/>
      <c r="AQB201" s="70"/>
      <c r="AQC201" s="70"/>
      <c r="AQD201" s="70"/>
      <c r="AQE201" s="70"/>
      <c r="AQF201" s="70"/>
      <c r="AQG201" s="70"/>
      <c r="AQH201" s="70"/>
      <c r="AQI201" s="70"/>
      <c r="AQJ201" s="70"/>
      <c r="AQK201" s="70"/>
      <c r="AQL201" s="70"/>
      <c r="AQM201" s="70"/>
      <c r="AQN201" s="70"/>
      <c r="AQO201" s="70"/>
      <c r="AQP201" s="70"/>
      <c r="AQQ201" s="70"/>
      <c r="AQR201" s="70"/>
      <c r="AQS201" s="70"/>
      <c r="AQT201" s="70"/>
      <c r="AQU201" s="70"/>
      <c r="AQV201" s="70"/>
      <c r="AQW201" s="70"/>
      <c r="AQX201" s="70"/>
      <c r="AQY201" s="70"/>
      <c r="AQZ201" s="70"/>
      <c r="ARA201" s="70"/>
      <c r="ARB201" s="70"/>
      <c r="ARC201" s="70"/>
      <c r="ARD201" s="70"/>
      <c r="ARE201" s="70"/>
      <c r="ARF201" s="70"/>
      <c r="ARG201" s="70"/>
      <c r="ARH201" s="70"/>
      <c r="ARI201" s="70"/>
      <c r="ARJ201" s="70"/>
      <c r="ARK201" s="70"/>
      <c r="ARL201" s="70"/>
      <c r="ARM201" s="70"/>
      <c r="ARN201" s="70"/>
      <c r="ARO201" s="70"/>
      <c r="ARP201" s="70"/>
      <c r="ARQ201" s="70"/>
      <c r="ARR201" s="70"/>
      <c r="ARS201" s="70"/>
      <c r="ART201" s="70"/>
      <c r="ARU201" s="70"/>
      <c r="ARV201" s="70"/>
      <c r="ARW201" s="70"/>
      <c r="ARX201" s="70"/>
      <c r="ARY201" s="70"/>
      <c r="ARZ201" s="70"/>
      <c r="ASA201" s="70"/>
      <c r="ASB201" s="70"/>
      <c r="ASC201" s="70"/>
      <c r="ASD201" s="70"/>
      <c r="ASE201" s="70"/>
      <c r="ASF201" s="70"/>
      <c r="ASG201" s="70"/>
      <c r="ASH201" s="70"/>
      <c r="ASI201" s="70"/>
      <c r="ASJ201" s="70"/>
      <c r="ASK201" s="70"/>
      <c r="ASL201" s="70"/>
      <c r="ASM201" s="70"/>
      <c r="ASN201" s="70"/>
      <c r="ASO201" s="70"/>
      <c r="ASP201" s="70"/>
      <c r="ASQ201" s="70"/>
      <c r="ASR201" s="70"/>
      <c r="ASS201" s="70"/>
      <c r="AST201" s="70"/>
      <c r="ASU201" s="70"/>
      <c r="ASV201" s="70"/>
      <c r="ASW201" s="70"/>
      <c r="ASX201" s="70"/>
      <c r="ASY201" s="70"/>
      <c r="ASZ201" s="70"/>
      <c r="ATA201" s="70"/>
      <c r="ATB201" s="70"/>
      <c r="ATC201" s="70"/>
      <c r="ATD201" s="70"/>
      <c r="ATE201" s="70"/>
      <c r="ATF201" s="70"/>
      <c r="ATG201" s="70"/>
      <c r="ATH201" s="70"/>
      <c r="ATI201" s="70"/>
      <c r="ATJ201" s="70"/>
      <c r="ATK201" s="70"/>
      <c r="ATL201" s="70"/>
      <c r="ATM201" s="70"/>
      <c r="ATN201" s="70"/>
      <c r="ATO201" s="70"/>
      <c r="ATP201" s="70"/>
      <c r="ATQ201" s="70"/>
      <c r="ATR201" s="70"/>
      <c r="ATS201" s="70"/>
      <c r="ATT201" s="70"/>
      <c r="ATU201" s="70"/>
      <c r="ATV201" s="70"/>
      <c r="ATW201" s="70"/>
      <c r="ATX201" s="70"/>
      <c r="ATY201" s="70"/>
      <c r="ATZ201" s="70"/>
      <c r="AUA201" s="70"/>
      <c r="AUB201" s="70"/>
      <c r="AUC201" s="70"/>
      <c r="AUD201" s="70"/>
      <c r="AUE201" s="70"/>
      <c r="AUF201" s="70"/>
      <c r="AUG201" s="70"/>
      <c r="AUH201" s="70"/>
      <c r="AUI201" s="70"/>
      <c r="AUJ201" s="70"/>
      <c r="AUK201" s="70"/>
      <c r="AUL201" s="70"/>
      <c r="AUM201" s="70"/>
      <c r="AUN201" s="70"/>
      <c r="AUO201" s="70"/>
      <c r="AUP201" s="70"/>
      <c r="AUQ201" s="70"/>
      <c r="AUR201" s="70"/>
      <c r="AUS201" s="70"/>
      <c r="AUT201" s="70"/>
      <c r="AUU201" s="70"/>
      <c r="AUV201" s="70"/>
      <c r="AUW201" s="70"/>
      <c r="AUX201" s="70"/>
      <c r="AUY201" s="70"/>
      <c r="AUZ201" s="70"/>
      <c r="AVA201" s="70"/>
      <c r="AVB201" s="70"/>
      <c r="AVC201" s="70"/>
      <c r="AVD201" s="70"/>
      <c r="AVE201" s="70"/>
      <c r="AVF201" s="70"/>
      <c r="AVG201" s="70"/>
      <c r="AVH201" s="70"/>
      <c r="AVI201" s="70"/>
      <c r="AVJ201" s="70"/>
      <c r="AVK201" s="70"/>
      <c r="AVL201" s="70"/>
      <c r="AVM201" s="70"/>
      <c r="AVN201" s="70"/>
      <c r="AVO201" s="70"/>
      <c r="AVP201" s="70"/>
      <c r="AVQ201" s="70"/>
      <c r="AVR201" s="70"/>
      <c r="AVS201" s="70"/>
      <c r="AVT201" s="70"/>
      <c r="AVU201" s="70"/>
      <c r="AVV201" s="70"/>
      <c r="AVW201" s="70"/>
      <c r="AVX201" s="70"/>
      <c r="AVY201" s="70"/>
      <c r="AVZ201" s="70"/>
      <c r="AWA201" s="70"/>
      <c r="AWB201" s="70"/>
      <c r="AWC201" s="70"/>
      <c r="AWD201" s="70"/>
      <c r="AWE201" s="70"/>
      <c r="AWF201" s="70"/>
      <c r="AWG201" s="70"/>
      <c r="AWH201" s="70"/>
      <c r="AWI201" s="70"/>
      <c r="AWJ201" s="70"/>
      <c r="AWK201" s="70"/>
      <c r="AWL201" s="70"/>
      <c r="AWM201" s="70"/>
      <c r="AWN201" s="70"/>
      <c r="AWO201" s="70"/>
      <c r="AWP201" s="70"/>
      <c r="AWQ201" s="70"/>
      <c r="AWR201" s="70"/>
      <c r="AWS201" s="70"/>
      <c r="AWT201" s="70"/>
      <c r="AWU201" s="70"/>
      <c r="AWV201" s="70"/>
      <c r="AWW201" s="70"/>
      <c r="AWX201" s="70"/>
      <c r="AWY201" s="70"/>
      <c r="AWZ201" s="70"/>
      <c r="AXA201" s="70"/>
      <c r="AXB201" s="70"/>
      <c r="AXC201" s="70"/>
      <c r="AXD201" s="70"/>
      <c r="AXE201" s="70"/>
      <c r="AXF201" s="70"/>
      <c r="AXG201" s="70"/>
      <c r="AXH201" s="70"/>
      <c r="AXI201" s="70"/>
      <c r="AXJ201" s="70"/>
      <c r="AXK201" s="70"/>
      <c r="AXL201" s="70"/>
      <c r="AXM201" s="70"/>
      <c r="AXN201" s="70"/>
      <c r="AXO201" s="70"/>
      <c r="AXP201" s="70"/>
      <c r="AXQ201" s="70"/>
      <c r="AXR201" s="70"/>
      <c r="AXS201" s="70"/>
      <c r="AXT201" s="70"/>
      <c r="AXU201" s="70"/>
      <c r="AXV201" s="70"/>
      <c r="AXW201" s="70"/>
      <c r="AXX201" s="70"/>
      <c r="AXY201" s="70"/>
      <c r="AXZ201" s="70"/>
      <c r="AYA201" s="70"/>
      <c r="AYB201" s="70"/>
      <c r="AYC201" s="70"/>
      <c r="AYD201" s="70"/>
      <c r="AYE201" s="70"/>
      <c r="AYF201" s="70"/>
      <c r="AYG201" s="70"/>
      <c r="AYH201" s="70"/>
      <c r="AYI201" s="70"/>
      <c r="AYJ201" s="70"/>
      <c r="AYK201" s="70"/>
      <c r="AYL201" s="70"/>
      <c r="AYM201" s="70"/>
      <c r="AYN201" s="70"/>
      <c r="AYO201" s="70"/>
      <c r="AYP201" s="70"/>
      <c r="AYQ201" s="70"/>
      <c r="AYR201" s="70"/>
      <c r="AYS201" s="70"/>
      <c r="AYT201" s="70"/>
      <c r="AYU201" s="70"/>
      <c r="AYV201" s="70"/>
      <c r="AYW201" s="70"/>
      <c r="AYX201" s="70"/>
      <c r="AYY201" s="70"/>
      <c r="AYZ201" s="70"/>
      <c r="AZA201" s="70"/>
      <c r="AZB201" s="70"/>
      <c r="AZC201" s="70"/>
      <c r="AZD201" s="70"/>
      <c r="AZE201" s="70"/>
      <c r="AZF201" s="70"/>
      <c r="AZG201" s="70"/>
      <c r="AZH201" s="70"/>
      <c r="AZI201" s="70"/>
      <c r="AZJ201" s="70"/>
      <c r="AZK201" s="70"/>
      <c r="AZL201" s="70"/>
      <c r="AZM201" s="70"/>
      <c r="AZN201" s="70"/>
      <c r="AZO201" s="70"/>
      <c r="AZP201" s="70"/>
      <c r="AZQ201" s="70"/>
      <c r="AZR201" s="70"/>
      <c r="AZS201" s="70"/>
      <c r="AZT201" s="70"/>
      <c r="AZU201" s="70"/>
      <c r="AZV201" s="70"/>
      <c r="AZW201" s="70"/>
      <c r="AZX201" s="70"/>
      <c r="AZY201" s="70"/>
      <c r="AZZ201" s="70"/>
      <c r="BAA201" s="70"/>
      <c r="BAB201" s="70"/>
      <c r="BAC201" s="70"/>
      <c r="BAD201" s="70"/>
      <c r="BAE201" s="70"/>
      <c r="BAF201" s="70"/>
      <c r="BAG201" s="70"/>
      <c r="BAH201" s="70"/>
      <c r="BAI201" s="70"/>
      <c r="BAJ201" s="70"/>
      <c r="BAK201" s="70"/>
      <c r="BAL201" s="70"/>
      <c r="BAM201" s="70"/>
      <c r="BAN201" s="70"/>
      <c r="BAO201" s="70"/>
      <c r="BAP201" s="70"/>
      <c r="BAQ201" s="70"/>
      <c r="BAR201" s="70"/>
      <c r="BAS201" s="70"/>
      <c r="BAT201" s="70"/>
      <c r="BAU201" s="70"/>
      <c r="BAV201" s="70"/>
      <c r="BAW201" s="70"/>
      <c r="BAX201" s="70"/>
      <c r="BAY201" s="70"/>
      <c r="BAZ201" s="70"/>
      <c r="BBA201" s="70"/>
      <c r="BBB201" s="70"/>
      <c r="BBC201" s="70"/>
      <c r="BBD201" s="70"/>
      <c r="BBE201" s="70"/>
      <c r="BBF201" s="70"/>
      <c r="BBG201" s="70"/>
      <c r="BBH201" s="70"/>
      <c r="BBI201" s="70"/>
      <c r="BBJ201" s="70"/>
      <c r="BBK201" s="70"/>
      <c r="BBL201" s="70"/>
      <c r="BBM201" s="70"/>
      <c r="BBN201" s="70"/>
      <c r="BBO201" s="70"/>
      <c r="BBP201" s="70"/>
      <c r="BBQ201" s="70"/>
      <c r="BBR201" s="70"/>
      <c r="BBS201" s="70"/>
      <c r="BBT201" s="70"/>
      <c r="BBU201" s="70"/>
      <c r="BBV201" s="70"/>
      <c r="BBW201" s="70"/>
      <c r="BBX201" s="70"/>
      <c r="BBY201" s="70"/>
      <c r="BBZ201" s="70"/>
      <c r="BCA201" s="70"/>
      <c r="BCB201" s="70"/>
      <c r="BCC201" s="70"/>
      <c r="BCD201" s="70"/>
      <c r="BCE201" s="70"/>
      <c r="BCF201" s="70"/>
      <c r="BCG201" s="70"/>
      <c r="BCH201" s="70"/>
      <c r="BCI201" s="70"/>
      <c r="BCJ201" s="70"/>
      <c r="BCK201" s="70"/>
      <c r="BCL201" s="70"/>
      <c r="BCM201" s="70"/>
      <c r="BCN201" s="70"/>
      <c r="BCO201" s="70"/>
      <c r="BCP201" s="70"/>
      <c r="BCQ201" s="70"/>
      <c r="BCR201" s="70"/>
      <c r="BCS201" s="70"/>
      <c r="BCT201" s="70"/>
      <c r="BCU201" s="70"/>
      <c r="BCV201" s="70"/>
      <c r="BCW201" s="70"/>
      <c r="BCX201" s="70"/>
      <c r="BCY201" s="70"/>
      <c r="BCZ201" s="70"/>
      <c r="BDA201" s="70"/>
      <c r="BDB201" s="70"/>
      <c r="BDC201" s="70"/>
      <c r="BDD201" s="70"/>
      <c r="BDE201" s="70"/>
      <c r="BDF201" s="70"/>
      <c r="BDG201" s="70"/>
      <c r="BDH201" s="70"/>
      <c r="BDI201" s="70"/>
      <c r="BDJ201" s="70"/>
      <c r="BDK201" s="70"/>
      <c r="BDL201" s="70"/>
      <c r="BDM201" s="70"/>
      <c r="BDN201" s="70"/>
      <c r="BDO201" s="70"/>
      <c r="BDP201" s="70"/>
      <c r="BDQ201" s="70"/>
      <c r="BDR201" s="70"/>
      <c r="BDS201" s="70"/>
      <c r="BDT201" s="70"/>
      <c r="BDU201" s="70"/>
      <c r="BDV201" s="70"/>
      <c r="BDW201" s="70"/>
      <c r="BDX201" s="70"/>
      <c r="BDY201" s="70"/>
      <c r="BDZ201" s="70"/>
      <c r="BEA201" s="70"/>
      <c r="BEB201" s="70"/>
      <c r="BEC201" s="70"/>
      <c r="BED201" s="70"/>
      <c r="BEE201" s="70"/>
      <c r="BEF201" s="70"/>
      <c r="BEG201" s="70"/>
      <c r="BEH201" s="70"/>
      <c r="BEI201" s="70"/>
      <c r="BEJ201" s="70"/>
      <c r="BEK201" s="70"/>
      <c r="BEL201" s="70"/>
      <c r="BEM201" s="70"/>
      <c r="BEN201" s="70"/>
      <c r="BEO201" s="70"/>
      <c r="BEP201" s="70"/>
      <c r="BEQ201" s="70"/>
      <c r="BER201" s="70"/>
      <c r="BES201" s="70"/>
      <c r="BET201" s="70"/>
      <c r="BEU201" s="70"/>
      <c r="BEV201" s="70"/>
      <c r="BEW201" s="70"/>
      <c r="BEX201" s="70"/>
      <c r="BEY201" s="70"/>
      <c r="BEZ201" s="70"/>
      <c r="BFA201" s="70"/>
      <c r="BFB201" s="70"/>
      <c r="BFC201" s="70"/>
      <c r="BFD201" s="70"/>
      <c r="BFE201" s="70"/>
      <c r="BFF201" s="70"/>
      <c r="BFG201" s="70"/>
      <c r="BFH201" s="70"/>
      <c r="BFI201" s="70"/>
      <c r="BFJ201" s="70"/>
      <c r="BFK201" s="70"/>
      <c r="BFL201" s="70"/>
      <c r="BFM201" s="70"/>
      <c r="BFN201" s="70"/>
      <c r="BFO201" s="70"/>
      <c r="BFP201" s="70"/>
      <c r="BFQ201" s="70"/>
      <c r="BFR201" s="70"/>
      <c r="BFS201" s="70"/>
    </row>
    <row r="202" spans="1:1527" s="76" customFormat="1" x14ac:dyDescent="0.2">
      <c r="A202" s="72"/>
      <c r="B202" s="72"/>
      <c r="C202" s="72"/>
      <c r="D202" s="72"/>
      <c r="E202" s="72"/>
      <c r="F202" s="159"/>
      <c r="G202" s="73"/>
      <c r="H202" s="73"/>
      <c r="I202" s="73"/>
      <c r="J202" s="73"/>
      <c r="K202" s="73"/>
      <c r="L202" s="73"/>
      <c r="M202" s="73"/>
      <c r="N202" s="73"/>
      <c r="O202" s="73"/>
      <c r="P202" s="73"/>
      <c r="Q202" s="73"/>
      <c r="R202" s="73"/>
      <c r="S202" s="74"/>
      <c r="T202" s="75"/>
      <c r="U202" s="75"/>
      <c r="V202" s="75"/>
      <c r="W202" s="75"/>
      <c r="X202" s="75"/>
      <c r="Y202" s="75"/>
      <c r="Z202" s="75"/>
      <c r="AA202" s="75"/>
      <c r="AB202" s="75"/>
      <c r="AC202" s="75"/>
      <c r="AD202" s="75"/>
      <c r="AE202" s="75"/>
      <c r="AF202" s="75"/>
      <c r="AG202" s="75"/>
      <c r="AH202" s="75"/>
      <c r="AI202" s="75"/>
      <c r="AJ202" s="75"/>
      <c r="AK202" s="75"/>
      <c r="AL202" s="75"/>
      <c r="AM202" s="75"/>
      <c r="AN202" s="75"/>
      <c r="AO202" s="75"/>
      <c r="AP202" s="75"/>
      <c r="AQ202" s="75"/>
      <c r="AR202" s="75"/>
      <c r="AS202" s="75"/>
      <c r="AT202" s="75"/>
      <c r="AU202" s="75"/>
      <c r="AV202" s="75"/>
      <c r="AW202" s="75"/>
      <c r="AX202" s="75"/>
      <c r="AY202" s="75"/>
      <c r="AZ202" s="75"/>
    </row>
    <row r="203" spans="1:1527" s="70" customFormat="1" ht="17" x14ac:dyDescent="0.2">
      <c r="A203" s="41" t="s">
        <v>83</v>
      </c>
      <c r="B203" s="308" t="s">
        <v>149</v>
      </c>
      <c r="C203" s="42" t="s">
        <v>237</v>
      </c>
      <c r="D203" s="42" t="s">
        <v>173</v>
      </c>
      <c r="E203" s="42" t="s">
        <v>84</v>
      </c>
      <c r="F203" s="144" t="s">
        <v>190</v>
      </c>
      <c r="G203" s="133" t="s">
        <v>202</v>
      </c>
      <c r="H203" s="37" t="s">
        <v>203</v>
      </c>
      <c r="I203" s="37" t="s">
        <v>204</v>
      </c>
      <c r="J203" s="37" t="s">
        <v>205</v>
      </c>
      <c r="K203" s="37" t="s">
        <v>206</v>
      </c>
      <c r="L203" s="37" t="s">
        <v>207</v>
      </c>
      <c r="M203" s="37" t="s">
        <v>208</v>
      </c>
      <c r="N203" s="37" t="s">
        <v>209</v>
      </c>
      <c r="O203" s="37" t="s">
        <v>210</v>
      </c>
      <c r="P203" s="37" t="s">
        <v>211</v>
      </c>
      <c r="Q203" s="37" t="s">
        <v>212</v>
      </c>
      <c r="R203" s="37" t="s">
        <v>213</v>
      </c>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row>
    <row r="204" spans="1:1527" s="191" customFormat="1" ht="34" x14ac:dyDescent="0.2">
      <c r="A204" s="40" t="s">
        <v>276</v>
      </c>
      <c r="B204" s="56" t="s">
        <v>112</v>
      </c>
      <c r="C204" s="43" t="s">
        <v>401</v>
      </c>
      <c r="D204" s="43"/>
      <c r="E204" s="43" t="s">
        <v>402</v>
      </c>
      <c r="F204" s="192">
        <f>SUM(G204:R204)</f>
        <v>16666</v>
      </c>
      <c r="G204" s="281"/>
      <c r="H204" s="238">
        <v>405.78</v>
      </c>
      <c r="I204" s="238">
        <v>1266</v>
      </c>
      <c r="J204" s="238">
        <v>1666</v>
      </c>
      <c r="K204" s="238">
        <v>1666</v>
      </c>
      <c r="L204" s="238">
        <v>1666</v>
      </c>
      <c r="M204" s="238">
        <v>1666</v>
      </c>
      <c r="N204" s="238">
        <v>2922.22</v>
      </c>
      <c r="O204" s="238">
        <v>666</v>
      </c>
      <c r="P204" s="238">
        <v>666</v>
      </c>
      <c r="Q204" s="238">
        <v>2410.0000000000018</v>
      </c>
      <c r="R204" s="238">
        <v>1666</v>
      </c>
    </row>
    <row r="205" spans="1:1527" s="70" customFormat="1" x14ac:dyDescent="0.2">
      <c r="A205" s="416" t="s">
        <v>112</v>
      </c>
      <c r="B205" s="416"/>
      <c r="C205" s="416"/>
      <c r="D205" s="416"/>
      <c r="E205" s="417"/>
      <c r="F205" s="160">
        <f>SUM(F204:F204)</f>
        <v>16666</v>
      </c>
      <c r="G205" s="77">
        <f t="shared" ref="G205:R205" si="15">SUM(G204:G204)</f>
        <v>0</v>
      </c>
      <c r="H205" s="77">
        <f t="shared" si="15"/>
        <v>405.78</v>
      </c>
      <c r="I205" s="77">
        <f t="shared" si="15"/>
        <v>1266</v>
      </c>
      <c r="J205" s="77">
        <f t="shared" si="15"/>
        <v>1666</v>
      </c>
      <c r="K205" s="77">
        <f t="shared" si="15"/>
        <v>1666</v>
      </c>
      <c r="L205" s="77">
        <f t="shared" si="15"/>
        <v>1666</v>
      </c>
      <c r="M205" s="77">
        <f t="shared" si="15"/>
        <v>1666</v>
      </c>
      <c r="N205" s="77">
        <f t="shared" si="15"/>
        <v>2922.22</v>
      </c>
      <c r="O205" s="77">
        <f t="shared" si="15"/>
        <v>666</v>
      </c>
      <c r="P205" s="77">
        <f t="shared" si="15"/>
        <v>666</v>
      </c>
      <c r="Q205" s="77">
        <f t="shared" si="15"/>
        <v>2410.0000000000018</v>
      </c>
      <c r="R205" s="77">
        <f t="shared" si="15"/>
        <v>1666</v>
      </c>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row>
    <row r="206" spans="1:1527" s="70" customFormat="1" ht="17" customHeight="1" x14ac:dyDescent="0.2">
      <c r="A206" s="78"/>
      <c r="B206" s="416" t="s">
        <v>214</v>
      </c>
      <c r="C206" s="416"/>
      <c r="D206" s="416"/>
      <c r="E206" s="417"/>
      <c r="F206" s="161"/>
      <c r="G206" s="472">
        <f>+G205+H205+I205</f>
        <v>1671.78</v>
      </c>
      <c r="H206" s="472"/>
      <c r="I206" s="430"/>
      <c r="J206" s="473">
        <f>+J205+K205+L205+G206</f>
        <v>6669.78</v>
      </c>
      <c r="K206" s="472"/>
      <c r="L206" s="430"/>
      <c r="M206" s="473">
        <f>+M205+N205+O205+J206</f>
        <v>11924</v>
      </c>
      <c r="N206" s="472"/>
      <c r="O206" s="430"/>
      <c r="P206" s="473">
        <f>+P205+Q205+R205+M206</f>
        <v>16666</v>
      </c>
      <c r="Q206" s="472"/>
      <c r="R206" s="430"/>
      <c r="S206" s="69"/>
      <c r="T206" s="69"/>
      <c r="U206" s="69"/>
      <c r="V206" s="69"/>
      <c r="W206" s="69"/>
      <c r="X206" s="69"/>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row>
    <row r="207" spans="1:1527" s="75" customFormat="1" x14ac:dyDescent="0.2">
      <c r="A207" s="79"/>
      <c r="B207" s="79"/>
      <c r="C207" s="79"/>
      <c r="D207" s="79"/>
      <c r="E207" s="79"/>
      <c r="F207" s="162"/>
      <c r="G207" s="74"/>
      <c r="H207" s="74"/>
      <c r="I207" s="74"/>
      <c r="J207" s="74"/>
      <c r="K207" s="74"/>
      <c r="L207" s="74"/>
      <c r="M207" s="74"/>
      <c r="N207" s="74"/>
      <c r="O207" s="74"/>
      <c r="P207" s="74"/>
      <c r="Q207" s="74"/>
      <c r="R207" s="74"/>
      <c r="S207" s="74"/>
    </row>
    <row r="208" spans="1:1527" s="70" customFormat="1" ht="17" x14ac:dyDescent="0.2">
      <c r="A208" s="41" t="s">
        <v>83</v>
      </c>
      <c r="B208" s="308" t="s">
        <v>149</v>
      </c>
      <c r="C208" s="42" t="s">
        <v>237</v>
      </c>
      <c r="D208" s="42" t="s">
        <v>173</v>
      </c>
      <c r="E208" s="42" t="s">
        <v>84</v>
      </c>
      <c r="F208" s="144" t="s">
        <v>190</v>
      </c>
      <c r="G208" s="133" t="s">
        <v>202</v>
      </c>
      <c r="H208" s="37" t="s">
        <v>203</v>
      </c>
      <c r="I208" s="37" t="s">
        <v>204</v>
      </c>
      <c r="J208" s="37" t="s">
        <v>205</v>
      </c>
      <c r="K208" s="37" t="s">
        <v>206</v>
      </c>
      <c r="L208" s="37" t="s">
        <v>207</v>
      </c>
      <c r="M208" s="37" t="s">
        <v>208</v>
      </c>
      <c r="N208" s="37" t="s">
        <v>209</v>
      </c>
      <c r="O208" s="37" t="s">
        <v>210</v>
      </c>
      <c r="P208" s="37" t="s">
        <v>211</v>
      </c>
      <c r="Q208" s="37" t="s">
        <v>212</v>
      </c>
      <c r="R208" s="37" t="s">
        <v>213</v>
      </c>
      <c r="S208" s="69"/>
      <c r="T208" s="69"/>
      <c r="U208" s="69"/>
      <c r="V208" s="69"/>
      <c r="W208" s="69"/>
      <c r="X208" s="69"/>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row>
    <row r="209" spans="1:52" s="70" customFormat="1" ht="17" x14ac:dyDescent="0.2">
      <c r="A209" s="38" t="s">
        <v>276</v>
      </c>
      <c r="B209" s="326" t="s">
        <v>176</v>
      </c>
      <c r="C209" s="39"/>
      <c r="D209" s="39"/>
      <c r="E209" s="39"/>
      <c r="F209" s="163">
        <f>SUM(G209:R209)</f>
        <v>30</v>
      </c>
      <c r="G209" s="80"/>
      <c r="H209" s="81"/>
      <c r="I209" s="81"/>
      <c r="J209" s="81">
        <v>5</v>
      </c>
      <c r="K209" s="81">
        <v>5</v>
      </c>
      <c r="L209" s="81">
        <v>10</v>
      </c>
      <c r="M209" s="81">
        <v>10</v>
      </c>
      <c r="N209" s="81"/>
      <c r="O209" s="81"/>
      <c r="P209" s="81"/>
      <c r="Q209" s="81"/>
      <c r="R209" s="81"/>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row>
    <row r="210" spans="1:52" s="70" customFormat="1" x14ac:dyDescent="0.2">
      <c r="A210" s="416" t="s">
        <v>140</v>
      </c>
      <c r="B210" s="416"/>
      <c r="C210" s="416"/>
      <c r="D210" s="416"/>
      <c r="E210" s="417"/>
      <c r="F210" s="157">
        <f t="shared" ref="F210:R210" si="16">SUM(F209:F209)</f>
        <v>30</v>
      </c>
      <c r="G210" s="65">
        <f t="shared" si="16"/>
        <v>0</v>
      </c>
      <c r="H210" s="82">
        <f t="shared" si="16"/>
        <v>0</v>
      </c>
      <c r="I210" s="82">
        <f t="shared" si="16"/>
        <v>0</v>
      </c>
      <c r="J210" s="82">
        <f t="shared" si="16"/>
        <v>5</v>
      </c>
      <c r="K210" s="82">
        <f t="shared" si="16"/>
        <v>5</v>
      </c>
      <c r="L210" s="82">
        <f t="shared" si="16"/>
        <v>10</v>
      </c>
      <c r="M210" s="82">
        <f t="shared" si="16"/>
        <v>10</v>
      </c>
      <c r="N210" s="82">
        <f t="shared" si="16"/>
        <v>0</v>
      </c>
      <c r="O210" s="82">
        <f t="shared" si="16"/>
        <v>0</v>
      </c>
      <c r="P210" s="82">
        <f t="shared" si="16"/>
        <v>0</v>
      </c>
      <c r="Q210" s="82">
        <f t="shared" si="16"/>
        <v>0</v>
      </c>
      <c r="R210" s="82">
        <f t="shared" si="16"/>
        <v>0</v>
      </c>
      <c r="S210" s="69"/>
      <c r="T210" s="69"/>
      <c r="U210" s="69"/>
      <c r="V210" s="69"/>
      <c r="W210" s="69"/>
      <c r="X210" s="69"/>
      <c r="Y210" s="69"/>
      <c r="Z210" s="69"/>
      <c r="AA210" s="69"/>
      <c r="AB210" s="69"/>
      <c r="AC210" s="69"/>
      <c r="AD210" s="69"/>
      <c r="AE210" s="69"/>
      <c r="AF210" s="69"/>
      <c r="AG210" s="69"/>
      <c r="AH210" s="69"/>
      <c r="AI210" s="69"/>
      <c r="AJ210" s="69"/>
      <c r="AK210" s="69"/>
      <c r="AL210" s="69"/>
      <c r="AM210" s="69"/>
      <c r="AN210" s="69"/>
      <c r="AO210" s="69"/>
      <c r="AP210" s="69"/>
      <c r="AQ210" s="69"/>
      <c r="AR210" s="69"/>
      <c r="AS210" s="69"/>
      <c r="AT210" s="69"/>
      <c r="AU210" s="69"/>
      <c r="AV210" s="69"/>
      <c r="AW210" s="69"/>
      <c r="AX210" s="69"/>
      <c r="AY210" s="69"/>
      <c r="AZ210" s="69"/>
    </row>
    <row r="211" spans="1:52" s="70" customFormat="1" ht="17" customHeight="1" x14ac:dyDescent="0.2">
      <c r="A211" s="78"/>
      <c r="B211" s="416" t="s">
        <v>214</v>
      </c>
      <c r="C211" s="416"/>
      <c r="D211" s="416"/>
      <c r="E211" s="417"/>
      <c r="F211" s="154"/>
      <c r="G211" s="418">
        <f>SUM(G210:I210)</f>
        <v>0</v>
      </c>
      <c r="H211" s="418"/>
      <c r="I211" s="419"/>
      <c r="J211" s="420">
        <f>SUM(J210:L210)+G211</f>
        <v>20</v>
      </c>
      <c r="K211" s="418"/>
      <c r="L211" s="419"/>
      <c r="M211" s="420">
        <f>+M210+N210+O210+J211</f>
        <v>30</v>
      </c>
      <c r="N211" s="418"/>
      <c r="O211" s="419"/>
      <c r="P211" s="420">
        <f>+M211+P210+Q210+R210</f>
        <v>30</v>
      </c>
      <c r="Q211" s="418"/>
      <c r="R211" s="419"/>
      <c r="S211" s="69"/>
      <c r="T211" s="69"/>
      <c r="U211" s="69"/>
      <c r="V211" s="69"/>
      <c r="W211" s="69"/>
      <c r="X211" s="69"/>
      <c r="Y211" s="69"/>
      <c r="Z211" s="69"/>
      <c r="AA211" s="69"/>
      <c r="AB211" s="69"/>
      <c r="AC211" s="69"/>
      <c r="AD211" s="69"/>
      <c r="AE211" s="69"/>
      <c r="AF211" s="69"/>
      <c r="AG211" s="69"/>
      <c r="AH211" s="69"/>
      <c r="AI211" s="69"/>
      <c r="AJ211" s="69"/>
      <c r="AK211" s="69"/>
      <c r="AL211" s="69"/>
      <c r="AM211" s="69"/>
      <c r="AN211" s="69"/>
      <c r="AO211" s="69"/>
      <c r="AP211" s="69"/>
      <c r="AQ211" s="69"/>
      <c r="AR211" s="69"/>
      <c r="AS211" s="69"/>
      <c r="AT211" s="69"/>
      <c r="AU211" s="69"/>
      <c r="AV211" s="69"/>
      <c r="AW211" s="69"/>
      <c r="AX211" s="69"/>
      <c r="AY211" s="69"/>
      <c r="AZ211" s="69"/>
    </row>
    <row r="212" spans="1:52" s="86" customFormat="1" x14ac:dyDescent="0.2">
      <c r="A212" s="83"/>
      <c r="B212" s="83"/>
      <c r="C212" s="83"/>
      <c r="D212" s="83"/>
      <c r="E212" s="83"/>
      <c r="F212" s="164"/>
      <c r="G212" s="84"/>
      <c r="H212" s="84"/>
      <c r="I212" s="84"/>
      <c r="J212" s="84"/>
      <c r="K212" s="84"/>
      <c r="L212" s="84"/>
      <c r="M212" s="84"/>
      <c r="N212" s="84"/>
      <c r="O212" s="84"/>
      <c r="P212" s="84"/>
      <c r="Q212" s="85"/>
      <c r="R212" s="85"/>
      <c r="S212" s="84"/>
    </row>
    <row r="213" spans="1:52" s="86" customFormat="1" ht="17" x14ac:dyDescent="0.2">
      <c r="A213" s="41" t="s">
        <v>83</v>
      </c>
      <c r="B213" s="308" t="s">
        <v>149</v>
      </c>
      <c r="C213" s="42" t="s">
        <v>237</v>
      </c>
      <c r="D213" s="41" t="s">
        <v>173</v>
      </c>
      <c r="E213" s="42" t="s">
        <v>84</v>
      </c>
      <c r="F213" s="165" t="s">
        <v>190</v>
      </c>
      <c r="G213" s="133" t="s">
        <v>202</v>
      </c>
      <c r="H213" s="37" t="s">
        <v>203</v>
      </c>
      <c r="I213" s="37" t="s">
        <v>204</v>
      </c>
      <c r="J213" s="37" t="s">
        <v>205</v>
      </c>
      <c r="K213" s="37" t="s">
        <v>206</v>
      </c>
      <c r="L213" s="37" t="s">
        <v>207</v>
      </c>
      <c r="M213" s="37" t="s">
        <v>208</v>
      </c>
      <c r="N213" s="37" t="s">
        <v>209</v>
      </c>
      <c r="O213" s="37" t="s">
        <v>210</v>
      </c>
      <c r="P213" s="37" t="s">
        <v>211</v>
      </c>
      <c r="Q213" s="37" t="s">
        <v>212</v>
      </c>
      <c r="R213" s="37" t="s">
        <v>213</v>
      </c>
      <c r="S213" s="84"/>
    </row>
    <row r="214" spans="1:52" s="196" customFormat="1" ht="85" x14ac:dyDescent="0.2">
      <c r="A214" s="40" t="s">
        <v>277</v>
      </c>
      <c r="B214" s="40" t="s">
        <v>91</v>
      </c>
      <c r="C214" s="193" t="s">
        <v>404</v>
      </c>
      <c r="D214" s="40" t="s">
        <v>405</v>
      </c>
      <c r="E214" s="194" t="s">
        <v>406</v>
      </c>
      <c r="F214" s="163">
        <f>SUM(G214:R214)</f>
        <v>1</v>
      </c>
      <c r="G214" s="188"/>
      <c r="H214" s="187"/>
      <c r="I214" s="187"/>
      <c r="J214" s="187"/>
      <c r="K214" s="187"/>
      <c r="L214" s="187"/>
      <c r="M214" s="187"/>
      <c r="N214" s="187"/>
      <c r="O214" s="187"/>
      <c r="P214" s="187"/>
      <c r="Q214" s="187"/>
      <c r="R214" s="187">
        <v>1</v>
      </c>
      <c r="S214" s="195"/>
    </row>
    <row r="215" spans="1:52" s="86" customFormat="1" x14ac:dyDescent="0.2">
      <c r="A215" s="416" t="s">
        <v>91</v>
      </c>
      <c r="B215" s="416"/>
      <c r="C215" s="416"/>
      <c r="D215" s="416"/>
      <c r="E215" s="417"/>
      <c r="F215" s="166">
        <f>SUM(F214)</f>
        <v>1</v>
      </c>
      <c r="G215" s="87">
        <f t="shared" ref="G215:R215" si="17">SUM(G214)</f>
        <v>0</v>
      </c>
      <c r="H215" s="87">
        <f t="shared" si="17"/>
        <v>0</v>
      </c>
      <c r="I215" s="87">
        <f t="shared" si="17"/>
        <v>0</v>
      </c>
      <c r="J215" s="87">
        <f t="shared" si="17"/>
        <v>0</v>
      </c>
      <c r="K215" s="87">
        <f t="shared" si="17"/>
        <v>0</v>
      </c>
      <c r="L215" s="87">
        <f t="shared" si="17"/>
        <v>0</v>
      </c>
      <c r="M215" s="87">
        <f t="shared" si="17"/>
        <v>0</v>
      </c>
      <c r="N215" s="87">
        <f t="shared" si="17"/>
        <v>0</v>
      </c>
      <c r="O215" s="87">
        <f t="shared" si="17"/>
        <v>0</v>
      </c>
      <c r="P215" s="87">
        <f t="shared" si="17"/>
        <v>0</v>
      </c>
      <c r="Q215" s="87">
        <f t="shared" si="17"/>
        <v>0</v>
      </c>
      <c r="R215" s="87">
        <f t="shared" si="17"/>
        <v>1</v>
      </c>
      <c r="S215" s="35"/>
    </row>
    <row r="216" spans="1:52" s="86" customFormat="1" x14ac:dyDescent="0.2">
      <c r="A216" s="416" t="s">
        <v>214</v>
      </c>
      <c r="B216" s="416"/>
      <c r="C216" s="416"/>
      <c r="D216" s="416"/>
      <c r="E216" s="417"/>
      <c r="F216" s="167"/>
      <c r="G216" s="472">
        <f>+G215+H215+I215</f>
        <v>0</v>
      </c>
      <c r="H216" s="472"/>
      <c r="I216" s="430"/>
      <c r="J216" s="473">
        <f>+J215+K215+L215+G216</f>
        <v>0</v>
      </c>
      <c r="K216" s="472"/>
      <c r="L216" s="430"/>
      <c r="M216" s="473">
        <f>+M215+N215+O215+J216</f>
        <v>0</v>
      </c>
      <c r="N216" s="472"/>
      <c r="O216" s="430"/>
      <c r="P216" s="473">
        <f>+P215+Q215+R215+M216</f>
        <v>1</v>
      </c>
      <c r="Q216" s="472"/>
      <c r="R216" s="430"/>
      <c r="S216" s="35"/>
    </row>
    <row r="217" spans="1:52" s="86" customFormat="1" x14ac:dyDescent="0.2">
      <c r="A217" s="83"/>
      <c r="B217" s="83"/>
      <c r="C217" s="83"/>
      <c r="D217" s="83"/>
      <c r="E217" s="83"/>
      <c r="F217" s="164"/>
      <c r="G217" s="84"/>
      <c r="H217" s="84"/>
      <c r="I217" s="84"/>
      <c r="J217" s="84"/>
      <c r="K217" s="84"/>
      <c r="L217" s="84"/>
      <c r="M217" s="84"/>
      <c r="N217" s="84"/>
      <c r="O217" s="84"/>
      <c r="P217" s="84"/>
      <c r="Q217" s="85"/>
      <c r="R217" s="85"/>
      <c r="S217" s="84"/>
    </row>
    <row r="218" spans="1:52" ht="17" x14ac:dyDescent="0.2">
      <c r="A218" s="41" t="s">
        <v>83</v>
      </c>
      <c r="B218" s="308" t="s">
        <v>149</v>
      </c>
      <c r="C218" s="42" t="s">
        <v>237</v>
      </c>
      <c r="D218" s="42" t="s">
        <v>173</v>
      </c>
      <c r="E218" s="42" t="s">
        <v>84</v>
      </c>
      <c r="F218" s="165" t="s">
        <v>190</v>
      </c>
      <c r="G218" s="133" t="s">
        <v>202</v>
      </c>
      <c r="H218" s="37" t="s">
        <v>203</v>
      </c>
      <c r="I218" s="37" t="s">
        <v>204</v>
      </c>
      <c r="J218" s="37" t="s">
        <v>205</v>
      </c>
      <c r="K218" s="37" t="s">
        <v>206</v>
      </c>
      <c r="L218" s="37" t="s">
        <v>207</v>
      </c>
      <c r="M218" s="37" t="s">
        <v>208</v>
      </c>
      <c r="N218" s="37" t="s">
        <v>209</v>
      </c>
      <c r="O218" s="37" t="s">
        <v>210</v>
      </c>
      <c r="P218" s="37" t="s">
        <v>211</v>
      </c>
      <c r="Q218" s="37" t="s">
        <v>212</v>
      </c>
      <c r="R218" s="37" t="s">
        <v>213</v>
      </c>
    </row>
    <row r="219" spans="1:52" s="55" customFormat="1" ht="85" x14ac:dyDescent="0.2">
      <c r="A219" s="40" t="s">
        <v>277</v>
      </c>
      <c r="B219" s="40" t="s">
        <v>177</v>
      </c>
      <c r="C219" s="193" t="s">
        <v>407</v>
      </c>
      <c r="D219" s="193" t="s">
        <v>408</v>
      </c>
      <c r="E219" s="43" t="s">
        <v>409</v>
      </c>
      <c r="F219" s="176">
        <f>SUM(G219:R219)</f>
        <v>5</v>
      </c>
      <c r="G219" s="109"/>
      <c r="H219" s="45"/>
      <c r="I219" s="45"/>
      <c r="J219" s="45"/>
      <c r="K219" s="45"/>
      <c r="L219" s="45">
        <v>5</v>
      </c>
      <c r="M219" s="45"/>
      <c r="N219" s="45"/>
      <c r="O219" s="45"/>
      <c r="P219" s="45"/>
      <c r="Q219" s="45"/>
      <c r="R219" s="45"/>
    </row>
    <row r="220" spans="1:52" s="55" customFormat="1" ht="102" x14ac:dyDescent="0.2">
      <c r="A220" s="40" t="s">
        <v>277</v>
      </c>
      <c r="B220" s="40" t="s">
        <v>177</v>
      </c>
      <c r="C220" s="193" t="s">
        <v>407</v>
      </c>
      <c r="D220" s="193" t="s">
        <v>408</v>
      </c>
      <c r="E220" s="43" t="s">
        <v>410</v>
      </c>
      <c r="F220" s="176">
        <f>SUM(G220:R220)</f>
        <v>4</v>
      </c>
      <c r="G220" s="109"/>
      <c r="H220" s="45"/>
      <c r="I220" s="45"/>
      <c r="J220" s="45"/>
      <c r="K220" s="45"/>
      <c r="L220" s="45"/>
      <c r="M220" s="45">
        <v>4</v>
      </c>
      <c r="N220" s="45"/>
      <c r="O220" s="45"/>
      <c r="P220" s="45"/>
      <c r="Q220" s="45"/>
      <c r="R220" s="45"/>
    </row>
    <row r="221" spans="1:52" s="55" customFormat="1" ht="85" x14ac:dyDescent="0.2">
      <c r="A221" s="40" t="s">
        <v>277</v>
      </c>
      <c r="B221" s="40" t="s">
        <v>177</v>
      </c>
      <c r="C221" s="193" t="s">
        <v>407</v>
      </c>
      <c r="D221" s="193" t="s">
        <v>408</v>
      </c>
      <c r="E221" s="197" t="s">
        <v>411</v>
      </c>
      <c r="F221" s="176">
        <f t="shared" ref="F221:F225" si="18">SUM(G221:R221)</f>
        <v>1</v>
      </c>
      <c r="G221" s="109"/>
      <c r="H221" s="45"/>
      <c r="I221" s="45"/>
      <c r="J221" s="45"/>
      <c r="K221" s="45"/>
      <c r="L221" s="45"/>
      <c r="M221" s="45"/>
      <c r="N221" s="45">
        <v>1</v>
      </c>
      <c r="O221" s="45"/>
      <c r="P221" s="45"/>
      <c r="Q221" s="45"/>
      <c r="R221" s="45"/>
    </row>
    <row r="222" spans="1:52" s="55" customFormat="1" ht="85" x14ac:dyDescent="0.2">
      <c r="A222" s="40" t="s">
        <v>277</v>
      </c>
      <c r="B222" s="40" t="s">
        <v>177</v>
      </c>
      <c r="C222" s="193" t="s">
        <v>407</v>
      </c>
      <c r="D222" s="193" t="s">
        <v>408</v>
      </c>
      <c r="E222" s="197" t="s">
        <v>412</v>
      </c>
      <c r="F222" s="176">
        <f t="shared" si="18"/>
        <v>2</v>
      </c>
      <c r="G222" s="109"/>
      <c r="H222" s="45"/>
      <c r="I222" s="45"/>
      <c r="J222" s="45"/>
      <c r="K222" s="45"/>
      <c r="L222" s="45"/>
      <c r="M222" s="45"/>
      <c r="N222" s="45">
        <v>2</v>
      </c>
      <c r="O222" s="45"/>
      <c r="P222" s="45"/>
      <c r="Q222" s="45"/>
      <c r="R222" s="45"/>
    </row>
    <row r="223" spans="1:52" s="55" customFormat="1" ht="85" x14ac:dyDescent="0.2">
      <c r="A223" s="40" t="s">
        <v>277</v>
      </c>
      <c r="B223" s="40" t="s">
        <v>177</v>
      </c>
      <c r="C223" s="193" t="s">
        <v>407</v>
      </c>
      <c r="D223" s="193" t="s">
        <v>408</v>
      </c>
      <c r="E223" s="197" t="s">
        <v>413</v>
      </c>
      <c r="F223" s="176">
        <f t="shared" si="18"/>
        <v>1</v>
      </c>
      <c r="G223" s="109"/>
      <c r="H223" s="45"/>
      <c r="I223" s="45"/>
      <c r="J223" s="45"/>
      <c r="K223" s="45"/>
      <c r="L223" s="45"/>
      <c r="M223" s="45"/>
      <c r="N223" s="45">
        <v>1</v>
      </c>
      <c r="O223" s="45"/>
      <c r="P223" s="45"/>
      <c r="Q223" s="45"/>
      <c r="R223" s="45"/>
    </row>
    <row r="224" spans="1:52" s="55" customFormat="1" ht="85" x14ac:dyDescent="0.2">
      <c r="A224" s="40" t="s">
        <v>277</v>
      </c>
      <c r="B224" s="40" t="s">
        <v>177</v>
      </c>
      <c r="C224" s="193" t="s">
        <v>407</v>
      </c>
      <c r="D224" s="193" t="s">
        <v>408</v>
      </c>
      <c r="E224" s="43" t="s">
        <v>414</v>
      </c>
      <c r="F224" s="176">
        <f t="shared" si="18"/>
        <v>1</v>
      </c>
      <c r="G224" s="109"/>
      <c r="H224" s="45"/>
      <c r="I224" s="45"/>
      <c r="J224" s="45"/>
      <c r="K224" s="45"/>
      <c r="L224" s="45"/>
      <c r="M224" s="45"/>
      <c r="N224" s="45"/>
      <c r="O224" s="45"/>
      <c r="P224" s="45"/>
      <c r="Q224" s="45"/>
      <c r="R224" s="45">
        <v>1</v>
      </c>
    </row>
    <row r="225" spans="1:52" s="55" customFormat="1" ht="85" x14ac:dyDescent="0.2">
      <c r="A225" s="40" t="s">
        <v>277</v>
      </c>
      <c r="B225" s="40" t="s">
        <v>177</v>
      </c>
      <c r="C225" s="193" t="s">
        <v>407</v>
      </c>
      <c r="D225" s="193" t="s">
        <v>408</v>
      </c>
      <c r="E225" s="43" t="s">
        <v>415</v>
      </c>
      <c r="F225" s="176">
        <f t="shared" si="18"/>
        <v>1</v>
      </c>
      <c r="G225" s="109"/>
      <c r="H225" s="45"/>
      <c r="I225" s="45"/>
      <c r="J225" s="45">
        <v>1</v>
      </c>
      <c r="K225" s="45"/>
      <c r="L225" s="45"/>
      <c r="M225" s="45"/>
      <c r="N225" s="45"/>
      <c r="O225" s="45"/>
      <c r="P225" s="45"/>
      <c r="Q225" s="45"/>
      <c r="R225" s="45"/>
    </row>
    <row r="226" spans="1:52" ht="16" customHeight="1" x14ac:dyDescent="0.2">
      <c r="A226" s="416" t="s">
        <v>99</v>
      </c>
      <c r="B226" s="416"/>
      <c r="C226" s="416"/>
      <c r="D226" s="416"/>
      <c r="E226" s="417"/>
      <c r="F226" s="168">
        <f>SUM(F219:F225)</f>
        <v>15</v>
      </c>
      <c r="G226" s="88">
        <f t="shared" ref="G226:R226" si="19">SUM(G219:G225)</f>
        <v>0</v>
      </c>
      <c r="H226" s="88">
        <f t="shared" si="19"/>
        <v>0</v>
      </c>
      <c r="I226" s="88">
        <f t="shared" si="19"/>
        <v>0</v>
      </c>
      <c r="J226" s="88">
        <f t="shared" si="19"/>
        <v>1</v>
      </c>
      <c r="K226" s="88">
        <f t="shared" si="19"/>
        <v>0</v>
      </c>
      <c r="L226" s="88">
        <f t="shared" si="19"/>
        <v>5</v>
      </c>
      <c r="M226" s="88">
        <f t="shared" si="19"/>
        <v>4</v>
      </c>
      <c r="N226" s="88">
        <f t="shared" si="19"/>
        <v>4</v>
      </c>
      <c r="O226" s="88">
        <f t="shared" si="19"/>
        <v>0</v>
      </c>
      <c r="P226" s="88">
        <f t="shared" si="19"/>
        <v>0</v>
      </c>
      <c r="Q226" s="88">
        <f t="shared" si="19"/>
        <v>0</v>
      </c>
      <c r="R226" s="88">
        <f t="shared" si="19"/>
        <v>1</v>
      </c>
    </row>
    <row r="227" spans="1:52" x14ac:dyDescent="0.2">
      <c r="A227" s="416" t="s">
        <v>214</v>
      </c>
      <c r="B227" s="416"/>
      <c r="C227" s="416"/>
      <c r="D227" s="416"/>
      <c r="E227" s="417"/>
      <c r="F227" s="158"/>
      <c r="G227" s="418">
        <f>SUM(G226:I226)</f>
        <v>0</v>
      </c>
      <c r="H227" s="418"/>
      <c r="I227" s="419"/>
      <c r="J227" s="420">
        <f>SUM(J226:L226)+G227</f>
        <v>6</v>
      </c>
      <c r="K227" s="418"/>
      <c r="L227" s="419"/>
      <c r="M227" s="420">
        <f>SUM(M226:O226)+J227</f>
        <v>14</v>
      </c>
      <c r="N227" s="418"/>
      <c r="O227" s="419"/>
      <c r="P227" s="420">
        <f>SUM(P226:R226)+M227</f>
        <v>15</v>
      </c>
      <c r="Q227" s="418"/>
      <c r="R227" s="419"/>
    </row>
    <row r="228" spans="1:52" x14ac:dyDescent="0.2">
      <c r="F228" s="152"/>
    </row>
    <row r="229" spans="1:52" s="55" customFormat="1" ht="17" x14ac:dyDescent="0.2">
      <c r="A229" s="89" t="s">
        <v>83</v>
      </c>
      <c r="B229" s="308" t="s">
        <v>149</v>
      </c>
      <c r="C229" s="42" t="s">
        <v>237</v>
      </c>
      <c r="D229" s="89" t="s">
        <v>173</v>
      </c>
      <c r="E229" s="132" t="s">
        <v>84</v>
      </c>
      <c r="F229" s="144" t="s">
        <v>190</v>
      </c>
      <c r="G229" s="133" t="s">
        <v>202</v>
      </c>
      <c r="H229" s="37" t="s">
        <v>203</v>
      </c>
      <c r="I229" s="37" t="s">
        <v>204</v>
      </c>
      <c r="J229" s="37" t="s">
        <v>205</v>
      </c>
      <c r="K229" s="37" t="s">
        <v>206</v>
      </c>
      <c r="L229" s="37" t="s">
        <v>207</v>
      </c>
      <c r="M229" s="37" t="s">
        <v>208</v>
      </c>
      <c r="N229" s="37" t="s">
        <v>209</v>
      </c>
      <c r="O229" s="37" t="s">
        <v>210</v>
      </c>
      <c r="P229" s="37" t="s">
        <v>211</v>
      </c>
      <c r="Q229" s="37" t="s">
        <v>212</v>
      </c>
      <c r="R229" s="37" t="s">
        <v>213</v>
      </c>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row>
    <row r="230" spans="1:52" s="55" customFormat="1" ht="85" x14ac:dyDescent="0.2">
      <c r="A230" s="38" t="s">
        <v>277</v>
      </c>
      <c r="B230" s="40" t="s">
        <v>178</v>
      </c>
      <c r="C230" s="90" t="s">
        <v>407</v>
      </c>
      <c r="D230" s="91" t="s">
        <v>408</v>
      </c>
      <c r="E230" s="44" t="s">
        <v>430</v>
      </c>
      <c r="F230" s="163">
        <v>9</v>
      </c>
      <c r="G230" s="93"/>
      <c r="H230" s="92"/>
      <c r="I230" s="45"/>
      <c r="J230" s="45"/>
      <c r="K230" s="45"/>
      <c r="L230" s="45"/>
      <c r="M230" s="45"/>
      <c r="N230" s="45">
        <v>9</v>
      </c>
      <c r="O230" s="45"/>
      <c r="P230" s="45"/>
      <c r="Q230" s="45"/>
      <c r="R230" s="4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row>
    <row r="231" spans="1:52" s="55" customFormat="1" x14ac:dyDescent="0.2">
      <c r="A231" s="40"/>
      <c r="B231" s="40"/>
      <c r="C231" s="43"/>
      <c r="D231" s="43"/>
      <c r="E231" s="43"/>
      <c r="F231" s="169"/>
      <c r="G231" s="93"/>
      <c r="H231" s="92"/>
      <c r="I231" s="45"/>
      <c r="J231" s="45"/>
      <c r="K231" s="45"/>
      <c r="L231" s="45"/>
      <c r="M231" s="45"/>
      <c r="N231" s="92"/>
      <c r="O231" s="45"/>
      <c r="P231" s="45"/>
      <c r="Q231" s="45"/>
      <c r="R231" s="4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row>
    <row r="232" spans="1:52" ht="16" customHeight="1" x14ac:dyDescent="0.2">
      <c r="A232" s="416" t="s">
        <v>138</v>
      </c>
      <c r="B232" s="416"/>
      <c r="C232" s="416"/>
      <c r="D232" s="416"/>
      <c r="E232" s="417"/>
      <c r="F232" s="157">
        <f t="shared" ref="F232:R232" si="20">SUM(F230:F231)</f>
        <v>9</v>
      </c>
      <c r="G232" s="65">
        <f t="shared" si="20"/>
        <v>0</v>
      </c>
      <c r="H232" s="82">
        <f t="shared" si="20"/>
        <v>0</v>
      </c>
      <c r="I232" s="82">
        <f t="shared" si="20"/>
        <v>0</v>
      </c>
      <c r="J232" s="82">
        <f t="shared" si="20"/>
        <v>0</v>
      </c>
      <c r="K232" s="82">
        <f t="shared" si="20"/>
        <v>0</v>
      </c>
      <c r="L232" s="82">
        <f t="shared" si="20"/>
        <v>0</v>
      </c>
      <c r="M232" s="82">
        <f t="shared" si="20"/>
        <v>0</v>
      </c>
      <c r="N232" s="82">
        <f t="shared" si="20"/>
        <v>9</v>
      </c>
      <c r="O232" s="82">
        <f t="shared" si="20"/>
        <v>0</v>
      </c>
      <c r="P232" s="82">
        <f t="shared" si="20"/>
        <v>0</v>
      </c>
      <c r="Q232" s="82">
        <f t="shared" si="20"/>
        <v>0</v>
      </c>
      <c r="R232" s="82">
        <f t="shared" si="20"/>
        <v>0</v>
      </c>
    </row>
    <row r="233" spans="1:52" x14ac:dyDescent="0.2">
      <c r="A233" s="416" t="s">
        <v>214</v>
      </c>
      <c r="B233" s="416"/>
      <c r="C233" s="416"/>
      <c r="D233" s="416"/>
      <c r="E233" s="417"/>
      <c r="F233" s="158"/>
      <c r="G233" s="428">
        <f>SUM(G232:I232)</f>
        <v>0</v>
      </c>
      <c r="H233" s="428"/>
      <c r="I233" s="429"/>
      <c r="J233" s="433">
        <f>SUM(J232:L232)+G233</f>
        <v>0</v>
      </c>
      <c r="K233" s="428"/>
      <c r="L233" s="429"/>
      <c r="M233" s="433">
        <f>SUM(M232:O232)+J233</f>
        <v>9</v>
      </c>
      <c r="N233" s="428"/>
      <c r="O233" s="429"/>
      <c r="P233" s="433">
        <f>SUM(P232:R232)+M233</f>
        <v>9</v>
      </c>
      <c r="Q233" s="428"/>
      <c r="R233" s="429"/>
    </row>
    <row r="234" spans="1:52" x14ac:dyDescent="0.2">
      <c r="F234" s="152"/>
    </row>
    <row r="235" spans="1:52" ht="17" x14ac:dyDescent="0.2">
      <c r="A235" s="41" t="s">
        <v>83</v>
      </c>
      <c r="B235" s="308" t="s">
        <v>149</v>
      </c>
      <c r="C235" s="42" t="s">
        <v>237</v>
      </c>
      <c r="D235" s="42" t="s">
        <v>173</v>
      </c>
      <c r="E235" s="42" t="s">
        <v>85</v>
      </c>
      <c r="F235" s="144" t="s">
        <v>190</v>
      </c>
      <c r="G235" s="133" t="s">
        <v>202</v>
      </c>
      <c r="H235" s="37" t="s">
        <v>203</v>
      </c>
      <c r="I235" s="37" t="s">
        <v>204</v>
      </c>
      <c r="J235" s="37" t="s">
        <v>205</v>
      </c>
      <c r="K235" s="37" t="s">
        <v>206</v>
      </c>
      <c r="L235" s="37" t="s">
        <v>207</v>
      </c>
      <c r="M235" s="37" t="s">
        <v>208</v>
      </c>
      <c r="N235" s="37" t="s">
        <v>209</v>
      </c>
      <c r="O235" s="37" t="s">
        <v>210</v>
      </c>
      <c r="P235" s="37" t="s">
        <v>211</v>
      </c>
      <c r="Q235" s="37" t="s">
        <v>212</v>
      </c>
      <c r="R235" s="37" t="s">
        <v>213</v>
      </c>
    </row>
    <row r="236" spans="1:52" s="200" customFormat="1" ht="51" x14ac:dyDescent="0.2">
      <c r="A236" s="40" t="s">
        <v>277</v>
      </c>
      <c r="B236" s="40" t="s">
        <v>179</v>
      </c>
      <c r="C236" s="193" t="s">
        <v>407</v>
      </c>
      <c r="D236" s="43" t="s">
        <v>416</v>
      </c>
      <c r="E236" s="43" t="s">
        <v>417</v>
      </c>
      <c r="F236" s="163">
        <f>SUM(G236:R236)</f>
        <v>1</v>
      </c>
      <c r="G236" s="198"/>
      <c r="H236" s="199"/>
      <c r="I236" s="199"/>
      <c r="J236" s="199"/>
      <c r="K236" s="199"/>
      <c r="L236" s="199">
        <v>1</v>
      </c>
      <c r="M236" s="199"/>
      <c r="N236" s="199"/>
      <c r="O236" s="199"/>
      <c r="P236" s="199"/>
      <c r="Q236" s="199"/>
      <c r="R236" s="199"/>
    </row>
    <row r="237" spans="1:52" s="200" customFormat="1" ht="51" x14ac:dyDescent="0.2">
      <c r="A237" s="40" t="s">
        <v>277</v>
      </c>
      <c r="B237" s="40" t="s">
        <v>179</v>
      </c>
      <c r="C237" s="193" t="s">
        <v>407</v>
      </c>
      <c r="D237" s="43" t="s">
        <v>416</v>
      </c>
      <c r="E237" s="43" t="s">
        <v>418</v>
      </c>
      <c r="F237" s="163">
        <f t="shared" ref="F237:F240" si="21">SUM(G237:R237)</f>
        <v>1</v>
      </c>
      <c r="G237" s="198"/>
      <c r="H237" s="199"/>
      <c r="I237" s="199"/>
      <c r="J237" s="199"/>
      <c r="K237" s="199"/>
      <c r="L237" s="199">
        <v>1</v>
      </c>
      <c r="M237" s="199"/>
      <c r="N237" s="199"/>
      <c r="O237" s="199"/>
      <c r="P237" s="199"/>
      <c r="Q237" s="199"/>
      <c r="R237" s="199"/>
    </row>
    <row r="238" spans="1:52" s="200" customFormat="1" ht="51" x14ac:dyDescent="0.2">
      <c r="A238" s="40" t="s">
        <v>277</v>
      </c>
      <c r="B238" s="40" t="s">
        <v>179</v>
      </c>
      <c r="C238" s="193" t="s">
        <v>407</v>
      </c>
      <c r="D238" s="43" t="s">
        <v>416</v>
      </c>
      <c r="E238" s="43" t="s">
        <v>419</v>
      </c>
      <c r="F238" s="163">
        <f t="shared" si="21"/>
        <v>1</v>
      </c>
      <c r="G238" s="198"/>
      <c r="H238" s="199"/>
      <c r="I238" s="199"/>
      <c r="J238" s="199"/>
      <c r="K238" s="199"/>
      <c r="L238" s="199"/>
      <c r="M238" s="199"/>
      <c r="N238" s="199"/>
      <c r="O238" s="199"/>
      <c r="P238" s="199"/>
      <c r="Q238" s="199"/>
      <c r="R238" s="199">
        <v>1</v>
      </c>
    </row>
    <row r="239" spans="1:52" s="200" customFormat="1" ht="51" x14ac:dyDescent="0.2">
      <c r="A239" s="40" t="s">
        <v>277</v>
      </c>
      <c r="B239" s="40" t="s">
        <v>179</v>
      </c>
      <c r="C239" s="193" t="s">
        <v>407</v>
      </c>
      <c r="D239" s="43" t="s">
        <v>416</v>
      </c>
      <c r="E239" s="43" t="s">
        <v>420</v>
      </c>
      <c r="F239" s="163">
        <f t="shared" si="21"/>
        <v>1</v>
      </c>
      <c r="G239" s="198"/>
      <c r="H239" s="199"/>
      <c r="I239" s="199"/>
      <c r="J239" s="199"/>
      <c r="K239" s="199"/>
      <c r="L239" s="199"/>
      <c r="M239" s="199"/>
      <c r="N239" s="199"/>
      <c r="O239" s="199"/>
      <c r="P239" s="199"/>
      <c r="Q239" s="199"/>
      <c r="R239" s="199">
        <v>1</v>
      </c>
    </row>
    <row r="240" spans="1:52" s="200" customFormat="1" ht="51" x14ac:dyDescent="0.2">
      <c r="A240" s="40" t="s">
        <v>277</v>
      </c>
      <c r="B240" s="40" t="s">
        <v>179</v>
      </c>
      <c r="C240" s="193" t="s">
        <v>407</v>
      </c>
      <c r="D240" s="43" t="s">
        <v>416</v>
      </c>
      <c r="E240" s="43" t="s">
        <v>421</v>
      </c>
      <c r="F240" s="163">
        <f t="shared" si="21"/>
        <v>1</v>
      </c>
      <c r="G240" s="198"/>
      <c r="H240" s="199"/>
      <c r="I240" s="199"/>
      <c r="J240" s="199"/>
      <c r="K240" s="199"/>
      <c r="L240" s="199"/>
      <c r="M240" s="199"/>
      <c r="N240" s="199"/>
      <c r="O240" s="199"/>
      <c r="P240" s="199"/>
      <c r="Q240" s="199"/>
      <c r="R240" s="199">
        <v>1</v>
      </c>
    </row>
    <row r="241" spans="1:1526" ht="16" customHeight="1" x14ac:dyDescent="0.2">
      <c r="A241" s="416" t="s">
        <v>93</v>
      </c>
      <c r="B241" s="416"/>
      <c r="C241" s="416"/>
      <c r="D241" s="416"/>
      <c r="E241" s="417"/>
      <c r="F241" s="201">
        <f>SUM(F236:F240)</f>
        <v>5</v>
      </c>
      <c r="G241" s="96">
        <f t="shared" ref="G241:R241" si="22">SUM(G236:G240)</f>
        <v>0</v>
      </c>
      <c r="H241" s="96">
        <f t="shared" si="22"/>
        <v>0</v>
      </c>
      <c r="I241" s="96">
        <f t="shared" si="22"/>
        <v>0</v>
      </c>
      <c r="J241" s="96">
        <f t="shared" si="22"/>
        <v>0</v>
      </c>
      <c r="K241" s="96">
        <f t="shared" si="22"/>
        <v>0</v>
      </c>
      <c r="L241" s="96">
        <f t="shared" si="22"/>
        <v>2</v>
      </c>
      <c r="M241" s="96">
        <f t="shared" si="22"/>
        <v>0</v>
      </c>
      <c r="N241" s="96">
        <f t="shared" si="22"/>
        <v>0</v>
      </c>
      <c r="O241" s="96">
        <f t="shared" si="22"/>
        <v>0</v>
      </c>
      <c r="P241" s="96">
        <f t="shared" si="22"/>
        <v>0</v>
      </c>
      <c r="Q241" s="96">
        <f t="shared" si="22"/>
        <v>0</v>
      </c>
      <c r="R241" s="96">
        <f t="shared" si="22"/>
        <v>3</v>
      </c>
    </row>
    <row r="242" spans="1:1526" x14ac:dyDescent="0.2">
      <c r="A242" s="416" t="s">
        <v>214</v>
      </c>
      <c r="B242" s="416"/>
      <c r="C242" s="416"/>
      <c r="D242" s="416"/>
      <c r="E242" s="417"/>
      <c r="F242" s="158"/>
      <c r="G242" s="418">
        <f>SUM(G241:I241)</f>
        <v>0</v>
      </c>
      <c r="H242" s="418"/>
      <c r="I242" s="419"/>
      <c r="J242" s="420">
        <f>SUM(J241:L241)+G242</f>
        <v>2</v>
      </c>
      <c r="K242" s="418"/>
      <c r="L242" s="419"/>
      <c r="M242" s="420">
        <f>SUM(M241:O241)+J242</f>
        <v>2</v>
      </c>
      <c r="N242" s="418"/>
      <c r="O242" s="419"/>
      <c r="P242" s="420">
        <f>SUM(P241:R241)+M242</f>
        <v>5</v>
      </c>
      <c r="Q242" s="418"/>
      <c r="R242" s="419"/>
    </row>
    <row r="243" spans="1:1526" s="35" customFormat="1" x14ac:dyDescent="0.2">
      <c r="A243" s="97"/>
      <c r="B243" s="97"/>
      <c r="C243" s="97"/>
      <c r="D243" s="97"/>
      <c r="E243" s="97"/>
      <c r="F243" s="170"/>
      <c r="G243" s="97"/>
      <c r="H243" s="97"/>
      <c r="I243" s="97"/>
      <c r="J243" s="97"/>
      <c r="K243" s="97"/>
      <c r="L243" s="97"/>
      <c r="M243" s="97"/>
      <c r="N243" s="97"/>
      <c r="O243" s="97"/>
      <c r="P243" s="97"/>
      <c r="Q243" s="97"/>
      <c r="R243" s="97"/>
    </row>
    <row r="244" spans="1:1526" ht="17" x14ac:dyDescent="0.2">
      <c r="A244" s="41" t="s">
        <v>83</v>
      </c>
      <c r="B244" s="308" t="s">
        <v>149</v>
      </c>
      <c r="C244" s="42" t="s">
        <v>237</v>
      </c>
      <c r="D244" s="42" t="s">
        <v>173</v>
      </c>
      <c r="E244" s="42" t="s">
        <v>85</v>
      </c>
      <c r="F244" s="144" t="s">
        <v>190</v>
      </c>
      <c r="G244" s="133" t="s">
        <v>202</v>
      </c>
      <c r="H244" s="37" t="s">
        <v>203</v>
      </c>
      <c r="I244" s="37" t="s">
        <v>204</v>
      </c>
      <c r="J244" s="37" t="s">
        <v>205</v>
      </c>
      <c r="K244" s="37" t="s">
        <v>206</v>
      </c>
      <c r="L244" s="37" t="s">
        <v>207</v>
      </c>
      <c r="M244" s="37" t="s">
        <v>208</v>
      </c>
      <c r="N244" s="37" t="s">
        <v>209</v>
      </c>
      <c r="O244" s="37" t="s">
        <v>210</v>
      </c>
      <c r="P244" s="37" t="s">
        <v>211</v>
      </c>
      <c r="Q244" s="37" t="s">
        <v>212</v>
      </c>
      <c r="R244" s="37" t="s">
        <v>213</v>
      </c>
    </row>
    <row r="245" spans="1:1526" s="55" customFormat="1" ht="154" x14ac:dyDescent="0.2">
      <c r="A245" s="244" t="s">
        <v>276</v>
      </c>
      <c r="B245" s="277" t="s">
        <v>180</v>
      </c>
      <c r="C245" s="277" t="s">
        <v>708</v>
      </c>
      <c r="D245" s="277" t="s">
        <v>709</v>
      </c>
      <c r="E245" s="277" t="s">
        <v>710</v>
      </c>
      <c r="F245" s="277">
        <v>5.97</v>
      </c>
      <c r="G245" s="277">
        <v>0.52</v>
      </c>
      <c r="H245" s="277">
        <v>1</v>
      </c>
      <c r="I245" s="277">
        <v>1</v>
      </c>
      <c r="J245" s="277">
        <v>1.5</v>
      </c>
      <c r="K245" s="277">
        <v>1</v>
      </c>
      <c r="L245" s="277">
        <f>+F245-G245-H245-I245-J245-K245</f>
        <v>0.94999999999999929</v>
      </c>
      <c r="M245" s="277"/>
      <c r="N245" s="277"/>
      <c r="O245" s="277"/>
      <c r="P245" s="277"/>
      <c r="Q245" s="277"/>
      <c r="R245" s="277"/>
    </row>
    <row r="246" spans="1:1526" s="55" customFormat="1" ht="182" x14ac:dyDescent="0.2">
      <c r="A246" s="244" t="s">
        <v>276</v>
      </c>
      <c r="B246" s="277" t="s">
        <v>180</v>
      </c>
      <c r="C246" s="277" t="s">
        <v>705</v>
      </c>
      <c r="D246" s="277" t="s">
        <v>706</v>
      </c>
      <c r="E246" s="277" t="s">
        <v>711</v>
      </c>
      <c r="F246" s="277">
        <v>4.0999999999999996</v>
      </c>
      <c r="G246" s="277"/>
      <c r="H246" s="277">
        <v>1</v>
      </c>
      <c r="I246" s="277">
        <v>1</v>
      </c>
      <c r="J246" s="277">
        <v>1.1000000000000001</v>
      </c>
      <c r="K246" s="277">
        <v>1</v>
      </c>
      <c r="L246" s="277"/>
      <c r="M246" s="277"/>
      <c r="N246" s="277"/>
      <c r="O246" s="277"/>
      <c r="P246" s="277"/>
      <c r="Q246" s="277"/>
      <c r="R246" s="277"/>
    </row>
    <row r="247" spans="1:1526" s="55" customFormat="1" ht="140" x14ac:dyDescent="0.2">
      <c r="A247" s="244" t="s">
        <v>276</v>
      </c>
      <c r="B247" s="277" t="s">
        <v>180</v>
      </c>
      <c r="C247" s="277" t="s">
        <v>705</v>
      </c>
      <c r="D247" s="277" t="s">
        <v>712</v>
      </c>
      <c r="E247" s="277" t="s">
        <v>400</v>
      </c>
      <c r="F247" s="277">
        <v>4.68</v>
      </c>
      <c r="G247" s="277"/>
      <c r="H247" s="277"/>
      <c r="I247" s="277">
        <v>0.2</v>
      </c>
      <c r="J247" s="277">
        <v>0.5</v>
      </c>
      <c r="K247" s="277">
        <v>0.5</v>
      </c>
      <c r="L247" s="277">
        <v>0.7</v>
      </c>
      <c r="M247" s="277">
        <v>0.5</v>
      </c>
      <c r="N247" s="277">
        <v>0.5</v>
      </c>
      <c r="O247" s="277">
        <v>1</v>
      </c>
      <c r="P247" s="277">
        <v>0.78</v>
      </c>
      <c r="Q247" s="277"/>
      <c r="R247" s="277"/>
    </row>
    <row r="248" spans="1:1526" s="55" customFormat="1" ht="98" x14ac:dyDescent="0.2">
      <c r="A248" s="244" t="s">
        <v>276</v>
      </c>
      <c r="B248" s="277" t="s">
        <v>180</v>
      </c>
      <c r="C248" s="277" t="s">
        <v>705</v>
      </c>
      <c r="D248" s="277" t="s">
        <v>713</v>
      </c>
      <c r="E248" s="277" t="s">
        <v>714</v>
      </c>
      <c r="F248" s="277">
        <v>7</v>
      </c>
      <c r="G248" s="277"/>
      <c r="H248" s="277"/>
      <c r="I248" s="277"/>
      <c r="J248" s="277">
        <v>0.5</v>
      </c>
      <c r="K248" s="277">
        <v>0.5</v>
      </c>
      <c r="L248" s="277">
        <v>0.5</v>
      </c>
      <c r="M248" s="277">
        <v>0.5</v>
      </c>
      <c r="N248" s="277">
        <v>0.5</v>
      </c>
      <c r="O248" s="277">
        <v>1.2</v>
      </c>
      <c r="P248" s="277">
        <v>1.2</v>
      </c>
      <c r="Q248" s="277">
        <v>1.1000000000000001</v>
      </c>
      <c r="R248" s="277">
        <v>1</v>
      </c>
    </row>
    <row r="249" spans="1:1526" s="55" customFormat="1" ht="98" x14ac:dyDescent="0.2">
      <c r="A249" s="244" t="s">
        <v>276</v>
      </c>
      <c r="B249" s="277" t="s">
        <v>180</v>
      </c>
      <c r="C249" s="277" t="s">
        <v>705</v>
      </c>
      <c r="D249" s="277" t="s">
        <v>715</v>
      </c>
      <c r="E249" s="277" t="s">
        <v>716</v>
      </c>
      <c r="F249" s="277">
        <v>2.5</v>
      </c>
      <c r="G249" s="277"/>
      <c r="H249" s="277"/>
      <c r="I249" s="277"/>
      <c r="J249" s="277"/>
      <c r="K249" s="277">
        <v>0.5</v>
      </c>
      <c r="L249" s="277">
        <v>0.5</v>
      </c>
      <c r="M249" s="277">
        <v>0.5</v>
      </c>
      <c r="N249" s="277">
        <v>1</v>
      </c>
      <c r="O249" s="277"/>
      <c r="P249" s="277"/>
      <c r="Q249" s="277"/>
      <c r="R249" s="277"/>
    </row>
    <row r="250" spans="1:1526" s="55" customFormat="1" ht="28" x14ac:dyDescent="0.2">
      <c r="A250" s="244" t="s">
        <v>276</v>
      </c>
      <c r="B250" s="277" t="s">
        <v>180</v>
      </c>
      <c r="C250" s="277" t="s">
        <v>705</v>
      </c>
      <c r="D250" s="277" t="s">
        <v>717</v>
      </c>
      <c r="E250" s="277" t="s">
        <v>718</v>
      </c>
      <c r="F250" s="277">
        <v>7.2</v>
      </c>
      <c r="G250" s="277"/>
      <c r="H250" s="277"/>
      <c r="I250" s="277"/>
      <c r="J250" s="277">
        <v>0.5</v>
      </c>
      <c r="K250" s="277">
        <v>0.5</v>
      </c>
      <c r="L250" s="277">
        <v>0.8</v>
      </c>
      <c r="M250" s="277">
        <v>0.8</v>
      </c>
      <c r="N250" s="277">
        <v>0.8</v>
      </c>
      <c r="O250" s="277">
        <v>0.8</v>
      </c>
      <c r="P250" s="277">
        <v>1</v>
      </c>
      <c r="Q250" s="277">
        <v>1</v>
      </c>
      <c r="R250" s="277">
        <v>1</v>
      </c>
    </row>
    <row r="251" spans="1:1526" s="55" customFormat="1" ht="168" x14ac:dyDescent="0.2">
      <c r="A251" s="244" t="s">
        <v>276</v>
      </c>
      <c r="B251" s="277" t="s">
        <v>180</v>
      </c>
      <c r="C251" s="277" t="s">
        <v>719</v>
      </c>
      <c r="D251" s="277" t="s">
        <v>720</v>
      </c>
      <c r="E251" s="277" t="s">
        <v>721</v>
      </c>
      <c r="F251" s="277">
        <v>5</v>
      </c>
      <c r="G251" s="277"/>
      <c r="H251" s="277">
        <v>0.5</v>
      </c>
      <c r="I251" s="277">
        <v>0.5</v>
      </c>
      <c r="J251" s="277">
        <v>0.5</v>
      </c>
      <c r="K251" s="277">
        <v>1</v>
      </c>
      <c r="L251" s="277">
        <v>1</v>
      </c>
      <c r="M251" s="277">
        <v>1</v>
      </c>
      <c r="N251" s="277">
        <v>0.5</v>
      </c>
      <c r="O251" s="277"/>
      <c r="P251" s="277"/>
      <c r="Q251" s="277"/>
      <c r="R251" s="277"/>
    </row>
    <row r="252" spans="1:1526" ht="16" customHeight="1" x14ac:dyDescent="0.2">
      <c r="A252" s="416" t="s">
        <v>71</v>
      </c>
      <c r="B252" s="416"/>
      <c r="C252" s="416"/>
      <c r="D252" s="416"/>
      <c r="E252" s="417"/>
      <c r="F252" s="173">
        <f t="shared" ref="F252:R252" si="23">SUM(F245:F251)</f>
        <v>36.450000000000003</v>
      </c>
      <c r="G252" s="98">
        <f t="shared" si="23"/>
        <v>0.52</v>
      </c>
      <c r="H252" s="98">
        <f t="shared" si="23"/>
        <v>2.5</v>
      </c>
      <c r="I252" s="98">
        <f t="shared" si="23"/>
        <v>2.7</v>
      </c>
      <c r="J252" s="98">
        <f t="shared" si="23"/>
        <v>4.5999999999999996</v>
      </c>
      <c r="K252" s="98">
        <f t="shared" si="23"/>
        <v>5</v>
      </c>
      <c r="L252" s="98">
        <f t="shared" si="23"/>
        <v>4.4499999999999993</v>
      </c>
      <c r="M252" s="98">
        <f t="shared" si="23"/>
        <v>3.3</v>
      </c>
      <c r="N252" s="98">
        <f t="shared" si="23"/>
        <v>3.3</v>
      </c>
      <c r="O252" s="98">
        <f t="shared" si="23"/>
        <v>3</v>
      </c>
      <c r="P252" s="98">
        <f t="shared" si="23"/>
        <v>2.98</v>
      </c>
      <c r="Q252" s="98">
        <f t="shared" si="23"/>
        <v>2.1</v>
      </c>
      <c r="R252" s="98">
        <f t="shared" si="23"/>
        <v>2</v>
      </c>
    </row>
    <row r="253" spans="1:1526" x14ac:dyDescent="0.2">
      <c r="A253" s="416" t="s">
        <v>214</v>
      </c>
      <c r="B253" s="416"/>
      <c r="C253" s="416"/>
      <c r="D253" s="416"/>
      <c r="E253" s="417"/>
      <c r="F253" s="173"/>
      <c r="G253" s="428">
        <f>SUM(G252:I252)</f>
        <v>5.7200000000000006</v>
      </c>
      <c r="H253" s="428"/>
      <c r="I253" s="429"/>
      <c r="J253" s="433">
        <f>SUM(J252:L252)+G253</f>
        <v>19.77</v>
      </c>
      <c r="K253" s="428"/>
      <c r="L253" s="429"/>
      <c r="M253" s="433">
        <f>SUM(M252:O252)+J253</f>
        <v>29.369999999999997</v>
      </c>
      <c r="N253" s="428"/>
      <c r="O253" s="429"/>
      <c r="P253" s="433">
        <f>SUM(P252:R252)+M253</f>
        <v>36.449999999999996</v>
      </c>
      <c r="Q253" s="428"/>
      <c r="R253" s="429"/>
    </row>
    <row r="254" spans="1:1526" s="35" customFormat="1" x14ac:dyDescent="0.2">
      <c r="A254" s="48"/>
      <c r="F254" s="149"/>
      <c r="G254" s="50"/>
      <c r="H254" s="50"/>
      <c r="I254" s="50"/>
      <c r="J254" s="68"/>
      <c r="K254" s="50"/>
      <c r="L254" s="50"/>
      <c r="M254" s="68"/>
      <c r="N254" s="50"/>
      <c r="O254" s="50"/>
      <c r="P254" s="68"/>
      <c r="Q254" s="50"/>
      <c r="R254" s="50"/>
    </row>
    <row r="255" spans="1:1526" s="97" customFormat="1" ht="17" x14ac:dyDescent="0.2">
      <c r="A255" s="41" t="s">
        <v>83</v>
      </c>
      <c r="B255" s="308" t="s">
        <v>149</v>
      </c>
      <c r="C255" s="42" t="s">
        <v>237</v>
      </c>
      <c r="D255" s="42" t="s">
        <v>173</v>
      </c>
      <c r="E255" s="42" t="s">
        <v>84</v>
      </c>
      <c r="F255" s="144" t="s">
        <v>190</v>
      </c>
      <c r="G255" s="133" t="s">
        <v>202</v>
      </c>
      <c r="H255" s="37" t="s">
        <v>203</v>
      </c>
      <c r="I255" s="37" t="s">
        <v>204</v>
      </c>
      <c r="J255" s="37" t="s">
        <v>205</v>
      </c>
      <c r="K255" s="37" t="s">
        <v>206</v>
      </c>
      <c r="L255" s="37" t="s">
        <v>207</v>
      </c>
      <c r="M255" s="37" t="s">
        <v>208</v>
      </c>
      <c r="N255" s="37" t="s">
        <v>209</v>
      </c>
      <c r="O255" s="37" t="s">
        <v>210</v>
      </c>
      <c r="P255" s="37" t="s">
        <v>211</v>
      </c>
      <c r="Q255" s="37" t="s">
        <v>212</v>
      </c>
      <c r="R255" s="37" t="s">
        <v>213</v>
      </c>
      <c r="BA255" s="99"/>
      <c r="BB255" s="99"/>
      <c r="BC255" s="99"/>
      <c r="BD255" s="99"/>
      <c r="BE255" s="99"/>
      <c r="BF255" s="99"/>
      <c r="BG255" s="99"/>
      <c r="BH255" s="99"/>
      <c r="BI255" s="99"/>
      <c r="BJ255" s="99"/>
      <c r="BK255" s="99"/>
      <c r="BL255" s="99"/>
      <c r="BM255" s="99"/>
      <c r="BN255" s="99"/>
      <c r="BO255" s="99"/>
      <c r="BP255" s="99"/>
      <c r="BQ255" s="99"/>
      <c r="BR255" s="99"/>
      <c r="BS255" s="99"/>
      <c r="BT255" s="99"/>
      <c r="BU255" s="99"/>
      <c r="BV255" s="99"/>
      <c r="BW255" s="99"/>
      <c r="BX255" s="99"/>
      <c r="BY255" s="99"/>
      <c r="BZ255" s="99"/>
      <c r="CA255" s="99"/>
      <c r="CB255" s="99"/>
      <c r="CC255" s="99"/>
      <c r="CD255" s="99"/>
      <c r="CE255" s="99"/>
      <c r="CF255" s="99"/>
      <c r="CG255" s="99"/>
      <c r="CH255" s="99"/>
      <c r="CI255" s="99"/>
      <c r="CJ255" s="99"/>
      <c r="CK255" s="99"/>
      <c r="CL255" s="99"/>
      <c r="CM255" s="99"/>
      <c r="CN255" s="99"/>
      <c r="CO255" s="99"/>
      <c r="CP255" s="99"/>
      <c r="CQ255" s="99"/>
      <c r="CR255" s="99"/>
      <c r="CS255" s="99"/>
      <c r="CT255" s="99"/>
      <c r="CU255" s="99"/>
      <c r="CV255" s="99"/>
      <c r="CW255" s="99"/>
      <c r="CX255" s="99"/>
      <c r="CY255" s="99"/>
      <c r="CZ255" s="99"/>
      <c r="DA255" s="99"/>
      <c r="DB255" s="99"/>
      <c r="DC255" s="99"/>
      <c r="DD255" s="99"/>
      <c r="DE255" s="99"/>
      <c r="DF255" s="99"/>
      <c r="DG255" s="99"/>
      <c r="DH255" s="99"/>
      <c r="DI255" s="99"/>
      <c r="DJ255" s="99"/>
      <c r="DK255" s="99"/>
      <c r="DL255" s="99"/>
      <c r="DM255" s="99"/>
      <c r="DN255" s="99"/>
      <c r="DO255" s="99"/>
      <c r="DP255" s="99"/>
      <c r="DQ255" s="99"/>
      <c r="DR255" s="99"/>
      <c r="DS255" s="99"/>
      <c r="DT255" s="99"/>
      <c r="DU255" s="99"/>
      <c r="DV255" s="99"/>
      <c r="DW255" s="99"/>
      <c r="DX255" s="99"/>
      <c r="DY255" s="99"/>
      <c r="DZ255" s="99"/>
      <c r="EA255" s="99"/>
      <c r="EB255" s="99"/>
      <c r="EC255" s="99"/>
      <c r="ED255" s="99"/>
      <c r="EE255" s="99"/>
      <c r="EF255" s="99"/>
      <c r="EG255" s="99"/>
      <c r="EH255" s="99"/>
      <c r="EI255" s="99"/>
      <c r="EJ255" s="99"/>
      <c r="EK255" s="99"/>
      <c r="EL255" s="99"/>
      <c r="EM255" s="99"/>
      <c r="EN255" s="99"/>
      <c r="EO255" s="99"/>
      <c r="EP255" s="99"/>
      <c r="EQ255" s="99"/>
      <c r="ER255" s="99"/>
      <c r="ES255" s="99"/>
      <c r="ET255" s="99"/>
      <c r="EU255" s="99"/>
      <c r="EV255" s="99"/>
      <c r="EW255" s="99"/>
      <c r="EX255" s="99"/>
      <c r="EY255" s="99"/>
      <c r="EZ255" s="99"/>
      <c r="FA255" s="99"/>
      <c r="FB255" s="99"/>
      <c r="FC255" s="99"/>
      <c r="FD255" s="99"/>
      <c r="FE255" s="99"/>
      <c r="FF255" s="99"/>
      <c r="FG255" s="99"/>
      <c r="FH255" s="99"/>
      <c r="FI255" s="99"/>
      <c r="FJ255" s="99"/>
      <c r="FK255" s="99"/>
      <c r="FL255" s="99"/>
      <c r="FM255" s="99"/>
      <c r="FN255" s="99"/>
      <c r="FO255" s="99"/>
      <c r="FP255" s="99"/>
      <c r="FQ255" s="99"/>
      <c r="FR255" s="99"/>
      <c r="FS255" s="99"/>
      <c r="FT255" s="99"/>
      <c r="FU255" s="99"/>
      <c r="FV255" s="99"/>
      <c r="FW255" s="99"/>
      <c r="FX255" s="99"/>
      <c r="FY255" s="99"/>
      <c r="FZ255" s="99"/>
      <c r="GA255" s="99"/>
      <c r="GB255" s="99"/>
      <c r="GC255" s="99"/>
      <c r="GD255" s="99"/>
      <c r="GE255" s="99"/>
      <c r="GF255" s="99"/>
      <c r="GG255" s="99"/>
      <c r="GH255" s="99"/>
      <c r="GI255" s="99"/>
      <c r="GJ255" s="99"/>
      <c r="GK255" s="99"/>
      <c r="GL255" s="99"/>
      <c r="GM255" s="99"/>
      <c r="GN255" s="99"/>
      <c r="GO255" s="99"/>
      <c r="GP255" s="99"/>
      <c r="GQ255" s="99"/>
      <c r="GR255" s="99"/>
      <c r="GS255" s="99"/>
      <c r="GT255" s="99"/>
      <c r="GU255" s="99"/>
      <c r="GV255" s="99"/>
      <c r="GW255" s="99"/>
      <c r="GX255" s="99"/>
      <c r="GY255" s="99"/>
      <c r="GZ255" s="99"/>
      <c r="HA255" s="99"/>
      <c r="HB255" s="99"/>
      <c r="HC255" s="99"/>
      <c r="HD255" s="99"/>
      <c r="HE255" s="99"/>
      <c r="HF255" s="99"/>
      <c r="HG255" s="99"/>
      <c r="HH255" s="99"/>
      <c r="HI255" s="99"/>
      <c r="HJ255" s="99"/>
      <c r="HK255" s="99"/>
      <c r="HL255" s="99"/>
      <c r="HM255" s="99"/>
      <c r="HN255" s="99"/>
      <c r="HO255" s="99"/>
      <c r="HP255" s="99"/>
      <c r="HQ255" s="99"/>
      <c r="HR255" s="99"/>
      <c r="HS255" s="99"/>
      <c r="HT255" s="99"/>
      <c r="HU255" s="99"/>
      <c r="HV255" s="99"/>
      <c r="HW255" s="99"/>
      <c r="HX255" s="99"/>
      <c r="HY255" s="99"/>
      <c r="HZ255" s="99"/>
      <c r="IA255" s="99"/>
      <c r="IB255" s="99"/>
      <c r="IC255" s="99"/>
      <c r="ID255" s="99"/>
      <c r="IE255" s="99"/>
      <c r="IF255" s="99"/>
      <c r="IG255" s="99"/>
      <c r="IH255" s="99"/>
      <c r="II255" s="99"/>
      <c r="IJ255" s="99"/>
      <c r="IK255" s="99"/>
      <c r="IL255" s="99"/>
      <c r="IM255" s="99"/>
      <c r="IN255" s="99"/>
      <c r="IO255" s="99"/>
      <c r="IP255" s="99"/>
      <c r="IQ255" s="99"/>
      <c r="IR255" s="99"/>
      <c r="IS255" s="99"/>
      <c r="IT255" s="99"/>
      <c r="IU255" s="99"/>
      <c r="IV255" s="99"/>
      <c r="IW255" s="99"/>
      <c r="IX255" s="99"/>
      <c r="IY255" s="99"/>
      <c r="IZ255" s="99"/>
      <c r="JA255" s="99"/>
      <c r="JB255" s="99"/>
      <c r="JC255" s="99"/>
      <c r="JD255" s="99"/>
      <c r="JE255" s="99"/>
      <c r="JF255" s="99"/>
      <c r="JG255" s="99"/>
      <c r="JH255" s="99"/>
      <c r="JI255" s="99"/>
      <c r="JJ255" s="99"/>
      <c r="JK255" s="99"/>
      <c r="JL255" s="99"/>
      <c r="JM255" s="99"/>
      <c r="JN255" s="99"/>
      <c r="JO255" s="99"/>
      <c r="JP255" s="99"/>
      <c r="JQ255" s="99"/>
      <c r="JR255" s="99"/>
      <c r="JS255" s="99"/>
      <c r="JT255" s="99"/>
      <c r="JU255" s="99"/>
      <c r="JV255" s="99"/>
      <c r="JW255" s="99"/>
      <c r="JX255" s="99"/>
      <c r="JY255" s="99"/>
      <c r="JZ255" s="99"/>
      <c r="KA255" s="99"/>
      <c r="KB255" s="99"/>
      <c r="KC255" s="99"/>
      <c r="KD255" s="99"/>
      <c r="KE255" s="99"/>
      <c r="KF255" s="99"/>
      <c r="KG255" s="99"/>
      <c r="KH255" s="99"/>
      <c r="KI255" s="99"/>
      <c r="KJ255" s="99"/>
      <c r="KK255" s="99"/>
      <c r="KL255" s="99"/>
      <c r="KM255" s="99"/>
      <c r="KN255" s="99"/>
      <c r="KO255" s="99"/>
      <c r="KP255" s="99"/>
      <c r="KQ255" s="99"/>
      <c r="KR255" s="99"/>
      <c r="KS255" s="99"/>
      <c r="KT255" s="99"/>
      <c r="KU255" s="99"/>
      <c r="KV255" s="99"/>
      <c r="KW255" s="99"/>
      <c r="KX255" s="99"/>
      <c r="KY255" s="99"/>
      <c r="KZ255" s="99"/>
      <c r="LA255" s="99"/>
      <c r="LB255" s="99"/>
      <c r="LC255" s="99"/>
      <c r="LD255" s="99"/>
      <c r="LE255" s="99"/>
      <c r="LF255" s="99"/>
      <c r="LG255" s="99"/>
      <c r="LH255" s="99"/>
      <c r="LI255" s="99"/>
      <c r="LJ255" s="99"/>
      <c r="LK255" s="99"/>
      <c r="LL255" s="99"/>
      <c r="LM255" s="99"/>
      <c r="LN255" s="99"/>
      <c r="LO255" s="99"/>
      <c r="LP255" s="99"/>
      <c r="LQ255" s="99"/>
      <c r="LR255" s="99"/>
      <c r="LS255" s="99"/>
      <c r="LT255" s="99"/>
      <c r="LU255" s="99"/>
      <c r="LV255" s="99"/>
      <c r="LW255" s="99"/>
      <c r="LX255" s="99"/>
      <c r="LY255" s="99"/>
      <c r="LZ255" s="99"/>
      <c r="MA255" s="99"/>
      <c r="MB255" s="99"/>
      <c r="MC255" s="99"/>
      <c r="MD255" s="99"/>
      <c r="ME255" s="99"/>
      <c r="MF255" s="99"/>
      <c r="MG255" s="99"/>
      <c r="MH255" s="99"/>
      <c r="MI255" s="99"/>
      <c r="MJ255" s="99"/>
      <c r="MK255" s="99"/>
      <c r="ML255" s="99"/>
      <c r="MM255" s="99"/>
      <c r="MN255" s="99"/>
      <c r="MO255" s="99"/>
      <c r="MP255" s="99"/>
      <c r="MQ255" s="99"/>
      <c r="MR255" s="99"/>
      <c r="MS255" s="99"/>
      <c r="MT255" s="99"/>
      <c r="MU255" s="99"/>
      <c r="MV255" s="99"/>
      <c r="MW255" s="99"/>
      <c r="MX255" s="99"/>
      <c r="MY255" s="99"/>
      <c r="MZ255" s="99"/>
      <c r="NA255" s="99"/>
      <c r="NB255" s="99"/>
      <c r="NC255" s="99"/>
      <c r="ND255" s="99"/>
      <c r="NE255" s="99"/>
      <c r="NF255" s="99"/>
      <c r="NG255" s="99"/>
      <c r="NH255" s="99"/>
      <c r="NI255" s="99"/>
      <c r="NJ255" s="99"/>
      <c r="NK255" s="99"/>
      <c r="NL255" s="99"/>
      <c r="NM255" s="99"/>
      <c r="NN255" s="99"/>
      <c r="NO255" s="99"/>
      <c r="NP255" s="99"/>
      <c r="NQ255" s="99"/>
      <c r="NR255" s="99"/>
      <c r="NS255" s="99"/>
      <c r="NT255" s="99"/>
      <c r="NU255" s="99"/>
      <c r="NV255" s="99"/>
      <c r="NW255" s="99"/>
      <c r="NX255" s="99"/>
      <c r="NY255" s="99"/>
      <c r="NZ255" s="99"/>
      <c r="OA255" s="99"/>
      <c r="OB255" s="99"/>
      <c r="OC255" s="99"/>
      <c r="OD255" s="99"/>
      <c r="OE255" s="99"/>
      <c r="OF255" s="99"/>
      <c r="OG255" s="99"/>
      <c r="OH255" s="99"/>
      <c r="OI255" s="99"/>
      <c r="OJ255" s="99"/>
      <c r="OK255" s="99"/>
      <c r="OL255" s="99"/>
      <c r="OM255" s="99"/>
      <c r="ON255" s="99"/>
      <c r="OO255" s="99"/>
      <c r="OP255" s="99"/>
      <c r="OQ255" s="99"/>
      <c r="OR255" s="99"/>
      <c r="OS255" s="99"/>
      <c r="OT255" s="99"/>
      <c r="OU255" s="99"/>
      <c r="OV255" s="99"/>
      <c r="OW255" s="99"/>
      <c r="OX255" s="99"/>
      <c r="OY255" s="99"/>
      <c r="OZ255" s="99"/>
      <c r="PA255" s="99"/>
      <c r="PB255" s="99"/>
      <c r="PC255" s="99"/>
      <c r="PD255" s="99"/>
      <c r="PE255" s="99"/>
      <c r="PF255" s="99"/>
      <c r="PG255" s="99"/>
      <c r="PH255" s="99"/>
      <c r="PI255" s="99"/>
      <c r="PJ255" s="99"/>
      <c r="PK255" s="99"/>
      <c r="PL255" s="99"/>
      <c r="PM255" s="99"/>
      <c r="PN255" s="99"/>
      <c r="PO255" s="99"/>
      <c r="PP255" s="99"/>
      <c r="PQ255" s="99"/>
      <c r="PR255" s="99"/>
      <c r="PS255" s="99"/>
      <c r="PT255" s="99"/>
      <c r="PU255" s="99"/>
      <c r="PV255" s="99"/>
      <c r="PW255" s="99"/>
      <c r="PX255" s="99"/>
      <c r="PY255" s="99"/>
      <c r="PZ255" s="99"/>
      <c r="QA255" s="99"/>
      <c r="QB255" s="99"/>
      <c r="QC255" s="99"/>
      <c r="QD255" s="99"/>
      <c r="QE255" s="99"/>
      <c r="QF255" s="99"/>
      <c r="QG255" s="99"/>
      <c r="QH255" s="99"/>
      <c r="QI255" s="99"/>
      <c r="QJ255" s="99"/>
      <c r="QK255" s="99"/>
      <c r="QL255" s="99"/>
      <c r="QM255" s="99"/>
      <c r="QN255" s="99"/>
      <c r="QO255" s="99"/>
      <c r="QP255" s="99"/>
      <c r="QQ255" s="99"/>
      <c r="QR255" s="99"/>
      <c r="QS255" s="99"/>
      <c r="QT255" s="99"/>
      <c r="QU255" s="99"/>
      <c r="QV255" s="99"/>
      <c r="QW255" s="99"/>
      <c r="QX255" s="99"/>
      <c r="QY255" s="99"/>
      <c r="QZ255" s="99"/>
      <c r="RA255" s="99"/>
      <c r="RB255" s="99"/>
      <c r="RC255" s="99"/>
      <c r="RD255" s="99"/>
      <c r="RE255" s="99"/>
      <c r="RF255" s="99"/>
      <c r="RG255" s="99"/>
      <c r="RH255" s="99"/>
      <c r="RI255" s="99"/>
      <c r="RJ255" s="99"/>
      <c r="RK255" s="99"/>
      <c r="RL255" s="99"/>
      <c r="RM255" s="99"/>
      <c r="RN255" s="99"/>
      <c r="RO255" s="99"/>
      <c r="RP255" s="99"/>
      <c r="RQ255" s="99"/>
      <c r="RR255" s="99"/>
      <c r="RS255" s="99"/>
      <c r="RT255" s="99"/>
      <c r="RU255" s="99"/>
      <c r="RV255" s="99"/>
      <c r="RW255" s="99"/>
      <c r="RX255" s="99"/>
      <c r="RY255" s="99"/>
      <c r="RZ255" s="99"/>
      <c r="SA255" s="99"/>
      <c r="SB255" s="99"/>
      <c r="SC255" s="99"/>
      <c r="SD255" s="99"/>
      <c r="SE255" s="99"/>
      <c r="SF255" s="99"/>
      <c r="SG255" s="99"/>
      <c r="SH255" s="99"/>
      <c r="SI255" s="99"/>
      <c r="SJ255" s="99"/>
      <c r="SK255" s="99"/>
      <c r="SL255" s="99"/>
      <c r="SM255" s="99"/>
      <c r="SN255" s="99"/>
      <c r="SO255" s="99"/>
      <c r="SP255" s="99"/>
      <c r="SQ255" s="99"/>
      <c r="SR255" s="99"/>
      <c r="SS255" s="99"/>
      <c r="ST255" s="99"/>
      <c r="SU255" s="99"/>
      <c r="SV255" s="99"/>
      <c r="SW255" s="99"/>
      <c r="SX255" s="99"/>
      <c r="SY255" s="99"/>
      <c r="SZ255" s="99"/>
      <c r="TA255" s="99"/>
      <c r="TB255" s="99"/>
      <c r="TC255" s="99"/>
      <c r="TD255" s="99"/>
      <c r="TE255" s="99"/>
      <c r="TF255" s="99"/>
      <c r="TG255" s="99"/>
      <c r="TH255" s="99"/>
      <c r="TI255" s="99"/>
      <c r="TJ255" s="99"/>
      <c r="TK255" s="99"/>
      <c r="TL255" s="99"/>
      <c r="TM255" s="99"/>
      <c r="TN255" s="99"/>
      <c r="TO255" s="99"/>
      <c r="TP255" s="99"/>
      <c r="TQ255" s="99"/>
      <c r="TR255" s="99"/>
      <c r="TS255" s="99"/>
      <c r="TT255" s="99"/>
      <c r="TU255" s="99"/>
      <c r="TV255" s="99"/>
      <c r="TW255" s="99"/>
      <c r="TX255" s="99"/>
      <c r="TY255" s="99"/>
      <c r="TZ255" s="99"/>
      <c r="UA255" s="99"/>
      <c r="UB255" s="99"/>
      <c r="UC255" s="99"/>
      <c r="UD255" s="99"/>
      <c r="UE255" s="99"/>
      <c r="UF255" s="99"/>
      <c r="UG255" s="99"/>
      <c r="UH255" s="99"/>
      <c r="UI255" s="99"/>
      <c r="UJ255" s="99"/>
      <c r="UK255" s="99"/>
      <c r="UL255" s="99"/>
      <c r="UM255" s="99"/>
      <c r="UN255" s="99"/>
      <c r="UO255" s="99"/>
      <c r="UP255" s="99"/>
      <c r="UQ255" s="99"/>
      <c r="UR255" s="99"/>
      <c r="US255" s="99"/>
      <c r="UT255" s="99"/>
      <c r="UU255" s="99"/>
      <c r="UV255" s="99"/>
      <c r="UW255" s="99"/>
      <c r="UX255" s="99"/>
      <c r="UY255" s="99"/>
      <c r="UZ255" s="99"/>
      <c r="VA255" s="99"/>
      <c r="VB255" s="99"/>
      <c r="VC255" s="99"/>
      <c r="VD255" s="99"/>
      <c r="VE255" s="99"/>
      <c r="VF255" s="99"/>
      <c r="VG255" s="99"/>
      <c r="VH255" s="99"/>
      <c r="VI255" s="99"/>
      <c r="VJ255" s="99"/>
      <c r="VK255" s="99"/>
      <c r="VL255" s="99"/>
      <c r="VM255" s="99"/>
      <c r="VN255" s="99"/>
      <c r="VO255" s="99"/>
      <c r="VP255" s="99"/>
      <c r="VQ255" s="99"/>
      <c r="VR255" s="99"/>
      <c r="VS255" s="99"/>
      <c r="VT255" s="99"/>
      <c r="VU255" s="99"/>
      <c r="VV255" s="99"/>
      <c r="VW255" s="99"/>
      <c r="VX255" s="99"/>
      <c r="VY255" s="99"/>
      <c r="VZ255" s="99"/>
      <c r="WA255" s="99"/>
      <c r="WB255" s="99"/>
      <c r="WC255" s="99"/>
      <c r="WD255" s="99"/>
      <c r="WE255" s="99"/>
      <c r="WF255" s="99"/>
      <c r="WG255" s="99"/>
      <c r="WH255" s="99"/>
      <c r="WI255" s="99"/>
      <c r="WJ255" s="99"/>
      <c r="WK255" s="99"/>
      <c r="WL255" s="99"/>
      <c r="WM255" s="99"/>
      <c r="WN255" s="99"/>
      <c r="WO255" s="99"/>
      <c r="WP255" s="99"/>
      <c r="WQ255" s="99"/>
      <c r="WR255" s="99"/>
      <c r="WS255" s="99"/>
      <c r="WT255" s="99"/>
      <c r="WU255" s="99"/>
      <c r="WV255" s="99"/>
      <c r="WW255" s="99"/>
      <c r="WX255" s="99"/>
      <c r="WY255" s="99"/>
      <c r="WZ255" s="99"/>
      <c r="XA255" s="99"/>
      <c r="XB255" s="99"/>
      <c r="XC255" s="99"/>
      <c r="XD255" s="99"/>
      <c r="XE255" s="99"/>
      <c r="XF255" s="99"/>
      <c r="XG255" s="99"/>
      <c r="XH255" s="99"/>
      <c r="XI255" s="99"/>
      <c r="XJ255" s="99"/>
      <c r="XK255" s="99"/>
      <c r="XL255" s="99"/>
      <c r="XM255" s="99"/>
      <c r="XN255" s="99"/>
      <c r="XO255" s="99"/>
      <c r="XP255" s="99"/>
      <c r="XQ255" s="99"/>
      <c r="XR255" s="99"/>
      <c r="XS255" s="99"/>
      <c r="XT255" s="99"/>
      <c r="XU255" s="99"/>
      <c r="XV255" s="99"/>
      <c r="XW255" s="99"/>
      <c r="XX255" s="99"/>
      <c r="XY255" s="99"/>
      <c r="XZ255" s="99"/>
      <c r="YA255" s="99"/>
      <c r="YB255" s="99"/>
      <c r="YC255" s="99"/>
      <c r="YD255" s="99"/>
      <c r="YE255" s="99"/>
      <c r="YF255" s="99"/>
      <c r="YG255" s="99"/>
      <c r="YH255" s="99"/>
      <c r="YI255" s="99"/>
      <c r="YJ255" s="99"/>
      <c r="YK255" s="99"/>
      <c r="YL255" s="99"/>
      <c r="YM255" s="99"/>
      <c r="YN255" s="99"/>
      <c r="YO255" s="99"/>
      <c r="YP255" s="99"/>
      <c r="YQ255" s="99"/>
      <c r="YR255" s="99"/>
      <c r="YS255" s="99"/>
      <c r="YT255" s="99"/>
      <c r="YU255" s="99"/>
      <c r="YV255" s="99"/>
      <c r="YW255" s="99"/>
      <c r="YX255" s="99"/>
      <c r="YY255" s="99"/>
      <c r="YZ255" s="99"/>
      <c r="ZA255" s="99"/>
      <c r="ZB255" s="99"/>
      <c r="ZC255" s="99"/>
      <c r="ZD255" s="99"/>
      <c r="ZE255" s="99"/>
      <c r="ZF255" s="99"/>
      <c r="ZG255" s="99"/>
      <c r="ZH255" s="99"/>
      <c r="ZI255" s="99"/>
      <c r="ZJ255" s="99"/>
      <c r="ZK255" s="99"/>
      <c r="ZL255" s="99"/>
      <c r="ZM255" s="99"/>
      <c r="ZN255" s="99"/>
      <c r="ZO255" s="99"/>
      <c r="ZP255" s="99"/>
      <c r="ZQ255" s="99"/>
      <c r="ZR255" s="99"/>
      <c r="ZS255" s="99"/>
      <c r="ZT255" s="99"/>
      <c r="ZU255" s="99"/>
      <c r="ZV255" s="99"/>
      <c r="ZW255" s="99"/>
      <c r="ZX255" s="99"/>
      <c r="ZY255" s="99"/>
      <c r="ZZ255" s="99"/>
      <c r="AAA255" s="99"/>
      <c r="AAB255" s="99"/>
      <c r="AAC255" s="99"/>
      <c r="AAD255" s="99"/>
      <c r="AAE255" s="99"/>
      <c r="AAF255" s="99"/>
      <c r="AAG255" s="99"/>
      <c r="AAH255" s="99"/>
      <c r="AAI255" s="99"/>
      <c r="AAJ255" s="99"/>
      <c r="AAK255" s="99"/>
      <c r="AAL255" s="99"/>
      <c r="AAM255" s="99"/>
      <c r="AAN255" s="99"/>
      <c r="AAO255" s="99"/>
      <c r="AAP255" s="99"/>
      <c r="AAQ255" s="99"/>
      <c r="AAR255" s="99"/>
      <c r="AAS255" s="99"/>
      <c r="AAT255" s="99"/>
      <c r="AAU255" s="99"/>
      <c r="AAV255" s="99"/>
      <c r="AAW255" s="99"/>
      <c r="AAX255" s="99"/>
      <c r="AAY255" s="99"/>
      <c r="AAZ255" s="99"/>
      <c r="ABA255" s="99"/>
      <c r="ABB255" s="99"/>
      <c r="ABC255" s="99"/>
      <c r="ABD255" s="99"/>
      <c r="ABE255" s="99"/>
      <c r="ABF255" s="99"/>
      <c r="ABG255" s="99"/>
      <c r="ABH255" s="99"/>
      <c r="ABI255" s="99"/>
      <c r="ABJ255" s="99"/>
      <c r="ABK255" s="99"/>
      <c r="ABL255" s="99"/>
      <c r="ABM255" s="99"/>
      <c r="ABN255" s="99"/>
      <c r="ABO255" s="99"/>
      <c r="ABP255" s="99"/>
      <c r="ABQ255" s="99"/>
      <c r="ABR255" s="99"/>
      <c r="ABS255" s="99"/>
      <c r="ABT255" s="99"/>
      <c r="ABU255" s="99"/>
      <c r="ABV255" s="99"/>
      <c r="ABW255" s="99"/>
      <c r="ABX255" s="99"/>
      <c r="ABY255" s="99"/>
      <c r="ABZ255" s="99"/>
      <c r="ACA255" s="99"/>
      <c r="ACB255" s="99"/>
      <c r="ACC255" s="99"/>
      <c r="ACD255" s="99"/>
      <c r="ACE255" s="99"/>
      <c r="ACF255" s="99"/>
      <c r="ACG255" s="99"/>
      <c r="ACH255" s="99"/>
      <c r="ACI255" s="99"/>
      <c r="ACJ255" s="99"/>
      <c r="ACK255" s="99"/>
      <c r="ACL255" s="99"/>
      <c r="ACM255" s="99"/>
      <c r="ACN255" s="99"/>
      <c r="ACO255" s="99"/>
      <c r="ACP255" s="99"/>
      <c r="ACQ255" s="99"/>
      <c r="ACR255" s="99"/>
      <c r="ACS255" s="99"/>
      <c r="ACT255" s="99"/>
      <c r="ACU255" s="99"/>
      <c r="ACV255" s="99"/>
      <c r="ACW255" s="99"/>
      <c r="ACX255" s="99"/>
      <c r="ACY255" s="99"/>
      <c r="ACZ255" s="99"/>
      <c r="ADA255" s="99"/>
      <c r="ADB255" s="99"/>
      <c r="ADC255" s="99"/>
      <c r="ADD255" s="99"/>
      <c r="ADE255" s="99"/>
      <c r="ADF255" s="99"/>
      <c r="ADG255" s="99"/>
      <c r="ADH255" s="99"/>
      <c r="ADI255" s="99"/>
      <c r="ADJ255" s="99"/>
      <c r="ADK255" s="99"/>
      <c r="ADL255" s="99"/>
      <c r="ADM255" s="99"/>
      <c r="ADN255" s="99"/>
      <c r="ADO255" s="99"/>
      <c r="ADP255" s="99"/>
      <c r="ADQ255" s="99"/>
      <c r="ADR255" s="99"/>
      <c r="ADS255" s="99"/>
      <c r="ADT255" s="99"/>
      <c r="ADU255" s="99"/>
      <c r="ADV255" s="99"/>
      <c r="ADW255" s="99"/>
      <c r="ADX255" s="99"/>
      <c r="ADY255" s="99"/>
      <c r="ADZ255" s="99"/>
      <c r="AEA255" s="99"/>
      <c r="AEB255" s="99"/>
      <c r="AEC255" s="99"/>
      <c r="AED255" s="99"/>
      <c r="AEE255" s="99"/>
      <c r="AEF255" s="99"/>
      <c r="AEG255" s="99"/>
      <c r="AEH255" s="99"/>
      <c r="AEI255" s="99"/>
      <c r="AEJ255" s="99"/>
      <c r="AEK255" s="99"/>
      <c r="AEL255" s="99"/>
      <c r="AEM255" s="99"/>
      <c r="AEN255" s="99"/>
      <c r="AEO255" s="99"/>
      <c r="AEP255" s="99"/>
      <c r="AEQ255" s="99"/>
      <c r="AER255" s="99"/>
      <c r="AES255" s="99"/>
      <c r="AET255" s="99"/>
      <c r="AEU255" s="99"/>
      <c r="AEV255" s="99"/>
      <c r="AEW255" s="99"/>
      <c r="AEX255" s="99"/>
      <c r="AEY255" s="99"/>
      <c r="AEZ255" s="99"/>
      <c r="AFA255" s="99"/>
      <c r="AFB255" s="99"/>
      <c r="AFC255" s="99"/>
      <c r="AFD255" s="99"/>
      <c r="AFE255" s="99"/>
      <c r="AFF255" s="99"/>
      <c r="AFG255" s="99"/>
      <c r="AFH255" s="99"/>
      <c r="AFI255" s="99"/>
      <c r="AFJ255" s="99"/>
      <c r="AFK255" s="99"/>
      <c r="AFL255" s="99"/>
      <c r="AFM255" s="99"/>
      <c r="AFN255" s="99"/>
      <c r="AFO255" s="99"/>
      <c r="AFP255" s="99"/>
      <c r="AFQ255" s="99"/>
      <c r="AFR255" s="99"/>
      <c r="AFS255" s="99"/>
      <c r="AFT255" s="99"/>
      <c r="AFU255" s="99"/>
      <c r="AFV255" s="99"/>
      <c r="AFW255" s="99"/>
      <c r="AFX255" s="99"/>
      <c r="AFY255" s="99"/>
      <c r="AFZ255" s="99"/>
      <c r="AGA255" s="99"/>
      <c r="AGB255" s="99"/>
      <c r="AGC255" s="99"/>
      <c r="AGD255" s="99"/>
      <c r="AGE255" s="99"/>
      <c r="AGF255" s="99"/>
      <c r="AGG255" s="99"/>
      <c r="AGH255" s="99"/>
      <c r="AGI255" s="99"/>
      <c r="AGJ255" s="99"/>
      <c r="AGK255" s="99"/>
      <c r="AGL255" s="99"/>
      <c r="AGM255" s="99"/>
      <c r="AGN255" s="99"/>
      <c r="AGO255" s="99"/>
      <c r="AGP255" s="99"/>
      <c r="AGQ255" s="99"/>
      <c r="AGR255" s="99"/>
      <c r="AGS255" s="99"/>
      <c r="AGT255" s="99"/>
      <c r="AGU255" s="99"/>
      <c r="AGV255" s="99"/>
      <c r="AGW255" s="99"/>
      <c r="AGX255" s="99"/>
      <c r="AGY255" s="99"/>
      <c r="AGZ255" s="99"/>
      <c r="AHA255" s="99"/>
      <c r="AHB255" s="99"/>
      <c r="AHC255" s="99"/>
      <c r="AHD255" s="99"/>
      <c r="AHE255" s="99"/>
      <c r="AHF255" s="99"/>
      <c r="AHG255" s="99"/>
      <c r="AHH255" s="99"/>
      <c r="AHI255" s="99"/>
      <c r="AHJ255" s="99"/>
      <c r="AHK255" s="99"/>
      <c r="AHL255" s="99"/>
      <c r="AHM255" s="99"/>
      <c r="AHN255" s="99"/>
      <c r="AHO255" s="99"/>
      <c r="AHP255" s="99"/>
      <c r="AHQ255" s="99"/>
      <c r="AHR255" s="99"/>
      <c r="AHS255" s="99"/>
      <c r="AHT255" s="99"/>
      <c r="AHU255" s="99"/>
      <c r="AHV255" s="99"/>
      <c r="AHW255" s="99"/>
      <c r="AHX255" s="99"/>
      <c r="AHY255" s="99"/>
      <c r="AHZ255" s="99"/>
      <c r="AIA255" s="99"/>
      <c r="AIB255" s="99"/>
      <c r="AIC255" s="99"/>
      <c r="AID255" s="99"/>
      <c r="AIE255" s="99"/>
      <c r="AIF255" s="99"/>
      <c r="AIG255" s="99"/>
      <c r="AIH255" s="99"/>
      <c r="AII255" s="99"/>
      <c r="AIJ255" s="99"/>
      <c r="AIK255" s="99"/>
      <c r="AIL255" s="99"/>
      <c r="AIM255" s="99"/>
      <c r="AIN255" s="99"/>
      <c r="AIO255" s="99"/>
      <c r="AIP255" s="99"/>
      <c r="AIQ255" s="99"/>
      <c r="AIR255" s="99"/>
      <c r="AIS255" s="99"/>
      <c r="AIT255" s="99"/>
      <c r="AIU255" s="99"/>
      <c r="AIV255" s="99"/>
      <c r="AIW255" s="99"/>
      <c r="AIX255" s="99"/>
      <c r="AIY255" s="99"/>
      <c r="AIZ255" s="99"/>
      <c r="AJA255" s="99"/>
      <c r="AJB255" s="99"/>
      <c r="AJC255" s="99"/>
      <c r="AJD255" s="99"/>
      <c r="AJE255" s="99"/>
      <c r="AJF255" s="99"/>
      <c r="AJG255" s="99"/>
      <c r="AJH255" s="99"/>
      <c r="AJI255" s="99"/>
      <c r="AJJ255" s="99"/>
      <c r="AJK255" s="99"/>
      <c r="AJL255" s="99"/>
      <c r="AJM255" s="99"/>
      <c r="AJN255" s="99"/>
      <c r="AJO255" s="99"/>
      <c r="AJP255" s="99"/>
      <c r="AJQ255" s="99"/>
      <c r="AJR255" s="99"/>
      <c r="AJS255" s="99"/>
      <c r="AJT255" s="99"/>
      <c r="AJU255" s="99"/>
      <c r="AJV255" s="99"/>
      <c r="AJW255" s="99"/>
      <c r="AJX255" s="99"/>
      <c r="AJY255" s="99"/>
      <c r="AJZ255" s="99"/>
      <c r="AKA255" s="99"/>
      <c r="AKB255" s="99"/>
      <c r="AKC255" s="99"/>
      <c r="AKD255" s="99"/>
      <c r="AKE255" s="99"/>
      <c r="AKF255" s="99"/>
      <c r="AKG255" s="99"/>
      <c r="AKH255" s="99"/>
      <c r="AKI255" s="99"/>
      <c r="AKJ255" s="99"/>
      <c r="AKK255" s="99"/>
      <c r="AKL255" s="99"/>
      <c r="AKM255" s="99"/>
      <c r="AKN255" s="99"/>
      <c r="AKO255" s="99"/>
      <c r="AKP255" s="99"/>
      <c r="AKQ255" s="99"/>
      <c r="AKR255" s="99"/>
      <c r="AKS255" s="99"/>
      <c r="AKT255" s="99"/>
      <c r="AKU255" s="99"/>
      <c r="AKV255" s="99"/>
      <c r="AKW255" s="99"/>
      <c r="AKX255" s="99"/>
      <c r="AKY255" s="99"/>
      <c r="AKZ255" s="99"/>
      <c r="ALA255" s="99"/>
      <c r="ALB255" s="99"/>
      <c r="ALC255" s="99"/>
      <c r="ALD255" s="99"/>
      <c r="ALE255" s="99"/>
      <c r="ALF255" s="99"/>
      <c r="ALG255" s="99"/>
      <c r="ALH255" s="99"/>
      <c r="ALI255" s="99"/>
      <c r="ALJ255" s="99"/>
      <c r="ALK255" s="99"/>
      <c r="ALL255" s="99"/>
      <c r="ALM255" s="99"/>
      <c r="ALN255" s="99"/>
      <c r="ALO255" s="99"/>
      <c r="ALP255" s="99"/>
      <c r="ALQ255" s="99"/>
      <c r="ALR255" s="99"/>
      <c r="ALS255" s="99"/>
      <c r="ALT255" s="99"/>
      <c r="ALU255" s="99"/>
      <c r="ALV255" s="99"/>
      <c r="ALW255" s="99"/>
      <c r="ALX255" s="99"/>
      <c r="ALY255" s="99"/>
      <c r="ALZ255" s="99"/>
      <c r="AMA255" s="99"/>
      <c r="AMB255" s="99"/>
      <c r="AMC255" s="99"/>
      <c r="AMD255" s="99"/>
      <c r="AME255" s="99"/>
      <c r="AMF255" s="99"/>
      <c r="AMG255" s="99"/>
      <c r="AMH255" s="99"/>
      <c r="AMI255" s="99"/>
      <c r="AMJ255" s="99"/>
      <c r="AMK255" s="99"/>
      <c r="AML255" s="99"/>
      <c r="AMM255" s="99"/>
      <c r="AMN255" s="99"/>
      <c r="AMO255" s="99"/>
      <c r="AMP255" s="99"/>
      <c r="AMQ255" s="99"/>
      <c r="AMR255" s="99"/>
      <c r="AMS255" s="99"/>
      <c r="AMT255" s="99"/>
      <c r="AMU255" s="99"/>
      <c r="AMV255" s="99"/>
      <c r="AMW255" s="99"/>
      <c r="AMX255" s="99"/>
      <c r="AMY255" s="99"/>
      <c r="AMZ255" s="99"/>
      <c r="ANA255" s="99"/>
      <c r="ANB255" s="99"/>
      <c r="ANC255" s="99"/>
      <c r="AND255" s="99"/>
      <c r="ANE255" s="99"/>
      <c r="ANF255" s="99"/>
      <c r="ANG255" s="99"/>
      <c r="ANH255" s="99"/>
      <c r="ANI255" s="99"/>
      <c r="ANJ255" s="99"/>
      <c r="ANK255" s="99"/>
      <c r="ANL255" s="99"/>
      <c r="ANM255" s="99"/>
      <c r="ANN255" s="99"/>
      <c r="ANO255" s="99"/>
      <c r="ANP255" s="99"/>
      <c r="ANQ255" s="99"/>
      <c r="ANR255" s="99"/>
      <c r="ANS255" s="99"/>
      <c r="ANT255" s="99"/>
      <c r="ANU255" s="99"/>
      <c r="ANV255" s="99"/>
      <c r="ANW255" s="99"/>
      <c r="ANX255" s="99"/>
      <c r="ANY255" s="99"/>
      <c r="ANZ255" s="99"/>
      <c r="AOA255" s="99"/>
      <c r="AOB255" s="99"/>
      <c r="AOC255" s="99"/>
      <c r="AOD255" s="99"/>
      <c r="AOE255" s="99"/>
      <c r="AOF255" s="99"/>
      <c r="AOG255" s="99"/>
      <c r="AOH255" s="99"/>
      <c r="AOI255" s="99"/>
      <c r="AOJ255" s="99"/>
      <c r="AOK255" s="99"/>
      <c r="AOL255" s="99"/>
      <c r="AOM255" s="99"/>
      <c r="AON255" s="99"/>
      <c r="AOO255" s="99"/>
      <c r="AOP255" s="99"/>
      <c r="AOQ255" s="99"/>
      <c r="AOR255" s="99"/>
      <c r="AOS255" s="99"/>
      <c r="AOT255" s="99"/>
      <c r="AOU255" s="99"/>
      <c r="AOV255" s="99"/>
      <c r="AOW255" s="99"/>
      <c r="AOX255" s="99"/>
      <c r="AOY255" s="99"/>
      <c r="AOZ255" s="99"/>
      <c r="APA255" s="99"/>
      <c r="APB255" s="99"/>
      <c r="APC255" s="99"/>
      <c r="APD255" s="99"/>
      <c r="APE255" s="99"/>
      <c r="APF255" s="99"/>
      <c r="APG255" s="99"/>
      <c r="APH255" s="99"/>
      <c r="API255" s="99"/>
      <c r="APJ255" s="99"/>
      <c r="APK255" s="99"/>
      <c r="APL255" s="99"/>
      <c r="APM255" s="99"/>
      <c r="APN255" s="99"/>
      <c r="APO255" s="99"/>
      <c r="APP255" s="99"/>
      <c r="APQ255" s="99"/>
      <c r="APR255" s="99"/>
      <c r="APS255" s="99"/>
      <c r="APT255" s="99"/>
      <c r="APU255" s="99"/>
      <c r="APV255" s="99"/>
      <c r="APW255" s="99"/>
      <c r="APX255" s="99"/>
      <c r="APY255" s="99"/>
      <c r="APZ255" s="99"/>
      <c r="AQA255" s="99"/>
      <c r="AQB255" s="99"/>
      <c r="AQC255" s="99"/>
      <c r="AQD255" s="99"/>
      <c r="AQE255" s="99"/>
      <c r="AQF255" s="99"/>
      <c r="AQG255" s="99"/>
      <c r="AQH255" s="99"/>
      <c r="AQI255" s="99"/>
      <c r="AQJ255" s="99"/>
      <c r="AQK255" s="99"/>
      <c r="AQL255" s="99"/>
      <c r="AQM255" s="99"/>
      <c r="AQN255" s="99"/>
      <c r="AQO255" s="99"/>
      <c r="AQP255" s="99"/>
      <c r="AQQ255" s="99"/>
      <c r="AQR255" s="99"/>
      <c r="AQS255" s="99"/>
      <c r="AQT255" s="99"/>
      <c r="AQU255" s="99"/>
      <c r="AQV255" s="99"/>
      <c r="AQW255" s="99"/>
      <c r="AQX255" s="99"/>
      <c r="AQY255" s="99"/>
      <c r="AQZ255" s="99"/>
      <c r="ARA255" s="99"/>
      <c r="ARB255" s="99"/>
      <c r="ARC255" s="99"/>
      <c r="ARD255" s="99"/>
      <c r="ARE255" s="99"/>
      <c r="ARF255" s="99"/>
      <c r="ARG255" s="99"/>
      <c r="ARH255" s="99"/>
      <c r="ARI255" s="99"/>
      <c r="ARJ255" s="99"/>
      <c r="ARK255" s="99"/>
      <c r="ARL255" s="99"/>
      <c r="ARM255" s="99"/>
      <c r="ARN255" s="99"/>
      <c r="ARO255" s="99"/>
      <c r="ARP255" s="99"/>
      <c r="ARQ255" s="99"/>
      <c r="ARR255" s="99"/>
      <c r="ARS255" s="99"/>
      <c r="ART255" s="99"/>
      <c r="ARU255" s="99"/>
      <c r="ARV255" s="99"/>
      <c r="ARW255" s="99"/>
      <c r="ARX255" s="99"/>
      <c r="ARY255" s="99"/>
      <c r="ARZ255" s="99"/>
      <c r="ASA255" s="99"/>
      <c r="ASB255" s="99"/>
      <c r="ASC255" s="99"/>
      <c r="ASD255" s="99"/>
      <c r="ASE255" s="99"/>
      <c r="ASF255" s="99"/>
      <c r="ASG255" s="99"/>
      <c r="ASH255" s="99"/>
      <c r="ASI255" s="99"/>
      <c r="ASJ255" s="99"/>
      <c r="ASK255" s="99"/>
      <c r="ASL255" s="99"/>
      <c r="ASM255" s="99"/>
      <c r="ASN255" s="99"/>
      <c r="ASO255" s="99"/>
      <c r="ASP255" s="99"/>
      <c r="ASQ255" s="99"/>
      <c r="ASR255" s="99"/>
      <c r="ASS255" s="99"/>
      <c r="AST255" s="99"/>
      <c r="ASU255" s="99"/>
      <c r="ASV255" s="99"/>
      <c r="ASW255" s="99"/>
      <c r="ASX255" s="99"/>
      <c r="ASY255" s="99"/>
      <c r="ASZ255" s="99"/>
      <c r="ATA255" s="99"/>
      <c r="ATB255" s="99"/>
      <c r="ATC255" s="99"/>
      <c r="ATD255" s="99"/>
      <c r="ATE255" s="99"/>
      <c r="ATF255" s="99"/>
      <c r="ATG255" s="99"/>
      <c r="ATH255" s="99"/>
      <c r="ATI255" s="99"/>
      <c r="ATJ255" s="99"/>
      <c r="ATK255" s="99"/>
      <c r="ATL255" s="99"/>
      <c r="ATM255" s="99"/>
      <c r="ATN255" s="99"/>
      <c r="ATO255" s="99"/>
      <c r="ATP255" s="99"/>
      <c r="ATQ255" s="99"/>
      <c r="ATR255" s="99"/>
      <c r="ATS255" s="99"/>
      <c r="ATT255" s="99"/>
      <c r="ATU255" s="99"/>
      <c r="ATV255" s="99"/>
      <c r="ATW255" s="99"/>
      <c r="ATX255" s="99"/>
      <c r="ATY255" s="99"/>
      <c r="ATZ255" s="99"/>
      <c r="AUA255" s="99"/>
      <c r="AUB255" s="99"/>
      <c r="AUC255" s="99"/>
      <c r="AUD255" s="99"/>
      <c r="AUE255" s="99"/>
      <c r="AUF255" s="99"/>
      <c r="AUG255" s="99"/>
      <c r="AUH255" s="99"/>
      <c r="AUI255" s="99"/>
      <c r="AUJ255" s="99"/>
      <c r="AUK255" s="99"/>
      <c r="AUL255" s="99"/>
      <c r="AUM255" s="99"/>
      <c r="AUN255" s="99"/>
      <c r="AUO255" s="99"/>
      <c r="AUP255" s="99"/>
      <c r="AUQ255" s="99"/>
      <c r="AUR255" s="99"/>
      <c r="AUS255" s="99"/>
      <c r="AUT255" s="99"/>
      <c r="AUU255" s="99"/>
      <c r="AUV255" s="99"/>
      <c r="AUW255" s="99"/>
      <c r="AUX255" s="99"/>
      <c r="AUY255" s="99"/>
      <c r="AUZ255" s="99"/>
      <c r="AVA255" s="99"/>
      <c r="AVB255" s="99"/>
      <c r="AVC255" s="99"/>
      <c r="AVD255" s="99"/>
      <c r="AVE255" s="99"/>
      <c r="AVF255" s="99"/>
      <c r="AVG255" s="99"/>
      <c r="AVH255" s="99"/>
      <c r="AVI255" s="99"/>
      <c r="AVJ255" s="99"/>
      <c r="AVK255" s="99"/>
      <c r="AVL255" s="99"/>
      <c r="AVM255" s="99"/>
      <c r="AVN255" s="99"/>
      <c r="AVO255" s="99"/>
      <c r="AVP255" s="99"/>
      <c r="AVQ255" s="99"/>
      <c r="AVR255" s="99"/>
      <c r="AVS255" s="99"/>
      <c r="AVT255" s="99"/>
      <c r="AVU255" s="99"/>
      <c r="AVV255" s="99"/>
      <c r="AVW255" s="99"/>
      <c r="AVX255" s="99"/>
      <c r="AVY255" s="99"/>
      <c r="AVZ255" s="99"/>
      <c r="AWA255" s="99"/>
      <c r="AWB255" s="99"/>
      <c r="AWC255" s="99"/>
      <c r="AWD255" s="99"/>
      <c r="AWE255" s="99"/>
      <c r="AWF255" s="99"/>
      <c r="AWG255" s="99"/>
      <c r="AWH255" s="99"/>
      <c r="AWI255" s="99"/>
      <c r="AWJ255" s="99"/>
      <c r="AWK255" s="99"/>
      <c r="AWL255" s="99"/>
      <c r="AWM255" s="99"/>
      <c r="AWN255" s="99"/>
      <c r="AWO255" s="99"/>
      <c r="AWP255" s="99"/>
      <c r="AWQ255" s="99"/>
      <c r="AWR255" s="99"/>
      <c r="AWS255" s="99"/>
      <c r="AWT255" s="99"/>
      <c r="AWU255" s="99"/>
      <c r="AWV255" s="99"/>
      <c r="AWW255" s="99"/>
      <c r="AWX255" s="99"/>
      <c r="AWY255" s="99"/>
      <c r="AWZ255" s="99"/>
      <c r="AXA255" s="99"/>
      <c r="AXB255" s="99"/>
      <c r="AXC255" s="99"/>
      <c r="AXD255" s="99"/>
      <c r="AXE255" s="99"/>
      <c r="AXF255" s="99"/>
      <c r="AXG255" s="99"/>
      <c r="AXH255" s="99"/>
      <c r="AXI255" s="99"/>
      <c r="AXJ255" s="99"/>
      <c r="AXK255" s="99"/>
      <c r="AXL255" s="99"/>
      <c r="AXM255" s="99"/>
      <c r="AXN255" s="99"/>
      <c r="AXO255" s="99"/>
      <c r="AXP255" s="99"/>
      <c r="AXQ255" s="99"/>
      <c r="AXR255" s="99"/>
      <c r="AXS255" s="99"/>
      <c r="AXT255" s="99"/>
      <c r="AXU255" s="99"/>
      <c r="AXV255" s="99"/>
      <c r="AXW255" s="99"/>
      <c r="AXX255" s="99"/>
      <c r="AXY255" s="99"/>
      <c r="AXZ255" s="99"/>
      <c r="AYA255" s="99"/>
      <c r="AYB255" s="99"/>
      <c r="AYC255" s="99"/>
      <c r="AYD255" s="99"/>
      <c r="AYE255" s="99"/>
      <c r="AYF255" s="99"/>
      <c r="AYG255" s="99"/>
      <c r="AYH255" s="99"/>
      <c r="AYI255" s="99"/>
      <c r="AYJ255" s="99"/>
      <c r="AYK255" s="99"/>
      <c r="AYL255" s="99"/>
      <c r="AYM255" s="99"/>
      <c r="AYN255" s="99"/>
      <c r="AYO255" s="99"/>
      <c r="AYP255" s="99"/>
      <c r="AYQ255" s="99"/>
      <c r="AYR255" s="99"/>
      <c r="AYS255" s="99"/>
      <c r="AYT255" s="99"/>
      <c r="AYU255" s="99"/>
      <c r="AYV255" s="99"/>
      <c r="AYW255" s="99"/>
      <c r="AYX255" s="99"/>
      <c r="AYY255" s="99"/>
      <c r="AYZ255" s="99"/>
      <c r="AZA255" s="99"/>
      <c r="AZB255" s="99"/>
      <c r="AZC255" s="99"/>
      <c r="AZD255" s="99"/>
      <c r="AZE255" s="99"/>
      <c r="AZF255" s="99"/>
      <c r="AZG255" s="99"/>
      <c r="AZH255" s="99"/>
      <c r="AZI255" s="99"/>
      <c r="AZJ255" s="99"/>
      <c r="AZK255" s="99"/>
      <c r="AZL255" s="99"/>
      <c r="AZM255" s="99"/>
      <c r="AZN255" s="99"/>
      <c r="AZO255" s="99"/>
      <c r="AZP255" s="99"/>
      <c r="AZQ255" s="99"/>
      <c r="AZR255" s="99"/>
      <c r="AZS255" s="99"/>
      <c r="AZT255" s="99"/>
      <c r="AZU255" s="99"/>
      <c r="AZV255" s="99"/>
      <c r="AZW255" s="99"/>
      <c r="AZX255" s="99"/>
      <c r="AZY255" s="99"/>
      <c r="AZZ255" s="99"/>
      <c r="BAA255" s="99"/>
      <c r="BAB255" s="99"/>
      <c r="BAC255" s="99"/>
      <c r="BAD255" s="99"/>
      <c r="BAE255" s="99"/>
      <c r="BAF255" s="99"/>
      <c r="BAG255" s="99"/>
      <c r="BAH255" s="99"/>
      <c r="BAI255" s="99"/>
      <c r="BAJ255" s="99"/>
      <c r="BAK255" s="99"/>
      <c r="BAL255" s="99"/>
      <c r="BAM255" s="99"/>
      <c r="BAN255" s="99"/>
      <c r="BAO255" s="99"/>
      <c r="BAP255" s="99"/>
      <c r="BAQ255" s="99"/>
      <c r="BAR255" s="99"/>
      <c r="BAS255" s="99"/>
      <c r="BAT255" s="99"/>
      <c r="BAU255" s="99"/>
      <c r="BAV255" s="99"/>
      <c r="BAW255" s="99"/>
      <c r="BAX255" s="99"/>
      <c r="BAY255" s="99"/>
      <c r="BAZ255" s="99"/>
      <c r="BBA255" s="99"/>
      <c r="BBB255" s="99"/>
      <c r="BBC255" s="99"/>
      <c r="BBD255" s="99"/>
      <c r="BBE255" s="99"/>
      <c r="BBF255" s="99"/>
      <c r="BBG255" s="99"/>
      <c r="BBH255" s="99"/>
      <c r="BBI255" s="99"/>
      <c r="BBJ255" s="99"/>
      <c r="BBK255" s="99"/>
      <c r="BBL255" s="99"/>
      <c r="BBM255" s="99"/>
      <c r="BBN255" s="99"/>
      <c r="BBO255" s="99"/>
      <c r="BBP255" s="99"/>
      <c r="BBQ255" s="99"/>
      <c r="BBR255" s="99"/>
      <c r="BBS255" s="99"/>
      <c r="BBT255" s="99"/>
      <c r="BBU255" s="99"/>
      <c r="BBV255" s="99"/>
      <c r="BBW255" s="99"/>
      <c r="BBX255" s="99"/>
      <c r="BBY255" s="99"/>
      <c r="BBZ255" s="99"/>
      <c r="BCA255" s="99"/>
      <c r="BCB255" s="99"/>
      <c r="BCC255" s="99"/>
      <c r="BCD255" s="99"/>
      <c r="BCE255" s="99"/>
      <c r="BCF255" s="99"/>
      <c r="BCG255" s="99"/>
      <c r="BCH255" s="99"/>
      <c r="BCI255" s="99"/>
      <c r="BCJ255" s="99"/>
      <c r="BCK255" s="99"/>
      <c r="BCL255" s="99"/>
      <c r="BCM255" s="99"/>
      <c r="BCN255" s="99"/>
      <c r="BCO255" s="99"/>
      <c r="BCP255" s="99"/>
      <c r="BCQ255" s="99"/>
      <c r="BCR255" s="99"/>
      <c r="BCS255" s="99"/>
      <c r="BCT255" s="99"/>
      <c r="BCU255" s="99"/>
      <c r="BCV255" s="99"/>
      <c r="BCW255" s="99"/>
      <c r="BCX255" s="99"/>
      <c r="BCY255" s="99"/>
      <c r="BCZ255" s="99"/>
      <c r="BDA255" s="99"/>
      <c r="BDB255" s="99"/>
      <c r="BDC255" s="99"/>
      <c r="BDD255" s="99"/>
      <c r="BDE255" s="99"/>
      <c r="BDF255" s="99"/>
      <c r="BDG255" s="99"/>
      <c r="BDH255" s="99"/>
      <c r="BDI255" s="99"/>
      <c r="BDJ255" s="99"/>
      <c r="BDK255" s="99"/>
      <c r="BDL255" s="99"/>
      <c r="BDM255" s="99"/>
      <c r="BDN255" s="99"/>
      <c r="BDO255" s="99"/>
      <c r="BDP255" s="99"/>
      <c r="BDQ255" s="99"/>
      <c r="BDR255" s="99"/>
      <c r="BDS255" s="99"/>
      <c r="BDT255" s="99"/>
      <c r="BDU255" s="99"/>
      <c r="BDV255" s="99"/>
      <c r="BDW255" s="99"/>
      <c r="BDX255" s="99"/>
      <c r="BDY255" s="99"/>
      <c r="BDZ255" s="99"/>
      <c r="BEA255" s="99"/>
      <c r="BEB255" s="99"/>
      <c r="BEC255" s="99"/>
      <c r="BED255" s="99"/>
      <c r="BEE255" s="99"/>
      <c r="BEF255" s="99"/>
      <c r="BEG255" s="99"/>
      <c r="BEH255" s="99"/>
      <c r="BEI255" s="99"/>
      <c r="BEJ255" s="99"/>
      <c r="BEK255" s="99"/>
      <c r="BEL255" s="99"/>
      <c r="BEM255" s="99"/>
      <c r="BEN255" s="99"/>
      <c r="BEO255" s="99"/>
      <c r="BEP255" s="99"/>
      <c r="BEQ255" s="99"/>
      <c r="BER255" s="99"/>
      <c r="BES255" s="99"/>
      <c r="BET255" s="99"/>
      <c r="BEU255" s="99"/>
      <c r="BEV255" s="99"/>
      <c r="BEW255" s="99"/>
      <c r="BEX255" s="99"/>
      <c r="BEY255" s="99"/>
      <c r="BEZ255" s="99"/>
      <c r="BFA255" s="99"/>
      <c r="BFB255" s="99"/>
      <c r="BFC255" s="99"/>
      <c r="BFD255" s="99"/>
      <c r="BFE255" s="99"/>
      <c r="BFF255" s="99"/>
      <c r="BFG255" s="99"/>
      <c r="BFH255" s="99"/>
      <c r="BFI255" s="99"/>
      <c r="BFJ255" s="99"/>
      <c r="BFK255" s="99"/>
      <c r="BFL255" s="99"/>
      <c r="BFM255" s="99"/>
      <c r="BFN255" s="99"/>
      <c r="BFO255" s="99"/>
      <c r="BFP255" s="99"/>
      <c r="BFQ255" s="99"/>
      <c r="BFR255" s="99"/>
    </row>
    <row r="256" spans="1:1526" s="35" customFormat="1" ht="182" x14ac:dyDescent="0.2">
      <c r="A256" s="277" t="s">
        <v>276</v>
      </c>
      <c r="B256" s="277" t="s">
        <v>723</v>
      </c>
      <c r="C256" s="277" t="s">
        <v>705</v>
      </c>
      <c r="D256" s="277" t="s">
        <v>706</v>
      </c>
      <c r="E256" s="317" t="s">
        <v>724</v>
      </c>
      <c r="F256" s="318">
        <v>15</v>
      </c>
      <c r="G256" s="319"/>
      <c r="H256" s="277"/>
      <c r="I256" s="277"/>
      <c r="J256" s="277"/>
      <c r="K256" s="277"/>
      <c r="L256" s="277"/>
      <c r="M256" s="277">
        <v>2</v>
      </c>
      <c r="N256" s="277">
        <v>2.5</v>
      </c>
      <c r="O256" s="277">
        <v>2.5</v>
      </c>
      <c r="P256" s="277">
        <v>2</v>
      </c>
      <c r="Q256" s="277">
        <v>3</v>
      </c>
      <c r="R256" s="277">
        <v>3</v>
      </c>
      <c r="S256" s="35" t="s">
        <v>751</v>
      </c>
    </row>
    <row r="257" spans="1:1526" s="97" customFormat="1" ht="16" customHeight="1" x14ac:dyDescent="0.2">
      <c r="A257" s="416" t="s">
        <v>94</v>
      </c>
      <c r="B257" s="416"/>
      <c r="C257" s="416"/>
      <c r="D257" s="416"/>
      <c r="E257" s="417"/>
      <c r="F257" s="157">
        <f t="shared" ref="F257:R257" si="24">SUM(F256:F256)</f>
        <v>15</v>
      </c>
      <c r="G257" s="157">
        <f t="shared" si="24"/>
        <v>0</v>
      </c>
      <c r="H257" s="157">
        <f t="shared" si="24"/>
        <v>0</v>
      </c>
      <c r="I257" s="157">
        <f t="shared" si="24"/>
        <v>0</v>
      </c>
      <c r="J257" s="157">
        <f t="shared" si="24"/>
        <v>0</v>
      </c>
      <c r="K257" s="157">
        <f t="shared" si="24"/>
        <v>0</v>
      </c>
      <c r="L257" s="157">
        <f t="shared" si="24"/>
        <v>0</v>
      </c>
      <c r="M257" s="157">
        <f t="shared" si="24"/>
        <v>2</v>
      </c>
      <c r="N257" s="157">
        <f t="shared" si="24"/>
        <v>2.5</v>
      </c>
      <c r="O257" s="157">
        <f t="shared" si="24"/>
        <v>2.5</v>
      </c>
      <c r="P257" s="157">
        <f t="shared" si="24"/>
        <v>2</v>
      </c>
      <c r="Q257" s="157">
        <f t="shared" si="24"/>
        <v>3</v>
      </c>
      <c r="R257" s="157">
        <f t="shared" si="24"/>
        <v>3</v>
      </c>
      <c r="BA257" s="99"/>
      <c r="BB257" s="99"/>
      <c r="BC257" s="99"/>
      <c r="BD257" s="99"/>
      <c r="BE257" s="99"/>
      <c r="BF257" s="99"/>
      <c r="BG257" s="99"/>
      <c r="BH257" s="99"/>
      <c r="BI257" s="99"/>
      <c r="BJ257" s="99"/>
      <c r="BK257" s="99"/>
      <c r="BL257" s="99"/>
      <c r="BM257" s="99"/>
      <c r="BN257" s="99"/>
      <c r="BO257" s="99"/>
      <c r="BP257" s="99"/>
      <c r="BQ257" s="99"/>
      <c r="BR257" s="99"/>
      <c r="BS257" s="99"/>
      <c r="BT257" s="99"/>
      <c r="BU257" s="99"/>
      <c r="BV257" s="99"/>
      <c r="BW257" s="99"/>
      <c r="BX257" s="99"/>
      <c r="BY257" s="99"/>
      <c r="BZ257" s="99"/>
      <c r="CA257" s="99"/>
      <c r="CB257" s="99"/>
      <c r="CC257" s="99"/>
      <c r="CD257" s="99"/>
      <c r="CE257" s="99"/>
      <c r="CF257" s="99"/>
      <c r="CG257" s="99"/>
      <c r="CH257" s="99"/>
      <c r="CI257" s="99"/>
      <c r="CJ257" s="99"/>
      <c r="CK257" s="99"/>
      <c r="CL257" s="99"/>
      <c r="CM257" s="99"/>
      <c r="CN257" s="99"/>
      <c r="CO257" s="99"/>
      <c r="CP257" s="99"/>
      <c r="CQ257" s="99"/>
      <c r="CR257" s="99"/>
      <c r="CS257" s="99"/>
      <c r="CT257" s="99"/>
      <c r="CU257" s="99"/>
      <c r="CV257" s="99"/>
      <c r="CW257" s="99"/>
      <c r="CX257" s="99"/>
      <c r="CY257" s="99"/>
      <c r="CZ257" s="99"/>
      <c r="DA257" s="99"/>
      <c r="DB257" s="99"/>
      <c r="DC257" s="99"/>
      <c r="DD257" s="99"/>
      <c r="DE257" s="99"/>
      <c r="DF257" s="99"/>
      <c r="DG257" s="99"/>
      <c r="DH257" s="99"/>
      <c r="DI257" s="99"/>
      <c r="DJ257" s="99"/>
      <c r="DK257" s="99"/>
      <c r="DL257" s="99"/>
      <c r="DM257" s="99"/>
      <c r="DN257" s="99"/>
      <c r="DO257" s="99"/>
      <c r="DP257" s="99"/>
      <c r="DQ257" s="99"/>
      <c r="DR257" s="99"/>
      <c r="DS257" s="99"/>
      <c r="DT257" s="99"/>
      <c r="DU257" s="99"/>
      <c r="DV257" s="99"/>
      <c r="DW257" s="99"/>
      <c r="DX257" s="99"/>
      <c r="DY257" s="99"/>
      <c r="DZ257" s="99"/>
      <c r="EA257" s="99"/>
      <c r="EB257" s="99"/>
      <c r="EC257" s="99"/>
      <c r="ED257" s="99"/>
      <c r="EE257" s="99"/>
      <c r="EF257" s="99"/>
      <c r="EG257" s="99"/>
      <c r="EH257" s="99"/>
      <c r="EI257" s="99"/>
      <c r="EJ257" s="99"/>
      <c r="EK257" s="99"/>
      <c r="EL257" s="99"/>
      <c r="EM257" s="99"/>
      <c r="EN257" s="99"/>
      <c r="EO257" s="99"/>
      <c r="EP257" s="99"/>
      <c r="EQ257" s="99"/>
      <c r="ER257" s="99"/>
      <c r="ES257" s="99"/>
      <c r="ET257" s="99"/>
      <c r="EU257" s="99"/>
      <c r="EV257" s="99"/>
      <c r="EW257" s="99"/>
      <c r="EX257" s="99"/>
      <c r="EY257" s="99"/>
      <c r="EZ257" s="99"/>
      <c r="FA257" s="99"/>
      <c r="FB257" s="99"/>
      <c r="FC257" s="99"/>
      <c r="FD257" s="99"/>
      <c r="FE257" s="99"/>
      <c r="FF257" s="99"/>
      <c r="FG257" s="99"/>
      <c r="FH257" s="99"/>
      <c r="FI257" s="99"/>
      <c r="FJ257" s="99"/>
      <c r="FK257" s="99"/>
      <c r="FL257" s="99"/>
      <c r="FM257" s="99"/>
      <c r="FN257" s="99"/>
      <c r="FO257" s="99"/>
      <c r="FP257" s="99"/>
      <c r="FQ257" s="99"/>
      <c r="FR257" s="99"/>
      <c r="FS257" s="99"/>
      <c r="FT257" s="99"/>
      <c r="FU257" s="99"/>
      <c r="FV257" s="99"/>
      <c r="FW257" s="99"/>
      <c r="FX257" s="99"/>
      <c r="FY257" s="99"/>
      <c r="FZ257" s="99"/>
      <c r="GA257" s="99"/>
      <c r="GB257" s="99"/>
      <c r="GC257" s="99"/>
      <c r="GD257" s="99"/>
      <c r="GE257" s="99"/>
      <c r="GF257" s="99"/>
      <c r="GG257" s="99"/>
      <c r="GH257" s="99"/>
      <c r="GI257" s="99"/>
      <c r="GJ257" s="99"/>
      <c r="GK257" s="99"/>
      <c r="GL257" s="99"/>
      <c r="GM257" s="99"/>
      <c r="GN257" s="99"/>
      <c r="GO257" s="99"/>
      <c r="GP257" s="99"/>
      <c r="GQ257" s="99"/>
      <c r="GR257" s="99"/>
      <c r="GS257" s="99"/>
      <c r="GT257" s="99"/>
      <c r="GU257" s="99"/>
      <c r="GV257" s="99"/>
      <c r="GW257" s="99"/>
      <c r="GX257" s="99"/>
      <c r="GY257" s="99"/>
      <c r="GZ257" s="99"/>
      <c r="HA257" s="99"/>
      <c r="HB257" s="99"/>
      <c r="HC257" s="99"/>
      <c r="HD257" s="99"/>
      <c r="HE257" s="99"/>
      <c r="HF257" s="99"/>
      <c r="HG257" s="99"/>
      <c r="HH257" s="99"/>
      <c r="HI257" s="99"/>
      <c r="HJ257" s="99"/>
      <c r="HK257" s="99"/>
      <c r="HL257" s="99"/>
      <c r="HM257" s="99"/>
      <c r="HN257" s="99"/>
      <c r="HO257" s="99"/>
      <c r="HP257" s="99"/>
      <c r="HQ257" s="99"/>
      <c r="HR257" s="99"/>
      <c r="HS257" s="99"/>
      <c r="HT257" s="99"/>
      <c r="HU257" s="99"/>
      <c r="HV257" s="99"/>
      <c r="HW257" s="99"/>
      <c r="HX257" s="99"/>
      <c r="HY257" s="99"/>
      <c r="HZ257" s="99"/>
      <c r="IA257" s="99"/>
      <c r="IB257" s="99"/>
      <c r="IC257" s="99"/>
      <c r="ID257" s="99"/>
      <c r="IE257" s="99"/>
      <c r="IF257" s="99"/>
      <c r="IG257" s="99"/>
      <c r="IH257" s="99"/>
      <c r="II257" s="99"/>
      <c r="IJ257" s="99"/>
      <c r="IK257" s="99"/>
      <c r="IL257" s="99"/>
      <c r="IM257" s="99"/>
      <c r="IN257" s="99"/>
      <c r="IO257" s="99"/>
      <c r="IP257" s="99"/>
      <c r="IQ257" s="99"/>
      <c r="IR257" s="99"/>
      <c r="IS257" s="99"/>
      <c r="IT257" s="99"/>
      <c r="IU257" s="99"/>
      <c r="IV257" s="99"/>
      <c r="IW257" s="99"/>
      <c r="IX257" s="99"/>
      <c r="IY257" s="99"/>
      <c r="IZ257" s="99"/>
      <c r="JA257" s="99"/>
      <c r="JB257" s="99"/>
      <c r="JC257" s="99"/>
      <c r="JD257" s="99"/>
      <c r="JE257" s="99"/>
      <c r="JF257" s="99"/>
      <c r="JG257" s="99"/>
      <c r="JH257" s="99"/>
      <c r="JI257" s="99"/>
      <c r="JJ257" s="99"/>
      <c r="JK257" s="99"/>
      <c r="JL257" s="99"/>
      <c r="JM257" s="99"/>
      <c r="JN257" s="99"/>
      <c r="JO257" s="99"/>
      <c r="JP257" s="99"/>
      <c r="JQ257" s="99"/>
      <c r="JR257" s="99"/>
      <c r="JS257" s="99"/>
      <c r="JT257" s="99"/>
      <c r="JU257" s="99"/>
      <c r="JV257" s="99"/>
      <c r="JW257" s="99"/>
      <c r="JX257" s="99"/>
      <c r="JY257" s="99"/>
      <c r="JZ257" s="99"/>
      <c r="KA257" s="99"/>
      <c r="KB257" s="99"/>
      <c r="KC257" s="99"/>
      <c r="KD257" s="99"/>
      <c r="KE257" s="99"/>
      <c r="KF257" s="99"/>
      <c r="KG257" s="99"/>
      <c r="KH257" s="99"/>
      <c r="KI257" s="99"/>
      <c r="KJ257" s="99"/>
      <c r="KK257" s="99"/>
      <c r="KL257" s="99"/>
      <c r="KM257" s="99"/>
      <c r="KN257" s="99"/>
      <c r="KO257" s="99"/>
      <c r="KP257" s="99"/>
      <c r="KQ257" s="99"/>
      <c r="KR257" s="99"/>
      <c r="KS257" s="99"/>
      <c r="KT257" s="99"/>
      <c r="KU257" s="99"/>
      <c r="KV257" s="99"/>
      <c r="KW257" s="99"/>
      <c r="KX257" s="99"/>
      <c r="KY257" s="99"/>
      <c r="KZ257" s="99"/>
      <c r="LA257" s="99"/>
      <c r="LB257" s="99"/>
      <c r="LC257" s="99"/>
      <c r="LD257" s="99"/>
      <c r="LE257" s="99"/>
      <c r="LF257" s="99"/>
      <c r="LG257" s="99"/>
      <c r="LH257" s="99"/>
      <c r="LI257" s="99"/>
      <c r="LJ257" s="99"/>
      <c r="LK257" s="99"/>
      <c r="LL257" s="99"/>
      <c r="LM257" s="99"/>
      <c r="LN257" s="99"/>
      <c r="LO257" s="99"/>
      <c r="LP257" s="99"/>
      <c r="LQ257" s="99"/>
      <c r="LR257" s="99"/>
      <c r="LS257" s="99"/>
      <c r="LT257" s="99"/>
      <c r="LU257" s="99"/>
      <c r="LV257" s="99"/>
      <c r="LW257" s="99"/>
      <c r="LX257" s="99"/>
      <c r="LY257" s="99"/>
      <c r="LZ257" s="99"/>
      <c r="MA257" s="99"/>
      <c r="MB257" s="99"/>
      <c r="MC257" s="99"/>
      <c r="MD257" s="99"/>
      <c r="ME257" s="99"/>
      <c r="MF257" s="99"/>
      <c r="MG257" s="99"/>
      <c r="MH257" s="99"/>
      <c r="MI257" s="99"/>
      <c r="MJ257" s="99"/>
      <c r="MK257" s="99"/>
      <c r="ML257" s="99"/>
      <c r="MM257" s="99"/>
      <c r="MN257" s="99"/>
      <c r="MO257" s="99"/>
      <c r="MP257" s="99"/>
      <c r="MQ257" s="99"/>
      <c r="MR257" s="99"/>
      <c r="MS257" s="99"/>
      <c r="MT257" s="99"/>
      <c r="MU257" s="99"/>
      <c r="MV257" s="99"/>
      <c r="MW257" s="99"/>
      <c r="MX257" s="99"/>
      <c r="MY257" s="99"/>
      <c r="MZ257" s="99"/>
      <c r="NA257" s="99"/>
      <c r="NB257" s="99"/>
      <c r="NC257" s="99"/>
      <c r="ND257" s="99"/>
      <c r="NE257" s="99"/>
      <c r="NF257" s="99"/>
      <c r="NG257" s="99"/>
      <c r="NH257" s="99"/>
      <c r="NI257" s="99"/>
      <c r="NJ257" s="99"/>
      <c r="NK257" s="99"/>
      <c r="NL257" s="99"/>
      <c r="NM257" s="99"/>
      <c r="NN257" s="99"/>
      <c r="NO257" s="99"/>
      <c r="NP257" s="99"/>
      <c r="NQ257" s="99"/>
      <c r="NR257" s="99"/>
      <c r="NS257" s="99"/>
      <c r="NT257" s="99"/>
      <c r="NU257" s="99"/>
      <c r="NV257" s="99"/>
      <c r="NW257" s="99"/>
      <c r="NX257" s="99"/>
      <c r="NY257" s="99"/>
      <c r="NZ257" s="99"/>
      <c r="OA257" s="99"/>
      <c r="OB257" s="99"/>
      <c r="OC257" s="99"/>
      <c r="OD257" s="99"/>
      <c r="OE257" s="99"/>
      <c r="OF257" s="99"/>
      <c r="OG257" s="99"/>
      <c r="OH257" s="99"/>
      <c r="OI257" s="99"/>
      <c r="OJ257" s="99"/>
      <c r="OK257" s="99"/>
      <c r="OL257" s="99"/>
      <c r="OM257" s="99"/>
      <c r="ON257" s="99"/>
      <c r="OO257" s="99"/>
      <c r="OP257" s="99"/>
      <c r="OQ257" s="99"/>
      <c r="OR257" s="99"/>
      <c r="OS257" s="99"/>
      <c r="OT257" s="99"/>
      <c r="OU257" s="99"/>
      <c r="OV257" s="99"/>
      <c r="OW257" s="99"/>
      <c r="OX257" s="99"/>
      <c r="OY257" s="99"/>
      <c r="OZ257" s="99"/>
      <c r="PA257" s="99"/>
      <c r="PB257" s="99"/>
      <c r="PC257" s="99"/>
      <c r="PD257" s="99"/>
      <c r="PE257" s="99"/>
      <c r="PF257" s="99"/>
      <c r="PG257" s="99"/>
      <c r="PH257" s="99"/>
      <c r="PI257" s="99"/>
      <c r="PJ257" s="99"/>
      <c r="PK257" s="99"/>
      <c r="PL257" s="99"/>
      <c r="PM257" s="99"/>
      <c r="PN257" s="99"/>
      <c r="PO257" s="99"/>
      <c r="PP257" s="99"/>
      <c r="PQ257" s="99"/>
      <c r="PR257" s="99"/>
      <c r="PS257" s="99"/>
      <c r="PT257" s="99"/>
      <c r="PU257" s="99"/>
      <c r="PV257" s="99"/>
      <c r="PW257" s="99"/>
      <c r="PX257" s="99"/>
      <c r="PY257" s="99"/>
      <c r="PZ257" s="99"/>
      <c r="QA257" s="99"/>
      <c r="QB257" s="99"/>
      <c r="QC257" s="99"/>
      <c r="QD257" s="99"/>
      <c r="QE257" s="99"/>
      <c r="QF257" s="99"/>
      <c r="QG257" s="99"/>
      <c r="QH257" s="99"/>
      <c r="QI257" s="99"/>
      <c r="QJ257" s="99"/>
      <c r="QK257" s="99"/>
      <c r="QL257" s="99"/>
      <c r="QM257" s="99"/>
      <c r="QN257" s="99"/>
      <c r="QO257" s="99"/>
      <c r="QP257" s="99"/>
      <c r="QQ257" s="99"/>
      <c r="QR257" s="99"/>
      <c r="QS257" s="99"/>
      <c r="QT257" s="99"/>
      <c r="QU257" s="99"/>
      <c r="QV257" s="99"/>
      <c r="QW257" s="99"/>
      <c r="QX257" s="99"/>
      <c r="QY257" s="99"/>
      <c r="QZ257" s="99"/>
      <c r="RA257" s="99"/>
      <c r="RB257" s="99"/>
      <c r="RC257" s="99"/>
      <c r="RD257" s="99"/>
      <c r="RE257" s="99"/>
      <c r="RF257" s="99"/>
      <c r="RG257" s="99"/>
      <c r="RH257" s="99"/>
      <c r="RI257" s="99"/>
      <c r="RJ257" s="99"/>
      <c r="RK257" s="99"/>
      <c r="RL257" s="99"/>
      <c r="RM257" s="99"/>
      <c r="RN257" s="99"/>
      <c r="RO257" s="99"/>
      <c r="RP257" s="99"/>
      <c r="RQ257" s="99"/>
      <c r="RR257" s="99"/>
      <c r="RS257" s="99"/>
      <c r="RT257" s="99"/>
      <c r="RU257" s="99"/>
      <c r="RV257" s="99"/>
      <c r="RW257" s="99"/>
      <c r="RX257" s="99"/>
      <c r="RY257" s="99"/>
      <c r="RZ257" s="99"/>
      <c r="SA257" s="99"/>
      <c r="SB257" s="99"/>
      <c r="SC257" s="99"/>
      <c r="SD257" s="99"/>
      <c r="SE257" s="99"/>
      <c r="SF257" s="99"/>
      <c r="SG257" s="99"/>
      <c r="SH257" s="99"/>
      <c r="SI257" s="99"/>
      <c r="SJ257" s="99"/>
      <c r="SK257" s="99"/>
      <c r="SL257" s="99"/>
      <c r="SM257" s="99"/>
      <c r="SN257" s="99"/>
      <c r="SO257" s="99"/>
      <c r="SP257" s="99"/>
      <c r="SQ257" s="99"/>
      <c r="SR257" s="99"/>
      <c r="SS257" s="99"/>
      <c r="ST257" s="99"/>
      <c r="SU257" s="99"/>
      <c r="SV257" s="99"/>
      <c r="SW257" s="99"/>
      <c r="SX257" s="99"/>
      <c r="SY257" s="99"/>
      <c r="SZ257" s="99"/>
      <c r="TA257" s="99"/>
      <c r="TB257" s="99"/>
      <c r="TC257" s="99"/>
      <c r="TD257" s="99"/>
      <c r="TE257" s="99"/>
      <c r="TF257" s="99"/>
      <c r="TG257" s="99"/>
      <c r="TH257" s="99"/>
      <c r="TI257" s="99"/>
      <c r="TJ257" s="99"/>
      <c r="TK257" s="99"/>
      <c r="TL257" s="99"/>
      <c r="TM257" s="99"/>
      <c r="TN257" s="99"/>
      <c r="TO257" s="99"/>
      <c r="TP257" s="99"/>
      <c r="TQ257" s="99"/>
      <c r="TR257" s="99"/>
      <c r="TS257" s="99"/>
      <c r="TT257" s="99"/>
      <c r="TU257" s="99"/>
      <c r="TV257" s="99"/>
      <c r="TW257" s="99"/>
      <c r="TX257" s="99"/>
      <c r="TY257" s="99"/>
      <c r="TZ257" s="99"/>
      <c r="UA257" s="99"/>
      <c r="UB257" s="99"/>
      <c r="UC257" s="99"/>
      <c r="UD257" s="99"/>
      <c r="UE257" s="99"/>
      <c r="UF257" s="99"/>
      <c r="UG257" s="99"/>
      <c r="UH257" s="99"/>
      <c r="UI257" s="99"/>
      <c r="UJ257" s="99"/>
      <c r="UK257" s="99"/>
      <c r="UL257" s="99"/>
      <c r="UM257" s="99"/>
      <c r="UN257" s="99"/>
      <c r="UO257" s="99"/>
      <c r="UP257" s="99"/>
      <c r="UQ257" s="99"/>
      <c r="UR257" s="99"/>
      <c r="US257" s="99"/>
      <c r="UT257" s="99"/>
      <c r="UU257" s="99"/>
      <c r="UV257" s="99"/>
      <c r="UW257" s="99"/>
      <c r="UX257" s="99"/>
      <c r="UY257" s="99"/>
      <c r="UZ257" s="99"/>
      <c r="VA257" s="99"/>
      <c r="VB257" s="99"/>
      <c r="VC257" s="99"/>
      <c r="VD257" s="99"/>
      <c r="VE257" s="99"/>
      <c r="VF257" s="99"/>
      <c r="VG257" s="99"/>
      <c r="VH257" s="99"/>
      <c r="VI257" s="99"/>
      <c r="VJ257" s="99"/>
      <c r="VK257" s="99"/>
      <c r="VL257" s="99"/>
      <c r="VM257" s="99"/>
      <c r="VN257" s="99"/>
      <c r="VO257" s="99"/>
      <c r="VP257" s="99"/>
      <c r="VQ257" s="99"/>
      <c r="VR257" s="99"/>
      <c r="VS257" s="99"/>
      <c r="VT257" s="99"/>
      <c r="VU257" s="99"/>
      <c r="VV257" s="99"/>
      <c r="VW257" s="99"/>
      <c r="VX257" s="99"/>
      <c r="VY257" s="99"/>
      <c r="VZ257" s="99"/>
      <c r="WA257" s="99"/>
      <c r="WB257" s="99"/>
      <c r="WC257" s="99"/>
      <c r="WD257" s="99"/>
      <c r="WE257" s="99"/>
      <c r="WF257" s="99"/>
      <c r="WG257" s="99"/>
      <c r="WH257" s="99"/>
      <c r="WI257" s="99"/>
      <c r="WJ257" s="99"/>
      <c r="WK257" s="99"/>
      <c r="WL257" s="99"/>
      <c r="WM257" s="99"/>
      <c r="WN257" s="99"/>
      <c r="WO257" s="99"/>
      <c r="WP257" s="99"/>
      <c r="WQ257" s="99"/>
      <c r="WR257" s="99"/>
      <c r="WS257" s="99"/>
      <c r="WT257" s="99"/>
      <c r="WU257" s="99"/>
      <c r="WV257" s="99"/>
      <c r="WW257" s="99"/>
      <c r="WX257" s="99"/>
      <c r="WY257" s="99"/>
      <c r="WZ257" s="99"/>
      <c r="XA257" s="99"/>
      <c r="XB257" s="99"/>
      <c r="XC257" s="99"/>
      <c r="XD257" s="99"/>
      <c r="XE257" s="99"/>
      <c r="XF257" s="99"/>
      <c r="XG257" s="99"/>
      <c r="XH257" s="99"/>
      <c r="XI257" s="99"/>
      <c r="XJ257" s="99"/>
      <c r="XK257" s="99"/>
      <c r="XL257" s="99"/>
      <c r="XM257" s="99"/>
      <c r="XN257" s="99"/>
      <c r="XO257" s="99"/>
      <c r="XP257" s="99"/>
      <c r="XQ257" s="99"/>
      <c r="XR257" s="99"/>
      <c r="XS257" s="99"/>
      <c r="XT257" s="99"/>
      <c r="XU257" s="99"/>
      <c r="XV257" s="99"/>
      <c r="XW257" s="99"/>
      <c r="XX257" s="99"/>
      <c r="XY257" s="99"/>
      <c r="XZ257" s="99"/>
      <c r="YA257" s="99"/>
      <c r="YB257" s="99"/>
      <c r="YC257" s="99"/>
      <c r="YD257" s="99"/>
      <c r="YE257" s="99"/>
      <c r="YF257" s="99"/>
      <c r="YG257" s="99"/>
      <c r="YH257" s="99"/>
      <c r="YI257" s="99"/>
      <c r="YJ257" s="99"/>
      <c r="YK257" s="99"/>
      <c r="YL257" s="99"/>
      <c r="YM257" s="99"/>
      <c r="YN257" s="99"/>
      <c r="YO257" s="99"/>
      <c r="YP257" s="99"/>
      <c r="YQ257" s="99"/>
      <c r="YR257" s="99"/>
      <c r="YS257" s="99"/>
      <c r="YT257" s="99"/>
      <c r="YU257" s="99"/>
      <c r="YV257" s="99"/>
      <c r="YW257" s="99"/>
      <c r="YX257" s="99"/>
      <c r="YY257" s="99"/>
      <c r="YZ257" s="99"/>
      <c r="ZA257" s="99"/>
      <c r="ZB257" s="99"/>
      <c r="ZC257" s="99"/>
      <c r="ZD257" s="99"/>
      <c r="ZE257" s="99"/>
      <c r="ZF257" s="99"/>
      <c r="ZG257" s="99"/>
      <c r="ZH257" s="99"/>
      <c r="ZI257" s="99"/>
      <c r="ZJ257" s="99"/>
      <c r="ZK257" s="99"/>
      <c r="ZL257" s="99"/>
      <c r="ZM257" s="99"/>
      <c r="ZN257" s="99"/>
      <c r="ZO257" s="99"/>
      <c r="ZP257" s="99"/>
      <c r="ZQ257" s="99"/>
      <c r="ZR257" s="99"/>
      <c r="ZS257" s="99"/>
      <c r="ZT257" s="99"/>
      <c r="ZU257" s="99"/>
      <c r="ZV257" s="99"/>
      <c r="ZW257" s="99"/>
      <c r="ZX257" s="99"/>
      <c r="ZY257" s="99"/>
      <c r="ZZ257" s="99"/>
      <c r="AAA257" s="99"/>
      <c r="AAB257" s="99"/>
      <c r="AAC257" s="99"/>
      <c r="AAD257" s="99"/>
      <c r="AAE257" s="99"/>
      <c r="AAF257" s="99"/>
      <c r="AAG257" s="99"/>
      <c r="AAH257" s="99"/>
      <c r="AAI257" s="99"/>
      <c r="AAJ257" s="99"/>
      <c r="AAK257" s="99"/>
      <c r="AAL257" s="99"/>
      <c r="AAM257" s="99"/>
      <c r="AAN257" s="99"/>
      <c r="AAO257" s="99"/>
      <c r="AAP257" s="99"/>
      <c r="AAQ257" s="99"/>
      <c r="AAR257" s="99"/>
      <c r="AAS257" s="99"/>
      <c r="AAT257" s="99"/>
      <c r="AAU257" s="99"/>
      <c r="AAV257" s="99"/>
      <c r="AAW257" s="99"/>
      <c r="AAX257" s="99"/>
      <c r="AAY257" s="99"/>
      <c r="AAZ257" s="99"/>
      <c r="ABA257" s="99"/>
      <c r="ABB257" s="99"/>
      <c r="ABC257" s="99"/>
      <c r="ABD257" s="99"/>
      <c r="ABE257" s="99"/>
      <c r="ABF257" s="99"/>
      <c r="ABG257" s="99"/>
      <c r="ABH257" s="99"/>
      <c r="ABI257" s="99"/>
      <c r="ABJ257" s="99"/>
      <c r="ABK257" s="99"/>
      <c r="ABL257" s="99"/>
      <c r="ABM257" s="99"/>
      <c r="ABN257" s="99"/>
      <c r="ABO257" s="99"/>
      <c r="ABP257" s="99"/>
      <c r="ABQ257" s="99"/>
      <c r="ABR257" s="99"/>
      <c r="ABS257" s="99"/>
      <c r="ABT257" s="99"/>
      <c r="ABU257" s="99"/>
      <c r="ABV257" s="99"/>
      <c r="ABW257" s="99"/>
      <c r="ABX257" s="99"/>
      <c r="ABY257" s="99"/>
      <c r="ABZ257" s="99"/>
      <c r="ACA257" s="99"/>
      <c r="ACB257" s="99"/>
      <c r="ACC257" s="99"/>
      <c r="ACD257" s="99"/>
      <c r="ACE257" s="99"/>
      <c r="ACF257" s="99"/>
      <c r="ACG257" s="99"/>
      <c r="ACH257" s="99"/>
      <c r="ACI257" s="99"/>
      <c r="ACJ257" s="99"/>
      <c r="ACK257" s="99"/>
      <c r="ACL257" s="99"/>
      <c r="ACM257" s="99"/>
      <c r="ACN257" s="99"/>
      <c r="ACO257" s="99"/>
      <c r="ACP257" s="99"/>
      <c r="ACQ257" s="99"/>
      <c r="ACR257" s="99"/>
      <c r="ACS257" s="99"/>
      <c r="ACT257" s="99"/>
      <c r="ACU257" s="99"/>
      <c r="ACV257" s="99"/>
      <c r="ACW257" s="99"/>
      <c r="ACX257" s="99"/>
      <c r="ACY257" s="99"/>
      <c r="ACZ257" s="99"/>
      <c r="ADA257" s="99"/>
      <c r="ADB257" s="99"/>
      <c r="ADC257" s="99"/>
      <c r="ADD257" s="99"/>
      <c r="ADE257" s="99"/>
      <c r="ADF257" s="99"/>
      <c r="ADG257" s="99"/>
      <c r="ADH257" s="99"/>
      <c r="ADI257" s="99"/>
      <c r="ADJ257" s="99"/>
      <c r="ADK257" s="99"/>
      <c r="ADL257" s="99"/>
      <c r="ADM257" s="99"/>
      <c r="ADN257" s="99"/>
      <c r="ADO257" s="99"/>
      <c r="ADP257" s="99"/>
      <c r="ADQ257" s="99"/>
      <c r="ADR257" s="99"/>
      <c r="ADS257" s="99"/>
      <c r="ADT257" s="99"/>
      <c r="ADU257" s="99"/>
      <c r="ADV257" s="99"/>
      <c r="ADW257" s="99"/>
      <c r="ADX257" s="99"/>
      <c r="ADY257" s="99"/>
      <c r="ADZ257" s="99"/>
      <c r="AEA257" s="99"/>
      <c r="AEB257" s="99"/>
      <c r="AEC257" s="99"/>
      <c r="AED257" s="99"/>
      <c r="AEE257" s="99"/>
      <c r="AEF257" s="99"/>
      <c r="AEG257" s="99"/>
      <c r="AEH257" s="99"/>
      <c r="AEI257" s="99"/>
      <c r="AEJ257" s="99"/>
      <c r="AEK257" s="99"/>
      <c r="AEL257" s="99"/>
      <c r="AEM257" s="99"/>
      <c r="AEN257" s="99"/>
      <c r="AEO257" s="99"/>
      <c r="AEP257" s="99"/>
      <c r="AEQ257" s="99"/>
      <c r="AER257" s="99"/>
      <c r="AES257" s="99"/>
      <c r="AET257" s="99"/>
      <c r="AEU257" s="99"/>
      <c r="AEV257" s="99"/>
      <c r="AEW257" s="99"/>
      <c r="AEX257" s="99"/>
      <c r="AEY257" s="99"/>
      <c r="AEZ257" s="99"/>
      <c r="AFA257" s="99"/>
      <c r="AFB257" s="99"/>
      <c r="AFC257" s="99"/>
      <c r="AFD257" s="99"/>
      <c r="AFE257" s="99"/>
      <c r="AFF257" s="99"/>
      <c r="AFG257" s="99"/>
      <c r="AFH257" s="99"/>
      <c r="AFI257" s="99"/>
      <c r="AFJ257" s="99"/>
      <c r="AFK257" s="99"/>
      <c r="AFL257" s="99"/>
      <c r="AFM257" s="99"/>
      <c r="AFN257" s="99"/>
      <c r="AFO257" s="99"/>
      <c r="AFP257" s="99"/>
      <c r="AFQ257" s="99"/>
      <c r="AFR257" s="99"/>
      <c r="AFS257" s="99"/>
      <c r="AFT257" s="99"/>
      <c r="AFU257" s="99"/>
      <c r="AFV257" s="99"/>
      <c r="AFW257" s="99"/>
      <c r="AFX257" s="99"/>
      <c r="AFY257" s="99"/>
      <c r="AFZ257" s="99"/>
      <c r="AGA257" s="99"/>
      <c r="AGB257" s="99"/>
      <c r="AGC257" s="99"/>
      <c r="AGD257" s="99"/>
      <c r="AGE257" s="99"/>
      <c r="AGF257" s="99"/>
      <c r="AGG257" s="99"/>
      <c r="AGH257" s="99"/>
      <c r="AGI257" s="99"/>
      <c r="AGJ257" s="99"/>
      <c r="AGK257" s="99"/>
      <c r="AGL257" s="99"/>
      <c r="AGM257" s="99"/>
      <c r="AGN257" s="99"/>
      <c r="AGO257" s="99"/>
      <c r="AGP257" s="99"/>
      <c r="AGQ257" s="99"/>
      <c r="AGR257" s="99"/>
      <c r="AGS257" s="99"/>
      <c r="AGT257" s="99"/>
      <c r="AGU257" s="99"/>
      <c r="AGV257" s="99"/>
      <c r="AGW257" s="99"/>
      <c r="AGX257" s="99"/>
      <c r="AGY257" s="99"/>
      <c r="AGZ257" s="99"/>
      <c r="AHA257" s="99"/>
      <c r="AHB257" s="99"/>
      <c r="AHC257" s="99"/>
      <c r="AHD257" s="99"/>
      <c r="AHE257" s="99"/>
      <c r="AHF257" s="99"/>
      <c r="AHG257" s="99"/>
      <c r="AHH257" s="99"/>
      <c r="AHI257" s="99"/>
      <c r="AHJ257" s="99"/>
      <c r="AHK257" s="99"/>
      <c r="AHL257" s="99"/>
      <c r="AHM257" s="99"/>
      <c r="AHN257" s="99"/>
      <c r="AHO257" s="99"/>
      <c r="AHP257" s="99"/>
      <c r="AHQ257" s="99"/>
      <c r="AHR257" s="99"/>
      <c r="AHS257" s="99"/>
      <c r="AHT257" s="99"/>
      <c r="AHU257" s="99"/>
      <c r="AHV257" s="99"/>
      <c r="AHW257" s="99"/>
      <c r="AHX257" s="99"/>
      <c r="AHY257" s="99"/>
      <c r="AHZ257" s="99"/>
      <c r="AIA257" s="99"/>
      <c r="AIB257" s="99"/>
      <c r="AIC257" s="99"/>
      <c r="AID257" s="99"/>
      <c r="AIE257" s="99"/>
      <c r="AIF257" s="99"/>
      <c r="AIG257" s="99"/>
      <c r="AIH257" s="99"/>
      <c r="AII257" s="99"/>
      <c r="AIJ257" s="99"/>
      <c r="AIK257" s="99"/>
      <c r="AIL257" s="99"/>
      <c r="AIM257" s="99"/>
      <c r="AIN257" s="99"/>
      <c r="AIO257" s="99"/>
      <c r="AIP257" s="99"/>
      <c r="AIQ257" s="99"/>
      <c r="AIR257" s="99"/>
      <c r="AIS257" s="99"/>
      <c r="AIT257" s="99"/>
      <c r="AIU257" s="99"/>
      <c r="AIV257" s="99"/>
      <c r="AIW257" s="99"/>
      <c r="AIX257" s="99"/>
      <c r="AIY257" s="99"/>
      <c r="AIZ257" s="99"/>
      <c r="AJA257" s="99"/>
      <c r="AJB257" s="99"/>
      <c r="AJC257" s="99"/>
      <c r="AJD257" s="99"/>
      <c r="AJE257" s="99"/>
      <c r="AJF257" s="99"/>
      <c r="AJG257" s="99"/>
      <c r="AJH257" s="99"/>
      <c r="AJI257" s="99"/>
      <c r="AJJ257" s="99"/>
      <c r="AJK257" s="99"/>
      <c r="AJL257" s="99"/>
      <c r="AJM257" s="99"/>
      <c r="AJN257" s="99"/>
      <c r="AJO257" s="99"/>
      <c r="AJP257" s="99"/>
      <c r="AJQ257" s="99"/>
      <c r="AJR257" s="99"/>
      <c r="AJS257" s="99"/>
      <c r="AJT257" s="99"/>
      <c r="AJU257" s="99"/>
      <c r="AJV257" s="99"/>
      <c r="AJW257" s="99"/>
      <c r="AJX257" s="99"/>
      <c r="AJY257" s="99"/>
      <c r="AJZ257" s="99"/>
      <c r="AKA257" s="99"/>
      <c r="AKB257" s="99"/>
      <c r="AKC257" s="99"/>
      <c r="AKD257" s="99"/>
      <c r="AKE257" s="99"/>
      <c r="AKF257" s="99"/>
      <c r="AKG257" s="99"/>
      <c r="AKH257" s="99"/>
      <c r="AKI257" s="99"/>
      <c r="AKJ257" s="99"/>
      <c r="AKK257" s="99"/>
      <c r="AKL257" s="99"/>
      <c r="AKM257" s="99"/>
      <c r="AKN257" s="99"/>
      <c r="AKO257" s="99"/>
      <c r="AKP257" s="99"/>
      <c r="AKQ257" s="99"/>
      <c r="AKR257" s="99"/>
      <c r="AKS257" s="99"/>
      <c r="AKT257" s="99"/>
      <c r="AKU257" s="99"/>
      <c r="AKV257" s="99"/>
      <c r="AKW257" s="99"/>
      <c r="AKX257" s="99"/>
      <c r="AKY257" s="99"/>
      <c r="AKZ257" s="99"/>
      <c r="ALA257" s="99"/>
      <c r="ALB257" s="99"/>
      <c r="ALC257" s="99"/>
      <c r="ALD257" s="99"/>
      <c r="ALE257" s="99"/>
      <c r="ALF257" s="99"/>
      <c r="ALG257" s="99"/>
      <c r="ALH257" s="99"/>
      <c r="ALI257" s="99"/>
      <c r="ALJ257" s="99"/>
      <c r="ALK257" s="99"/>
      <c r="ALL257" s="99"/>
      <c r="ALM257" s="99"/>
      <c r="ALN257" s="99"/>
      <c r="ALO257" s="99"/>
      <c r="ALP257" s="99"/>
      <c r="ALQ257" s="99"/>
      <c r="ALR257" s="99"/>
      <c r="ALS257" s="99"/>
      <c r="ALT257" s="99"/>
      <c r="ALU257" s="99"/>
      <c r="ALV257" s="99"/>
      <c r="ALW257" s="99"/>
      <c r="ALX257" s="99"/>
      <c r="ALY257" s="99"/>
      <c r="ALZ257" s="99"/>
      <c r="AMA257" s="99"/>
      <c r="AMB257" s="99"/>
      <c r="AMC257" s="99"/>
      <c r="AMD257" s="99"/>
      <c r="AME257" s="99"/>
      <c r="AMF257" s="99"/>
      <c r="AMG257" s="99"/>
      <c r="AMH257" s="99"/>
      <c r="AMI257" s="99"/>
      <c r="AMJ257" s="99"/>
      <c r="AMK257" s="99"/>
      <c r="AML257" s="99"/>
      <c r="AMM257" s="99"/>
      <c r="AMN257" s="99"/>
      <c r="AMO257" s="99"/>
      <c r="AMP257" s="99"/>
      <c r="AMQ257" s="99"/>
      <c r="AMR257" s="99"/>
      <c r="AMS257" s="99"/>
      <c r="AMT257" s="99"/>
      <c r="AMU257" s="99"/>
      <c r="AMV257" s="99"/>
      <c r="AMW257" s="99"/>
      <c r="AMX257" s="99"/>
      <c r="AMY257" s="99"/>
      <c r="AMZ257" s="99"/>
      <c r="ANA257" s="99"/>
      <c r="ANB257" s="99"/>
      <c r="ANC257" s="99"/>
      <c r="AND257" s="99"/>
      <c r="ANE257" s="99"/>
      <c r="ANF257" s="99"/>
      <c r="ANG257" s="99"/>
      <c r="ANH257" s="99"/>
      <c r="ANI257" s="99"/>
      <c r="ANJ257" s="99"/>
      <c r="ANK257" s="99"/>
      <c r="ANL257" s="99"/>
      <c r="ANM257" s="99"/>
      <c r="ANN257" s="99"/>
      <c r="ANO257" s="99"/>
      <c r="ANP257" s="99"/>
      <c r="ANQ257" s="99"/>
      <c r="ANR257" s="99"/>
      <c r="ANS257" s="99"/>
      <c r="ANT257" s="99"/>
      <c r="ANU257" s="99"/>
      <c r="ANV257" s="99"/>
      <c r="ANW257" s="99"/>
      <c r="ANX257" s="99"/>
      <c r="ANY257" s="99"/>
      <c r="ANZ257" s="99"/>
      <c r="AOA257" s="99"/>
      <c r="AOB257" s="99"/>
      <c r="AOC257" s="99"/>
      <c r="AOD257" s="99"/>
      <c r="AOE257" s="99"/>
      <c r="AOF257" s="99"/>
      <c r="AOG257" s="99"/>
      <c r="AOH257" s="99"/>
      <c r="AOI257" s="99"/>
      <c r="AOJ257" s="99"/>
      <c r="AOK257" s="99"/>
      <c r="AOL257" s="99"/>
      <c r="AOM257" s="99"/>
      <c r="AON257" s="99"/>
      <c r="AOO257" s="99"/>
      <c r="AOP257" s="99"/>
      <c r="AOQ257" s="99"/>
      <c r="AOR257" s="99"/>
      <c r="AOS257" s="99"/>
      <c r="AOT257" s="99"/>
      <c r="AOU257" s="99"/>
      <c r="AOV257" s="99"/>
      <c r="AOW257" s="99"/>
      <c r="AOX257" s="99"/>
      <c r="AOY257" s="99"/>
      <c r="AOZ257" s="99"/>
      <c r="APA257" s="99"/>
      <c r="APB257" s="99"/>
      <c r="APC257" s="99"/>
      <c r="APD257" s="99"/>
      <c r="APE257" s="99"/>
      <c r="APF257" s="99"/>
      <c r="APG257" s="99"/>
      <c r="APH257" s="99"/>
      <c r="API257" s="99"/>
      <c r="APJ257" s="99"/>
      <c r="APK257" s="99"/>
      <c r="APL257" s="99"/>
      <c r="APM257" s="99"/>
      <c r="APN257" s="99"/>
      <c r="APO257" s="99"/>
      <c r="APP257" s="99"/>
      <c r="APQ257" s="99"/>
      <c r="APR257" s="99"/>
      <c r="APS257" s="99"/>
      <c r="APT257" s="99"/>
      <c r="APU257" s="99"/>
      <c r="APV257" s="99"/>
      <c r="APW257" s="99"/>
      <c r="APX257" s="99"/>
      <c r="APY257" s="99"/>
      <c r="APZ257" s="99"/>
      <c r="AQA257" s="99"/>
      <c r="AQB257" s="99"/>
      <c r="AQC257" s="99"/>
      <c r="AQD257" s="99"/>
      <c r="AQE257" s="99"/>
      <c r="AQF257" s="99"/>
      <c r="AQG257" s="99"/>
      <c r="AQH257" s="99"/>
      <c r="AQI257" s="99"/>
      <c r="AQJ257" s="99"/>
      <c r="AQK257" s="99"/>
      <c r="AQL257" s="99"/>
      <c r="AQM257" s="99"/>
      <c r="AQN257" s="99"/>
      <c r="AQO257" s="99"/>
      <c r="AQP257" s="99"/>
      <c r="AQQ257" s="99"/>
      <c r="AQR257" s="99"/>
      <c r="AQS257" s="99"/>
      <c r="AQT257" s="99"/>
      <c r="AQU257" s="99"/>
      <c r="AQV257" s="99"/>
      <c r="AQW257" s="99"/>
      <c r="AQX257" s="99"/>
      <c r="AQY257" s="99"/>
      <c r="AQZ257" s="99"/>
      <c r="ARA257" s="99"/>
      <c r="ARB257" s="99"/>
      <c r="ARC257" s="99"/>
      <c r="ARD257" s="99"/>
      <c r="ARE257" s="99"/>
      <c r="ARF257" s="99"/>
      <c r="ARG257" s="99"/>
      <c r="ARH257" s="99"/>
      <c r="ARI257" s="99"/>
      <c r="ARJ257" s="99"/>
      <c r="ARK257" s="99"/>
      <c r="ARL257" s="99"/>
      <c r="ARM257" s="99"/>
      <c r="ARN257" s="99"/>
      <c r="ARO257" s="99"/>
      <c r="ARP257" s="99"/>
      <c r="ARQ257" s="99"/>
      <c r="ARR257" s="99"/>
      <c r="ARS257" s="99"/>
      <c r="ART257" s="99"/>
      <c r="ARU257" s="99"/>
      <c r="ARV257" s="99"/>
      <c r="ARW257" s="99"/>
      <c r="ARX257" s="99"/>
      <c r="ARY257" s="99"/>
      <c r="ARZ257" s="99"/>
      <c r="ASA257" s="99"/>
      <c r="ASB257" s="99"/>
      <c r="ASC257" s="99"/>
      <c r="ASD257" s="99"/>
      <c r="ASE257" s="99"/>
      <c r="ASF257" s="99"/>
      <c r="ASG257" s="99"/>
      <c r="ASH257" s="99"/>
      <c r="ASI257" s="99"/>
      <c r="ASJ257" s="99"/>
      <c r="ASK257" s="99"/>
      <c r="ASL257" s="99"/>
      <c r="ASM257" s="99"/>
      <c r="ASN257" s="99"/>
      <c r="ASO257" s="99"/>
      <c r="ASP257" s="99"/>
      <c r="ASQ257" s="99"/>
      <c r="ASR257" s="99"/>
      <c r="ASS257" s="99"/>
      <c r="AST257" s="99"/>
      <c r="ASU257" s="99"/>
      <c r="ASV257" s="99"/>
      <c r="ASW257" s="99"/>
      <c r="ASX257" s="99"/>
      <c r="ASY257" s="99"/>
      <c r="ASZ257" s="99"/>
      <c r="ATA257" s="99"/>
      <c r="ATB257" s="99"/>
      <c r="ATC257" s="99"/>
      <c r="ATD257" s="99"/>
      <c r="ATE257" s="99"/>
      <c r="ATF257" s="99"/>
      <c r="ATG257" s="99"/>
      <c r="ATH257" s="99"/>
      <c r="ATI257" s="99"/>
      <c r="ATJ257" s="99"/>
      <c r="ATK257" s="99"/>
      <c r="ATL257" s="99"/>
      <c r="ATM257" s="99"/>
      <c r="ATN257" s="99"/>
      <c r="ATO257" s="99"/>
      <c r="ATP257" s="99"/>
      <c r="ATQ257" s="99"/>
      <c r="ATR257" s="99"/>
      <c r="ATS257" s="99"/>
      <c r="ATT257" s="99"/>
      <c r="ATU257" s="99"/>
      <c r="ATV257" s="99"/>
      <c r="ATW257" s="99"/>
      <c r="ATX257" s="99"/>
      <c r="ATY257" s="99"/>
      <c r="ATZ257" s="99"/>
      <c r="AUA257" s="99"/>
      <c r="AUB257" s="99"/>
      <c r="AUC257" s="99"/>
      <c r="AUD257" s="99"/>
      <c r="AUE257" s="99"/>
      <c r="AUF257" s="99"/>
      <c r="AUG257" s="99"/>
      <c r="AUH257" s="99"/>
      <c r="AUI257" s="99"/>
      <c r="AUJ257" s="99"/>
      <c r="AUK257" s="99"/>
      <c r="AUL257" s="99"/>
      <c r="AUM257" s="99"/>
      <c r="AUN257" s="99"/>
      <c r="AUO257" s="99"/>
      <c r="AUP257" s="99"/>
      <c r="AUQ257" s="99"/>
      <c r="AUR257" s="99"/>
      <c r="AUS257" s="99"/>
      <c r="AUT257" s="99"/>
      <c r="AUU257" s="99"/>
      <c r="AUV257" s="99"/>
      <c r="AUW257" s="99"/>
      <c r="AUX257" s="99"/>
      <c r="AUY257" s="99"/>
      <c r="AUZ257" s="99"/>
      <c r="AVA257" s="99"/>
      <c r="AVB257" s="99"/>
      <c r="AVC257" s="99"/>
      <c r="AVD257" s="99"/>
      <c r="AVE257" s="99"/>
      <c r="AVF257" s="99"/>
      <c r="AVG257" s="99"/>
      <c r="AVH257" s="99"/>
      <c r="AVI257" s="99"/>
      <c r="AVJ257" s="99"/>
      <c r="AVK257" s="99"/>
      <c r="AVL257" s="99"/>
      <c r="AVM257" s="99"/>
      <c r="AVN257" s="99"/>
      <c r="AVO257" s="99"/>
      <c r="AVP257" s="99"/>
      <c r="AVQ257" s="99"/>
      <c r="AVR257" s="99"/>
      <c r="AVS257" s="99"/>
      <c r="AVT257" s="99"/>
      <c r="AVU257" s="99"/>
      <c r="AVV257" s="99"/>
      <c r="AVW257" s="99"/>
      <c r="AVX257" s="99"/>
      <c r="AVY257" s="99"/>
      <c r="AVZ257" s="99"/>
      <c r="AWA257" s="99"/>
      <c r="AWB257" s="99"/>
      <c r="AWC257" s="99"/>
      <c r="AWD257" s="99"/>
      <c r="AWE257" s="99"/>
      <c r="AWF257" s="99"/>
      <c r="AWG257" s="99"/>
      <c r="AWH257" s="99"/>
      <c r="AWI257" s="99"/>
      <c r="AWJ257" s="99"/>
      <c r="AWK257" s="99"/>
      <c r="AWL257" s="99"/>
      <c r="AWM257" s="99"/>
      <c r="AWN257" s="99"/>
      <c r="AWO257" s="99"/>
      <c r="AWP257" s="99"/>
      <c r="AWQ257" s="99"/>
      <c r="AWR257" s="99"/>
      <c r="AWS257" s="99"/>
      <c r="AWT257" s="99"/>
      <c r="AWU257" s="99"/>
      <c r="AWV257" s="99"/>
      <c r="AWW257" s="99"/>
      <c r="AWX257" s="99"/>
      <c r="AWY257" s="99"/>
      <c r="AWZ257" s="99"/>
      <c r="AXA257" s="99"/>
      <c r="AXB257" s="99"/>
      <c r="AXC257" s="99"/>
      <c r="AXD257" s="99"/>
      <c r="AXE257" s="99"/>
      <c r="AXF257" s="99"/>
      <c r="AXG257" s="99"/>
      <c r="AXH257" s="99"/>
      <c r="AXI257" s="99"/>
      <c r="AXJ257" s="99"/>
      <c r="AXK257" s="99"/>
      <c r="AXL257" s="99"/>
      <c r="AXM257" s="99"/>
      <c r="AXN257" s="99"/>
      <c r="AXO257" s="99"/>
      <c r="AXP257" s="99"/>
      <c r="AXQ257" s="99"/>
      <c r="AXR257" s="99"/>
      <c r="AXS257" s="99"/>
      <c r="AXT257" s="99"/>
      <c r="AXU257" s="99"/>
      <c r="AXV257" s="99"/>
      <c r="AXW257" s="99"/>
      <c r="AXX257" s="99"/>
      <c r="AXY257" s="99"/>
      <c r="AXZ257" s="99"/>
      <c r="AYA257" s="99"/>
      <c r="AYB257" s="99"/>
      <c r="AYC257" s="99"/>
      <c r="AYD257" s="99"/>
      <c r="AYE257" s="99"/>
      <c r="AYF257" s="99"/>
      <c r="AYG257" s="99"/>
      <c r="AYH257" s="99"/>
      <c r="AYI257" s="99"/>
      <c r="AYJ257" s="99"/>
      <c r="AYK257" s="99"/>
      <c r="AYL257" s="99"/>
      <c r="AYM257" s="99"/>
      <c r="AYN257" s="99"/>
      <c r="AYO257" s="99"/>
      <c r="AYP257" s="99"/>
      <c r="AYQ257" s="99"/>
      <c r="AYR257" s="99"/>
      <c r="AYS257" s="99"/>
      <c r="AYT257" s="99"/>
      <c r="AYU257" s="99"/>
      <c r="AYV257" s="99"/>
      <c r="AYW257" s="99"/>
      <c r="AYX257" s="99"/>
      <c r="AYY257" s="99"/>
      <c r="AYZ257" s="99"/>
      <c r="AZA257" s="99"/>
      <c r="AZB257" s="99"/>
      <c r="AZC257" s="99"/>
      <c r="AZD257" s="99"/>
      <c r="AZE257" s="99"/>
      <c r="AZF257" s="99"/>
      <c r="AZG257" s="99"/>
      <c r="AZH257" s="99"/>
      <c r="AZI257" s="99"/>
      <c r="AZJ257" s="99"/>
      <c r="AZK257" s="99"/>
      <c r="AZL257" s="99"/>
      <c r="AZM257" s="99"/>
      <c r="AZN257" s="99"/>
      <c r="AZO257" s="99"/>
      <c r="AZP257" s="99"/>
      <c r="AZQ257" s="99"/>
      <c r="AZR257" s="99"/>
      <c r="AZS257" s="99"/>
      <c r="AZT257" s="99"/>
      <c r="AZU257" s="99"/>
      <c r="AZV257" s="99"/>
      <c r="AZW257" s="99"/>
      <c r="AZX257" s="99"/>
      <c r="AZY257" s="99"/>
      <c r="AZZ257" s="99"/>
      <c r="BAA257" s="99"/>
      <c r="BAB257" s="99"/>
      <c r="BAC257" s="99"/>
      <c r="BAD257" s="99"/>
      <c r="BAE257" s="99"/>
      <c r="BAF257" s="99"/>
      <c r="BAG257" s="99"/>
      <c r="BAH257" s="99"/>
      <c r="BAI257" s="99"/>
      <c r="BAJ257" s="99"/>
      <c r="BAK257" s="99"/>
      <c r="BAL257" s="99"/>
      <c r="BAM257" s="99"/>
      <c r="BAN257" s="99"/>
      <c r="BAO257" s="99"/>
      <c r="BAP257" s="99"/>
      <c r="BAQ257" s="99"/>
      <c r="BAR257" s="99"/>
      <c r="BAS257" s="99"/>
      <c r="BAT257" s="99"/>
      <c r="BAU257" s="99"/>
      <c r="BAV257" s="99"/>
      <c r="BAW257" s="99"/>
      <c r="BAX257" s="99"/>
      <c r="BAY257" s="99"/>
      <c r="BAZ257" s="99"/>
      <c r="BBA257" s="99"/>
      <c r="BBB257" s="99"/>
      <c r="BBC257" s="99"/>
      <c r="BBD257" s="99"/>
      <c r="BBE257" s="99"/>
      <c r="BBF257" s="99"/>
      <c r="BBG257" s="99"/>
      <c r="BBH257" s="99"/>
      <c r="BBI257" s="99"/>
      <c r="BBJ257" s="99"/>
      <c r="BBK257" s="99"/>
      <c r="BBL257" s="99"/>
      <c r="BBM257" s="99"/>
      <c r="BBN257" s="99"/>
      <c r="BBO257" s="99"/>
      <c r="BBP257" s="99"/>
      <c r="BBQ257" s="99"/>
      <c r="BBR257" s="99"/>
      <c r="BBS257" s="99"/>
      <c r="BBT257" s="99"/>
      <c r="BBU257" s="99"/>
      <c r="BBV257" s="99"/>
      <c r="BBW257" s="99"/>
      <c r="BBX257" s="99"/>
      <c r="BBY257" s="99"/>
      <c r="BBZ257" s="99"/>
      <c r="BCA257" s="99"/>
      <c r="BCB257" s="99"/>
      <c r="BCC257" s="99"/>
      <c r="BCD257" s="99"/>
      <c r="BCE257" s="99"/>
      <c r="BCF257" s="99"/>
      <c r="BCG257" s="99"/>
      <c r="BCH257" s="99"/>
      <c r="BCI257" s="99"/>
      <c r="BCJ257" s="99"/>
      <c r="BCK257" s="99"/>
      <c r="BCL257" s="99"/>
      <c r="BCM257" s="99"/>
      <c r="BCN257" s="99"/>
      <c r="BCO257" s="99"/>
      <c r="BCP257" s="99"/>
      <c r="BCQ257" s="99"/>
      <c r="BCR257" s="99"/>
      <c r="BCS257" s="99"/>
      <c r="BCT257" s="99"/>
      <c r="BCU257" s="99"/>
      <c r="BCV257" s="99"/>
      <c r="BCW257" s="99"/>
      <c r="BCX257" s="99"/>
      <c r="BCY257" s="99"/>
      <c r="BCZ257" s="99"/>
      <c r="BDA257" s="99"/>
      <c r="BDB257" s="99"/>
      <c r="BDC257" s="99"/>
      <c r="BDD257" s="99"/>
      <c r="BDE257" s="99"/>
      <c r="BDF257" s="99"/>
      <c r="BDG257" s="99"/>
      <c r="BDH257" s="99"/>
      <c r="BDI257" s="99"/>
      <c r="BDJ257" s="99"/>
      <c r="BDK257" s="99"/>
      <c r="BDL257" s="99"/>
      <c r="BDM257" s="99"/>
      <c r="BDN257" s="99"/>
      <c r="BDO257" s="99"/>
      <c r="BDP257" s="99"/>
      <c r="BDQ257" s="99"/>
      <c r="BDR257" s="99"/>
      <c r="BDS257" s="99"/>
      <c r="BDT257" s="99"/>
      <c r="BDU257" s="99"/>
      <c r="BDV257" s="99"/>
      <c r="BDW257" s="99"/>
      <c r="BDX257" s="99"/>
      <c r="BDY257" s="99"/>
      <c r="BDZ257" s="99"/>
      <c r="BEA257" s="99"/>
      <c r="BEB257" s="99"/>
      <c r="BEC257" s="99"/>
      <c r="BED257" s="99"/>
      <c r="BEE257" s="99"/>
      <c r="BEF257" s="99"/>
      <c r="BEG257" s="99"/>
      <c r="BEH257" s="99"/>
      <c r="BEI257" s="99"/>
      <c r="BEJ257" s="99"/>
      <c r="BEK257" s="99"/>
      <c r="BEL257" s="99"/>
      <c r="BEM257" s="99"/>
      <c r="BEN257" s="99"/>
      <c r="BEO257" s="99"/>
      <c r="BEP257" s="99"/>
      <c r="BEQ257" s="99"/>
      <c r="BER257" s="99"/>
      <c r="BES257" s="99"/>
      <c r="BET257" s="99"/>
      <c r="BEU257" s="99"/>
      <c r="BEV257" s="99"/>
      <c r="BEW257" s="99"/>
      <c r="BEX257" s="99"/>
      <c r="BEY257" s="99"/>
      <c r="BEZ257" s="99"/>
      <c r="BFA257" s="99"/>
      <c r="BFB257" s="99"/>
      <c r="BFC257" s="99"/>
      <c r="BFD257" s="99"/>
      <c r="BFE257" s="99"/>
      <c r="BFF257" s="99"/>
      <c r="BFG257" s="99"/>
      <c r="BFH257" s="99"/>
      <c r="BFI257" s="99"/>
      <c r="BFJ257" s="99"/>
      <c r="BFK257" s="99"/>
      <c r="BFL257" s="99"/>
      <c r="BFM257" s="99"/>
      <c r="BFN257" s="99"/>
      <c r="BFO257" s="99"/>
      <c r="BFP257" s="99"/>
      <c r="BFQ257" s="99"/>
      <c r="BFR257" s="99"/>
    </row>
    <row r="258" spans="1:1526" s="97" customFormat="1" x14ac:dyDescent="0.2">
      <c r="A258" s="416" t="s">
        <v>214</v>
      </c>
      <c r="B258" s="416"/>
      <c r="C258" s="416"/>
      <c r="D258" s="416"/>
      <c r="E258" s="417"/>
      <c r="F258" s="158"/>
      <c r="G258" s="429">
        <f>SUM(G257:I257)</f>
        <v>0</v>
      </c>
      <c r="H258" s="432"/>
      <c r="I258" s="432"/>
      <c r="J258" s="432">
        <f>SUM(J257:L257)+G258</f>
        <v>0</v>
      </c>
      <c r="K258" s="432"/>
      <c r="L258" s="432"/>
      <c r="M258" s="432">
        <f>SUM(M257:O257)+J258</f>
        <v>7</v>
      </c>
      <c r="N258" s="432"/>
      <c r="O258" s="432"/>
      <c r="P258" s="433">
        <f>SUM(P257:R257)+M258</f>
        <v>15</v>
      </c>
      <c r="Q258" s="428"/>
      <c r="R258" s="429"/>
      <c r="BA258" s="99"/>
      <c r="BB258" s="99"/>
      <c r="BC258" s="99"/>
      <c r="BD258" s="99"/>
      <c r="BE258" s="99"/>
      <c r="BF258" s="99"/>
      <c r="BG258" s="99"/>
      <c r="BH258" s="99"/>
      <c r="BI258" s="99"/>
      <c r="BJ258" s="99"/>
      <c r="BK258" s="99"/>
      <c r="BL258" s="99"/>
      <c r="BM258" s="99"/>
      <c r="BN258" s="99"/>
      <c r="BO258" s="99"/>
      <c r="BP258" s="99"/>
      <c r="BQ258" s="99"/>
      <c r="BR258" s="99"/>
      <c r="BS258" s="99"/>
      <c r="BT258" s="99"/>
      <c r="BU258" s="99"/>
      <c r="BV258" s="99"/>
      <c r="BW258" s="99"/>
      <c r="BX258" s="99"/>
      <c r="BY258" s="99"/>
      <c r="BZ258" s="99"/>
      <c r="CA258" s="99"/>
      <c r="CB258" s="99"/>
      <c r="CC258" s="99"/>
      <c r="CD258" s="99"/>
      <c r="CE258" s="99"/>
      <c r="CF258" s="99"/>
      <c r="CG258" s="99"/>
      <c r="CH258" s="99"/>
      <c r="CI258" s="99"/>
      <c r="CJ258" s="99"/>
      <c r="CK258" s="99"/>
      <c r="CL258" s="99"/>
      <c r="CM258" s="99"/>
      <c r="CN258" s="99"/>
      <c r="CO258" s="99"/>
      <c r="CP258" s="99"/>
      <c r="CQ258" s="99"/>
      <c r="CR258" s="99"/>
      <c r="CS258" s="99"/>
      <c r="CT258" s="99"/>
      <c r="CU258" s="99"/>
      <c r="CV258" s="99"/>
      <c r="CW258" s="99"/>
      <c r="CX258" s="99"/>
      <c r="CY258" s="99"/>
      <c r="CZ258" s="99"/>
      <c r="DA258" s="99"/>
      <c r="DB258" s="99"/>
      <c r="DC258" s="99"/>
      <c r="DD258" s="99"/>
      <c r="DE258" s="99"/>
      <c r="DF258" s="99"/>
      <c r="DG258" s="99"/>
      <c r="DH258" s="99"/>
      <c r="DI258" s="99"/>
      <c r="DJ258" s="99"/>
      <c r="DK258" s="99"/>
      <c r="DL258" s="99"/>
      <c r="DM258" s="99"/>
      <c r="DN258" s="99"/>
      <c r="DO258" s="99"/>
      <c r="DP258" s="99"/>
      <c r="DQ258" s="99"/>
      <c r="DR258" s="99"/>
      <c r="DS258" s="99"/>
      <c r="DT258" s="99"/>
      <c r="DU258" s="99"/>
      <c r="DV258" s="99"/>
      <c r="DW258" s="99"/>
      <c r="DX258" s="99"/>
      <c r="DY258" s="99"/>
      <c r="DZ258" s="99"/>
      <c r="EA258" s="99"/>
      <c r="EB258" s="99"/>
      <c r="EC258" s="99"/>
      <c r="ED258" s="99"/>
      <c r="EE258" s="99"/>
      <c r="EF258" s="99"/>
      <c r="EG258" s="99"/>
      <c r="EH258" s="99"/>
      <c r="EI258" s="99"/>
      <c r="EJ258" s="99"/>
      <c r="EK258" s="99"/>
      <c r="EL258" s="99"/>
      <c r="EM258" s="99"/>
      <c r="EN258" s="99"/>
      <c r="EO258" s="99"/>
      <c r="EP258" s="99"/>
      <c r="EQ258" s="99"/>
      <c r="ER258" s="99"/>
      <c r="ES258" s="99"/>
      <c r="ET258" s="99"/>
      <c r="EU258" s="99"/>
      <c r="EV258" s="99"/>
      <c r="EW258" s="99"/>
      <c r="EX258" s="99"/>
      <c r="EY258" s="99"/>
      <c r="EZ258" s="99"/>
      <c r="FA258" s="99"/>
      <c r="FB258" s="99"/>
      <c r="FC258" s="99"/>
      <c r="FD258" s="99"/>
      <c r="FE258" s="99"/>
      <c r="FF258" s="99"/>
      <c r="FG258" s="99"/>
      <c r="FH258" s="99"/>
      <c r="FI258" s="99"/>
      <c r="FJ258" s="99"/>
      <c r="FK258" s="99"/>
      <c r="FL258" s="99"/>
      <c r="FM258" s="99"/>
      <c r="FN258" s="99"/>
      <c r="FO258" s="99"/>
      <c r="FP258" s="99"/>
      <c r="FQ258" s="99"/>
      <c r="FR258" s="99"/>
      <c r="FS258" s="99"/>
      <c r="FT258" s="99"/>
      <c r="FU258" s="99"/>
      <c r="FV258" s="99"/>
      <c r="FW258" s="99"/>
      <c r="FX258" s="99"/>
      <c r="FY258" s="99"/>
      <c r="FZ258" s="99"/>
      <c r="GA258" s="99"/>
      <c r="GB258" s="99"/>
      <c r="GC258" s="99"/>
      <c r="GD258" s="99"/>
      <c r="GE258" s="99"/>
      <c r="GF258" s="99"/>
      <c r="GG258" s="99"/>
      <c r="GH258" s="99"/>
      <c r="GI258" s="99"/>
      <c r="GJ258" s="99"/>
      <c r="GK258" s="99"/>
      <c r="GL258" s="99"/>
      <c r="GM258" s="99"/>
      <c r="GN258" s="99"/>
      <c r="GO258" s="99"/>
      <c r="GP258" s="99"/>
      <c r="GQ258" s="99"/>
      <c r="GR258" s="99"/>
      <c r="GS258" s="99"/>
      <c r="GT258" s="99"/>
      <c r="GU258" s="99"/>
      <c r="GV258" s="99"/>
      <c r="GW258" s="99"/>
      <c r="GX258" s="99"/>
      <c r="GY258" s="99"/>
      <c r="GZ258" s="99"/>
      <c r="HA258" s="99"/>
      <c r="HB258" s="99"/>
      <c r="HC258" s="99"/>
      <c r="HD258" s="99"/>
      <c r="HE258" s="99"/>
      <c r="HF258" s="99"/>
      <c r="HG258" s="99"/>
      <c r="HH258" s="99"/>
      <c r="HI258" s="99"/>
      <c r="HJ258" s="99"/>
      <c r="HK258" s="99"/>
      <c r="HL258" s="99"/>
      <c r="HM258" s="99"/>
      <c r="HN258" s="99"/>
      <c r="HO258" s="99"/>
      <c r="HP258" s="99"/>
      <c r="HQ258" s="99"/>
      <c r="HR258" s="99"/>
      <c r="HS258" s="99"/>
      <c r="HT258" s="99"/>
      <c r="HU258" s="99"/>
      <c r="HV258" s="99"/>
      <c r="HW258" s="99"/>
      <c r="HX258" s="99"/>
      <c r="HY258" s="99"/>
      <c r="HZ258" s="99"/>
      <c r="IA258" s="99"/>
      <c r="IB258" s="99"/>
      <c r="IC258" s="99"/>
      <c r="ID258" s="99"/>
      <c r="IE258" s="99"/>
      <c r="IF258" s="99"/>
      <c r="IG258" s="99"/>
      <c r="IH258" s="99"/>
      <c r="II258" s="99"/>
      <c r="IJ258" s="99"/>
      <c r="IK258" s="99"/>
      <c r="IL258" s="99"/>
      <c r="IM258" s="99"/>
      <c r="IN258" s="99"/>
      <c r="IO258" s="99"/>
      <c r="IP258" s="99"/>
      <c r="IQ258" s="99"/>
      <c r="IR258" s="99"/>
      <c r="IS258" s="99"/>
      <c r="IT258" s="99"/>
      <c r="IU258" s="99"/>
      <c r="IV258" s="99"/>
      <c r="IW258" s="99"/>
      <c r="IX258" s="99"/>
      <c r="IY258" s="99"/>
      <c r="IZ258" s="99"/>
      <c r="JA258" s="99"/>
      <c r="JB258" s="99"/>
      <c r="JC258" s="99"/>
      <c r="JD258" s="99"/>
      <c r="JE258" s="99"/>
      <c r="JF258" s="99"/>
      <c r="JG258" s="99"/>
      <c r="JH258" s="99"/>
      <c r="JI258" s="99"/>
      <c r="JJ258" s="99"/>
      <c r="JK258" s="99"/>
      <c r="JL258" s="99"/>
      <c r="JM258" s="99"/>
      <c r="JN258" s="99"/>
      <c r="JO258" s="99"/>
      <c r="JP258" s="99"/>
      <c r="JQ258" s="99"/>
      <c r="JR258" s="99"/>
      <c r="JS258" s="99"/>
      <c r="JT258" s="99"/>
      <c r="JU258" s="99"/>
      <c r="JV258" s="99"/>
      <c r="JW258" s="99"/>
      <c r="JX258" s="99"/>
      <c r="JY258" s="99"/>
      <c r="JZ258" s="99"/>
      <c r="KA258" s="99"/>
      <c r="KB258" s="99"/>
      <c r="KC258" s="99"/>
      <c r="KD258" s="99"/>
      <c r="KE258" s="99"/>
      <c r="KF258" s="99"/>
      <c r="KG258" s="99"/>
      <c r="KH258" s="99"/>
      <c r="KI258" s="99"/>
      <c r="KJ258" s="99"/>
      <c r="KK258" s="99"/>
      <c r="KL258" s="99"/>
      <c r="KM258" s="99"/>
      <c r="KN258" s="99"/>
      <c r="KO258" s="99"/>
      <c r="KP258" s="99"/>
      <c r="KQ258" s="99"/>
      <c r="KR258" s="99"/>
      <c r="KS258" s="99"/>
      <c r="KT258" s="99"/>
      <c r="KU258" s="99"/>
      <c r="KV258" s="99"/>
      <c r="KW258" s="99"/>
      <c r="KX258" s="99"/>
      <c r="KY258" s="99"/>
      <c r="KZ258" s="99"/>
      <c r="LA258" s="99"/>
      <c r="LB258" s="99"/>
      <c r="LC258" s="99"/>
      <c r="LD258" s="99"/>
      <c r="LE258" s="99"/>
      <c r="LF258" s="99"/>
      <c r="LG258" s="99"/>
      <c r="LH258" s="99"/>
      <c r="LI258" s="99"/>
      <c r="LJ258" s="99"/>
      <c r="LK258" s="99"/>
      <c r="LL258" s="99"/>
      <c r="LM258" s="99"/>
      <c r="LN258" s="99"/>
      <c r="LO258" s="99"/>
      <c r="LP258" s="99"/>
      <c r="LQ258" s="99"/>
      <c r="LR258" s="99"/>
      <c r="LS258" s="99"/>
      <c r="LT258" s="99"/>
      <c r="LU258" s="99"/>
      <c r="LV258" s="99"/>
      <c r="LW258" s="99"/>
      <c r="LX258" s="99"/>
      <c r="LY258" s="99"/>
      <c r="LZ258" s="99"/>
      <c r="MA258" s="99"/>
      <c r="MB258" s="99"/>
      <c r="MC258" s="99"/>
      <c r="MD258" s="99"/>
      <c r="ME258" s="99"/>
      <c r="MF258" s="99"/>
      <c r="MG258" s="99"/>
      <c r="MH258" s="99"/>
      <c r="MI258" s="99"/>
      <c r="MJ258" s="99"/>
      <c r="MK258" s="99"/>
      <c r="ML258" s="99"/>
      <c r="MM258" s="99"/>
      <c r="MN258" s="99"/>
      <c r="MO258" s="99"/>
      <c r="MP258" s="99"/>
      <c r="MQ258" s="99"/>
      <c r="MR258" s="99"/>
      <c r="MS258" s="99"/>
      <c r="MT258" s="99"/>
      <c r="MU258" s="99"/>
      <c r="MV258" s="99"/>
      <c r="MW258" s="99"/>
      <c r="MX258" s="99"/>
      <c r="MY258" s="99"/>
      <c r="MZ258" s="99"/>
      <c r="NA258" s="99"/>
      <c r="NB258" s="99"/>
      <c r="NC258" s="99"/>
      <c r="ND258" s="99"/>
      <c r="NE258" s="99"/>
      <c r="NF258" s="99"/>
      <c r="NG258" s="99"/>
      <c r="NH258" s="99"/>
      <c r="NI258" s="99"/>
      <c r="NJ258" s="99"/>
      <c r="NK258" s="99"/>
      <c r="NL258" s="99"/>
      <c r="NM258" s="99"/>
      <c r="NN258" s="99"/>
      <c r="NO258" s="99"/>
      <c r="NP258" s="99"/>
      <c r="NQ258" s="99"/>
      <c r="NR258" s="99"/>
      <c r="NS258" s="99"/>
      <c r="NT258" s="99"/>
      <c r="NU258" s="99"/>
      <c r="NV258" s="99"/>
      <c r="NW258" s="99"/>
      <c r="NX258" s="99"/>
      <c r="NY258" s="99"/>
      <c r="NZ258" s="99"/>
      <c r="OA258" s="99"/>
      <c r="OB258" s="99"/>
      <c r="OC258" s="99"/>
      <c r="OD258" s="99"/>
      <c r="OE258" s="99"/>
      <c r="OF258" s="99"/>
      <c r="OG258" s="99"/>
      <c r="OH258" s="99"/>
      <c r="OI258" s="99"/>
      <c r="OJ258" s="99"/>
      <c r="OK258" s="99"/>
      <c r="OL258" s="99"/>
      <c r="OM258" s="99"/>
      <c r="ON258" s="99"/>
      <c r="OO258" s="99"/>
      <c r="OP258" s="99"/>
      <c r="OQ258" s="99"/>
      <c r="OR258" s="99"/>
      <c r="OS258" s="99"/>
      <c r="OT258" s="99"/>
      <c r="OU258" s="99"/>
      <c r="OV258" s="99"/>
      <c r="OW258" s="99"/>
      <c r="OX258" s="99"/>
      <c r="OY258" s="99"/>
      <c r="OZ258" s="99"/>
      <c r="PA258" s="99"/>
      <c r="PB258" s="99"/>
      <c r="PC258" s="99"/>
      <c r="PD258" s="99"/>
      <c r="PE258" s="99"/>
      <c r="PF258" s="99"/>
      <c r="PG258" s="99"/>
      <c r="PH258" s="99"/>
      <c r="PI258" s="99"/>
      <c r="PJ258" s="99"/>
      <c r="PK258" s="99"/>
      <c r="PL258" s="99"/>
      <c r="PM258" s="99"/>
      <c r="PN258" s="99"/>
      <c r="PO258" s="99"/>
      <c r="PP258" s="99"/>
      <c r="PQ258" s="99"/>
      <c r="PR258" s="99"/>
      <c r="PS258" s="99"/>
      <c r="PT258" s="99"/>
      <c r="PU258" s="99"/>
      <c r="PV258" s="99"/>
      <c r="PW258" s="99"/>
      <c r="PX258" s="99"/>
      <c r="PY258" s="99"/>
      <c r="PZ258" s="99"/>
      <c r="QA258" s="99"/>
      <c r="QB258" s="99"/>
      <c r="QC258" s="99"/>
      <c r="QD258" s="99"/>
      <c r="QE258" s="99"/>
      <c r="QF258" s="99"/>
      <c r="QG258" s="99"/>
      <c r="QH258" s="99"/>
      <c r="QI258" s="99"/>
      <c r="QJ258" s="99"/>
      <c r="QK258" s="99"/>
      <c r="QL258" s="99"/>
      <c r="QM258" s="99"/>
      <c r="QN258" s="99"/>
      <c r="QO258" s="99"/>
      <c r="QP258" s="99"/>
      <c r="QQ258" s="99"/>
      <c r="QR258" s="99"/>
      <c r="QS258" s="99"/>
      <c r="QT258" s="99"/>
      <c r="QU258" s="99"/>
      <c r="QV258" s="99"/>
      <c r="QW258" s="99"/>
      <c r="QX258" s="99"/>
      <c r="QY258" s="99"/>
      <c r="QZ258" s="99"/>
      <c r="RA258" s="99"/>
      <c r="RB258" s="99"/>
      <c r="RC258" s="99"/>
      <c r="RD258" s="99"/>
      <c r="RE258" s="99"/>
      <c r="RF258" s="99"/>
      <c r="RG258" s="99"/>
      <c r="RH258" s="99"/>
      <c r="RI258" s="99"/>
      <c r="RJ258" s="99"/>
      <c r="RK258" s="99"/>
      <c r="RL258" s="99"/>
      <c r="RM258" s="99"/>
      <c r="RN258" s="99"/>
      <c r="RO258" s="99"/>
      <c r="RP258" s="99"/>
      <c r="RQ258" s="99"/>
      <c r="RR258" s="99"/>
      <c r="RS258" s="99"/>
      <c r="RT258" s="99"/>
      <c r="RU258" s="99"/>
      <c r="RV258" s="99"/>
      <c r="RW258" s="99"/>
      <c r="RX258" s="99"/>
      <c r="RY258" s="99"/>
      <c r="RZ258" s="99"/>
      <c r="SA258" s="99"/>
      <c r="SB258" s="99"/>
      <c r="SC258" s="99"/>
      <c r="SD258" s="99"/>
      <c r="SE258" s="99"/>
      <c r="SF258" s="99"/>
      <c r="SG258" s="99"/>
      <c r="SH258" s="99"/>
      <c r="SI258" s="99"/>
      <c r="SJ258" s="99"/>
      <c r="SK258" s="99"/>
      <c r="SL258" s="99"/>
      <c r="SM258" s="99"/>
      <c r="SN258" s="99"/>
      <c r="SO258" s="99"/>
      <c r="SP258" s="99"/>
      <c r="SQ258" s="99"/>
      <c r="SR258" s="99"/>
      <c r="SS258" s="99"/>
      <c r="ST258" s="99"/>
      <c r="SU258" s="99"/>
      <c r="SV258" s="99"/>
      <c r="SW258" s="99"/>
      <c r="SX258" s="99"/>
      <c r="SY258" s="99"/>
      <c r="SZ258" s="99"/>
      <c r="TA258" s="99"/>
      <c r="TB258" s="99"/>
      <c r="TC258" s="99"/>
      <c r="TD258" s="99"/>
      <c r="TE258" s="99"/>
      <c r="TF258" s="99"/>
      <c r="TG258" s="99"/>
      <c r="TH258" s="99"/>
      <c r="TI258" s="99"/>
      <c r="TJ258" s="99"/>
      <c r="TK258" s="99"/>
      <c r="TL258" s="99"/>
      <c r="TM258" s="99"/>
      <c r="TN258" s="99"/>
      <c r="TO258" s="99"/>
      <c r="TP258" s="99"/>
      <c r="TQ258" s="99"/>
      <c r="TR258" s="99"/>
      <c r="TS258" s="99"/>
      <c r="TT258" s="99"/>
      <c r="TU258" s="99"/>
      <c r="TV258" s="99"/>
      <c r="TW258" s="99"/>
      <c r="TX258" s="99"/>
      <c r="TY258" s="99"/>
      <c r="TZ258" s="99"/>
      <c r="UA258" s="99"/>
      <c r="UB258" s="99"/>
      <c r="UC258" s="99"/>
      <c r="UD258" s="99"/>
      <c r="UE258" s="99"/>
      <c r="UF258" s="99"/>
      <c r="UG258" s="99"/>
      <c r="UH258" s="99"/>
      <c r="UI258" s="99"/>
      <c r="UJ258" s="99"/>
      <c r="UK258" s="99"/>
      <c r="UL258" s="99"/>
      <c r="UM258" s="99"/>
      <c r="UN258" s="99"/>
      <c r="UO258" s="99"/>
      <c r="UP258" s="99"/>
      <c r="UQ258" s="99"/>
      <c r="UR258" s="99"/>
      <c r="US258" s="99"/>
      <c r="UT258" s="99"/>
      <c r="UU258" s="99"/>
      <c r="UV258" s="99"/>
      <c r="UW258" s="99"/>
      <c r="UX258" s="99"/>
      <c r="UY258" s="99"/>
      <c r="UZ258" s="99"/>
      <c r="VA258" s="99"/>
      <c r="VB258" s="99"/>
      <c r="VC258" s="99"/>
      <c r="VD258" s="99"/>
      <c r="VE258" s="99"/>
      <c r="VF258" s="99"/>
      <c r="VG258" s="99"/>
      <c r="VH258" s="99"/>
      <c r="VI258" s="99"/>
      <c r="VJ258" s="99"/>
      <c r="VK258" s="99"/>
      <c r="VL258" s="99"/>
      <c r="VM258" s="99"/>
      <c r="VN258" s="99"/>
      <c r="VO258" s="99"/>
      <c r="VP258" s="99"/>
      <c r="VQ258" s="99"/>
      <c r="VR258" s="99"/>
      <c r="VS258" s="99"/>
      <c r="VT258" s="99"/>
      <c r="VU258" s="99"/>
      <c r="VV258" s="99"/>
      <c r="VW258" s="99"/>
      <c r="VX258" s="99"/>
      <c r="VY258" s="99"/>
      <c r="VZ258" s="99"/>
      <c r="WA258" s="99"/>
      <c r="WB258" s="99"/>
      <c r="WC258" s="99"/>
      <c r="WD258" s="99"/>
      <c r="WE258" s="99"/>
      <c r="WF258" s="99"/>
      <c r="WG258" s="99"/>
      <c r="WH258" s="99"/>
      <c r="WI258" s="99"/>
      <c r="WJ258" s="99"/>
      <c r="WK258" s="99"/>
      <c r="WL258" s="99"/>
      <c r="WM258" s="99"/>
      <c r="WN258" s="99"/>
      <c r="WO258" s="99"/>
      <c r="WP258" s="99"/>
      <c r="WQ258" s="99"/>
      <c r="WR258" s="99"/>
      <c r="WS258" s="99"/>
      <c r="WT258" s="99"/>
      <c r="WU258" s="99"/>
      <c r="WV258" s="99"/>
      <c r="WW258" s="99"/>
      <c r="WX258" s="99"/>
      <c r="WY258" s="99"/>
      <c r="WZ258" s="99"/>
      <c r="XA258" s="99"/>
      <c r="XB258" s="99"/>
      <c r="XC258" s="99"/>
      <c r="XD258" s="99"/>
      <c r="XE258" s="99"/>
      <c r="XF258" s="99"/>
      <c r="XG258" s="99"/>
      <c r="XH258" s="99"/>
      <c r="XI258" s="99"/>
      <c r="XJ258" s="99"/>
      <c r="XK258" s="99"/>
      <c r="XL258" s="99"/>
      <c r="XM258" s="99"/>
      <c r="XN258" s="99"/>
      <c r="XO258" s="99"/>
      <c r="XP258" s="99"/>
      <c r="XQ258" s="99"/>
      <c r="XR258" s="99"/>
      <c r="XS258" s="99"/>
      <c r="XT258" s="99"/>
      <c r="XU258" s="99"/>
      <c r="XV258" s="99"/>
      <c r="XW258" s="99"/>
      <c r="XX258" s="99"/>
      <c r="XY258" s="99"/>
      <c r="XZ258" s="99"/>
      <c r="YA258" s="99"/>
      <c r="YB258" s="99"/>
      <c r="YC258" s="99"/>
      <c r="YD258" s="99"/>
      <c r="YE258" s="99"/>
      <c r="YF258" s="99"/>
      <c r="YG258" s="99"/>
      <c r="YH258" s="99"/>
      <c r="YI258" s="99"/>
      <c r="YJ258" s="99"/>
      <c r="YK258" s="99"/>
      <c r="YL258" s="99"/>
      <c r="YM258" s="99"/>
      <c r="YN258" s="99"/>
      <c r="YO258" s="99"/>
      <c r="YP258" s="99"/>
      <c r="YQ258" s="99"/>
      <c r="YR258" s="99"/>
      <c r="YS258" s="99"/>
      <c r="YT258" s="99"/>
      <c r="YU258" s="99"/>
      <c r="YV258" s="99"/>
      <c r="YW258" s="99"/>
      <c r="YX258" s="99"/>
      <c r="YY258" s="99"/>
      <c r="YZ258" s="99"/>
      <c r="ZA258" s="99"/>
      <c r="ZB258" s="99"/>
      <c r="ZC258" s="99"/>
      <c r="ZD258" s="99"/>
      <c r="ZE258" s="99"/>
      <c r="ZF258" s="99"/>
      <c r="ZG258" s="99"/>
      <c r="ZH258" s="99"/>
      <c r="ZI258" s="99"/>
      <c r="ZJ258" s="99"/>
      <c r="ZK258" s="99"/>
      <c r="ZL258" s="99"/>
      <c r="ZM258" s="99"/>
      <c r="ZN258" s="99"/>
      <c r="ZO258" s="99"/>
      <c r="ZP258" s="99"/>
      <c r="ZQ258" s="99"/>
      <c r="ZR258" s="99"/>
      <c r="ZS258" s="99"/>
      <c r="ZT258" s="99"/>
      <c r="ZU258" s="99"/>
      <c r="ZV258" s="99"/>
      <c r="ZW258" s="99"/>
      <c r="ZX258" s="99"/>
      <c r="ZY258" s="99"/>
      <c r="ZZ258" s="99"/>
      <c r="AAA258" s="99"/>
      <c r="AAB258" s="99"/>
      <c r="AAC258" s="99"/>
      <c r="AAD258" s="99"/>
      <c r="AAE258" s="99"/>
      <c r="AAF258" s="99"/>
      <c r="AAG258" s="99"/>
      <c r="AAH258" s="99"/>
      <c r="AAI258" s="99"/>
      <c r="AAJ258" s="99"/>
      <c r="AAK258" s="99"/>
      <c r="AAL258" s="99"/>
      <c r="AAM258" s="99"/>
      <c r="AAN258" s="99"/>
      <c r="AAO258" s="99"/>
      <c r="AAP258" s="99"/>
      <c r="AAQ258" s="99"/>
      <c r="AAR258" s="99"/>
      <c r="AAS258" s="99"/>
      <c r="AAT258" s="99"/>
      <c r="AAU258" s="99"/>
      <c r="AAV258" s="99"/>
      <c r="AAW258" s="99"/>
      <c r="AAX258" s="99"/>
      <c r="AAY258" s="99"/>
      <c r="AAZ258" s="99"/>
      <c r="ABA258" s="99"/>
      <c r="ABB258" s="99"/>
      <c r="ABC258" s="99"/>
      <c r="ABD258" s="99"/>
      <c r="ABE258" s="99"/>
      <c r="ABF258" s="99"/>
      <c r="ABG258" s="99"/>
      <c r="ABH258" s="99"/>
      <c r="ABI258" s="99"/>
      <c r="ABJ258" s="99"/>
      <c r="ABK258" s="99"/>
      <c r="ABL258" s="99"/>
      <c r="ABM258" s="99"/>
      <c r="ABN258" s="99"/>
      <c r="ABO258" s="99"/>
      <c r="ABP258" s="99"/>
      <c r="ABQ258" s="99"/>
      <c r="ABR258" s="99"/>
      <c r="ABS258" s="99"/>
      <c r="ABT258" s="99"/>
      <c r="ABU258" s="99"/>
      <c r="ABV258" s="99"/>
      <c r="ABW258" s="99"/>
      <c r="ABX258" s="99"/>
      <c r="ABY258" s="99"/>
      <c r="ABZ258" s="99"/>
      <c r="ACA258" s="99"/>
      <c r="ACB258" s="99"/>
      <c r="ACC258" s="99"/>
      <c r="ACD258" s="99"/>
      <c r="ACE258" s="99"/>
      <c r="ACF258" s="99"/>
      <c r="ACG258" s="99"/>
      <c r="ACH258" s="99"/>
      <c r="ACI258" s="99"/>
      <c r="ACJ258" s="99"/>
      <c r="ACK258" s="99"/>
      <c r="ACL258" s="99"/>
      <c r="ACM258" s="99"/>
      <c r="ACN258" s="99"/>
      <c r="ACO258" s="99"/>
      <c r="ACP258" s="99"/>
      <c r="ACQ258" s="99"/>
      <c r="ACR258" s="99"/>
      <c r="ACS258" s="99"/>
      <c r="ACT258" s="99"/>
      <c r="ACU258" s="99"/>
      <c r="ACV258" s="99"/>
      <c r="ACW258" s="99"/>
      <c r="ACX258" s="99"/>
      <c r="ACY258" s="99"/>
      <c r="ACZ258" s="99"/>
      <c r="ADA258" s="99"/>
      <c r="ADB258" s="99"/>
      <c r="ADC258" s="99"/>
      <c r="ADD258" s="99"/>
      <c r="ADE258" s="99"/>
      <c r="ADF258" s="99"/>
      <c r="ADG258" s="99"/>
      <c r="ADH258" s="99"/>
      <c r="ADI258" s="99"/>
      <c r="ADJ258" s="99"/>
      <c r="ADK258" s="99"/>
      <c r="ADL258" s="99"/>
      <c r="ADM258" s="99"/>
      <c r="ADN258" s="99"/>
      <c r="ADO258" s="99"/>
      <c r="ADP258" s="99"/>
      <c r="ADQ258" s="99"/>
      <c r="ADR258" s="99"/>
      <c r="ADS258" s="99"/>
      <c r="ADT258" s="99"/>
      <c r="ADU258" s="99"/>
      <c r="ADV258" s="99"/>
      <c r="ADW258" s="99"/>
      <c r="ADX258" s="99"/>
      <c r="ADY258" s="99"/>
      <c r="ADZ258" s="99"/>
      <c r="AEA258" s="99"/>
      <c r="AEB258" s="99"/>
      <c r="AEC258" s="99"/>
      <c r="AED258" s="99"/>
      <c r="AEE258" s="99"/>
      <c r="AEF258" s="99"/>
      <c r="AEG258" s="99"/>
      <c r="AEH258" s="99"/>
      <c r="AEI258" s="99"/>
      <c r="AEJ258" s="99"/>
      <c r="AEK258" s="99"/>
      <c r="AEL258" s="99"/>
      <c r="AEM258" s="99"/>
      <c r="AEN258" s="99"/>
      <c r="AEO258" s="99"/>
      <c r="AEP258" s="99"/>
      <c r="AEQ258" s="99"/>
      <c r="AER258" s="99"/>
      <c r="AES258" s="99"/>
      <c r="AET258" s="99"/>
      <c r="AEU258" s="99"/>
      <c r="AEV258" s="99"/>
      <c r="AEW258" s="99"/>
      <c r="AEX258" s="99"/>
      <c r="AEY258" s="99"/>
      <c r="AEZ258" s="99"/>
      <c r="AFA258" s="99"/>
      <c r="AFB258" s="99"/>
      <c r="AFC258" s="99"/>
      <c r="AFD258" s="99"/>
      <c r="AFE258" s="99"/>
      <c r="AFF258" s="99"/>
      <c r="AFG258" s="99"/>
      <c r="AFH258" s="99"/>
      <c r="AFI258" s="99"/>
      <c r="AFJ258" s="99"/>
      <c r="AFK258" s="99"/>
      <c r="AFL258" s="99"/>
      <c r="AFM258" s="99"/>
      <c r="AFN258" s="99"/>
      <c r="AFO258" s="99"/>
      <c r="AFP258" s="99"/>
      <c r="AFQ258" s="99"/>
      <c r="AFR258" s="99"/>
      <c r="AFS258" s="99"/>
      <c r="AFT258" s="99"/>
      <c r="AFU258" s="99"/>
      <c r="AFV258" s="99"/>
      <c r="AFW258" s="99"/>
      <c r="AFX258" s="99"/>
      <c r="AFY258" s="99"/>
      <c r="AFZ258" s="99"/>
      <c r="AGA258" s="99"/>
      <c r="AGB258" s="99"/>
      <c r="AGC258" s="99"/>
      <c r="AGD258" s="99"/>
      <c r="AGE258" s="99"/>
      <c r="AGF258" s="99"/>
      <c r="AGG258" s="99"/>
      <c r="AGH258" s="99"/>
      <c r="AGI258" s="99"/>
      <c r="AGJ258" s="99"/>
      <c r="AGK258" s="99"/>
      <c r="AGL258" s="99"/>
      <c r="AGM258" s="99"/>
      <c r="AGN258" s="99"/>
      <c r="AGO258" s="99"/>
      <c r="AGP258" s="99"/>
      <c r="AGQ258" s="99"/>
      <c r="AGR258" s="99"/>
      <c r="AGS258" s="99"/>
      <c r="AGT258" s="99"/>
      <c r="AGU258" s="99"/>
      <c r="AGV258" s="99"/>
      <c r="AGW258" s="99"/>
      <c r="AGX258" s="99"/>
      <c r="AGY258" s="99"/>
      <c r="AGZ258" s="99"/>
      <c r="AHA258" s="99"/>
      <c r="AHB258" s="99"/>
      <c r="AHC258" s="99"/>
      <c r="AHD258" s="99"/>
      <c r="AHE258" s="99"/>
      <c r="AHF258" s="99"/>
      <c r="AHG258" s="99"/>
      <c r="AHH258" s="99"/>
      <c r="AHI258" s="99"/>
      <c r="AHJ258" s="99"/>
      <c r="AHK258" s="99"/>
      <c r="AHL258" s="99"/>
      <c r="AHM258" s="99"/>
      <c r="AHN258" s="99"/>
      <c r="AHO258" s="99"/>
      <c r="AHP258" s="99"/>
      <c r="AHQ258" s="99"/>
      <c r="AHR258" s="99"/>
      <c r="AHS258" s="99"/>
      <c r="AHT258" s="99"/>
      <c r="AHU258" s="99"/>
      <c r="AHV258" s="99"/>
      <c r="AHW258" s="99"/>
      <c r="AHX258" s="99"/>
      <c r="AHY258" s="99"/>
      <c r="AHZ258" s="99"/>
      <c r="AIA258" s="99"/>
      <c r="AIB258" s="99"/>
      <c r="AIC258" s="99"/>
      <c r="AID258" s="99"/>
      <c r="AIE258" s="99"/>
      <c r="AIF258" s="99"/>
      <c r="AIG258" s="99"/>
      <c r="AIH258" s="99"/>
      <c r="AII258" s="99"/>
      <c r="AIJ258" s="99"/>
      <c r="AIK258" s="99"/>
      <c r="AIL258" s="99"/>
      <c r="AIM258" s="99"/>
      <c r="AIN258" s="99"/>
      <c r="AIO258" s="99"/>
      <c r="AIP258" s="99"/>
      <c r="AIQ258" s="99"/>
      <c r="AIR258" s="99"/>
      <c r="AIS258" s="99"/>
      <c r="AIT258" s="99"/>
      <c r="AIU258" s="99"/>
      <c r="AIV258" s="99"/>
      <c r="AIW258" s="99"/>
      <c r="AIX258" s="99"/>
      <c r="AIY258" s="99"/>
      <c r="AIZ258" s="99"/>
      <c r="AJA258" s="99"/>
      <c r="AJB258" s="99"/>
      <c r="AJC258" s="99"/>
      <c r="AJD258" s="99"/>
      <c r="AJE258" s="99"/>
      <c r="AJF258" s="99"/>
      <c r="AJG258" s="99"/>
      <c r="AJH258" s="99"/>
      <c r="AJI258" s="99"/>
      <c r="AJJ258" s="99"/>
      <c r="AJK258" s="99"/>
      <c r="AJL258" s="99"/>
      <c r="AJM258" s="99"/>
      <c r="AJN258" s="99"/>
      <c r="AJO258" s="99"/>
      <c r="AJP258" s="99"/>
      <c r="AJQ258" s="99"/>
      <c r="AJR258" s="99"/>
      <c r="AJS258" s="99"/>
      <c r="AJT258" s="99"/>
      <c r="AJU258" s="99"/>
      <c r="AJV258" s="99"/>
      <c r="AJW258" s="99"/>
      <c r="AJX258" s="99"/>
      <c r="AJY258" s="99"/>
      <c r="AJZ258" s="99"/>
      <c r="AKA258" s="99"/>
      <c r="AKB258" s="99"/>
      <c r="AKC258" s="99"/>
      <c r="AKD258" s="99"/>
      <c r="AKE258" s="99"/>
      <c r="AKF258" s="99"/>
      <c r="AKG258" s="99"/>
      <c r="AKH258" s="99"/>
      <c r="AKI258" s="99"/>
      <c r="AKJ258" s="99"/>
      <c r="AKK258" s="99"/>
      <c r="AKL258" s="99"/>
      <c r="AKM258" s="99"/>
      <c r="AKN258" s="99"/>
      <c r="AKO258" s="99"/>
      <c r="AKP258" s="99"/>
      <c r="AKQ258" s="99"/>
      <c r="AKR258" s="99"/>
      <c r="AKS258" s="99"/>
      <c r="AKT258" s="99"/>
      <c r="AKU258" s="99"/>
      <c r="AKV258" s="99"/>
      <c r="AKW258" s="99"/>
      <c r="AKX258" s="99"/>
      <c r="AKY258" s="99"/>
      <c r="AKZ258" s="99"/>
      <c r="ALA258" s="99"/>
      <c r="ALB258" s="99"/>
      <c r="ALC258" s="99"/>
      <c r="ALD258" s="99"/>
      <c r="ALE258" s="99"/>
      <c r="ALF258" s="99"/>
      <c r="ALG258" s="99"/>
      <c r="ALH258" s="99"/>
      <c r="ALI258" s="99"/>
      <c r="ALJ258" s="99"/>
      <c r="ALK258" s="99"/>
      <c r="ALL258" s="99"/>
      <c r="ALM258" s="99"/>
      <c r="ALN258" s="99"/>
      <c r="ALO258" s="99"/>
      <c r="ALP258" s="99"/>
      <c r="ALQ258" s="99"/>
      <c r="ALR258" s="99"/>
      <c r="ALS258" s="99"/>
      <c r="ALT258" s="99"/>
      <c r="ALU258" s="99"/>
      <c r="ALV258" s="99"/>
      <c r="ALW258" s="99"/>
      <c r="ALX258" s="99"/>
      <c r="ALY258" s="99"/>
      <c r="ALZ258" s="99"/>
      <c r="AMA258" s="99"/>
      <c r="AMB258" s="99"/>
      <c r="AMC258" s="99"/>
      <c r="AMD258" s="99"/>
      <c r="AME258" s="99"/>
      <c r="AMF258" s="99"/>
      <c r="AMG258" s="99"/>
      <c r="AMH258" s="99"/>
      <c r="AMI258" s="99"/>
      <c r="AMJ258" s="99"/>
      <c r="AMK258" s="99"/>
      <c r="AML258" s="99"/>
      <c r="AMM258" s="99"/>
      <c r="AMN258" s="99"/>
      <c r="AMO258" s="99"/>
      <c r="AMP258" s="99"/>
      <c r="AMQ258" s="99"/>
      <c r="AMR258" s="99"/>
      <c r="AMS258" s="99"/>
      <c r="AMT258" s="99"/>
      <c r="AMU258" s="99"/>
      <c r="AMV258" s="99"/>
      <c r="AMW258" s="99"/>
      <c r="AMX258" s="99"/>
      <c r="AMY258" s="99"/>
      <c r="AMZ258" s="99"/>
      <c r="ANA258" s="99"/>
      <c r="ANB258" s="99"/>
      <c r="ANC258" s="99"/>
      <c r="AND258" s="99"/>
      <c r="ANE258" s="99"/>
      <c r="ANF258" s="99"/>
      <c r="ANG258" s="99"/>
      <c r="ANH258" s="99"/>
      <c r="ANI258" s="99"/>
      <c r="ANJ258" s="99"/>
      <c r="ANK258" s="99"/>
      <c r="ANL258" s="99"/>
      <c r="ANM258" s="99"/>
      <c r="ANN258" s="99"/>
      <c r="ANO258" s="99"/>
      <c r="ANP258" s="99"/>
      <c r="ANQ258" s="99"/>
      <c r="ANR258" s="99"/>
      <c r="ANS258" s="99"/>
      <c r="ANT258" s="99"/>
      <c r="ANU258" s="99"/>
      <c r="ANV258" s="99"/>
      <c r="ANW258" s="99"/>
      <c r="ANX258" s="99"/>
      <c r="ANY258" s="99"/>
      <c r="ANZ258" s="99"/>
      <c r="AOA258" s="99"/>
      <c r="AOB258" s="99"/>
      <c r="AOC258" s="99"/>
      <c r="AOD258" s="99"/>
      <c r="AOE258" s="99"/>
      <c r="AOF258" s="99"/>
      <c r="AOG258" s="99"/>
      <c r="AOH258" s="99"/>
      <c r="AOI258" s="99"/>
      <c r="AOJ258" s="99"/>
      <c r="AOK258" s="99"/>
      <c r="AOL258" s="99"/>
      <c r="AOM258" s="99"/>
      <c r="AON258" s="99"/>
      <c r="AOO258" s="99"/>
      <c r="AOP258" s="99"/>
      <c r="AOQ258" s="99"/>
      <c r="AOR258" s="99"/>
      <c r="AOS258" s="99"/>
      <c r="AOT258" s="99"/>
      <c r="AOU258" s="99"/>
      <c r="AOV258" s="99"/>
      <c r="AOW258" s="99"/>
      <c r="AOX258" s="99"/>
      <c r="AOY258" s="99"/>
      <c r="AOZ258" s="99"/>
      <c r="APA258" s="99"/>
      <c r="APB258" s="99"/>
      <c r="APC258" s="99"/>
      <c r="APD258" s="99"/>
      <c r="APE258" s="99"/>
      <c r="APF258" s="99"/>
      <c r="APG258" s="99"/>
      <c r="APH258" s="99"/>
      <c r="API258" s="99"/>
      <c r="APJ258" s="99"/>
      <c r="APK258" s="99"/>
      <c r="APL258" s="99"/>
      <c r="APM258" s="99"/>
      <c r="APN258" s="99"/>
      <c r="APO258" s="99"/>
      <c r="APP258" s="99"/>
      <c r="APQ258" s="99"/>
      <c r="APR258" s="99"/>
      <c r="APS258" s="99"/>
      <c r="APT258" s="99"/>
      <c r="APU258" s="99"/>
      <c r="APV258" s="99"/>
      <c r="APW258" s="99"/>
      <c r="APX258" s="99"/>
      <c r="APY258" s="99"/>
      <c r="APZ258" s="99"/>
      <c r="AQA258" s="99"/>
      <c r="AQB258" s="99"/>
      <c r="AQC258" s="99"/>
      <c r="AQD258" s="99"/>
      <c r="AQE258" s="99"/>
      <c r="AQF258" s="99"/>
      <c r="AQG258" s="99"/>
      <c r="AQH258" s="99"/>
      <c r="AQI258" s="99"/>
      <c r="AQJ258" s="99"/>
      <c r="AQK258" s="99"/>
      <c r="AQL258" s="99"/>
      <c r="AQM258" s="99"/>
      <c r="AQN258" s="99"/>
      <c r="AQO258" s="99"/>
      <c r="AQP258" s="99"/>
      <c r="AQQ258" s="99"/>
      <c r="AQR258" s="99"/>
      <c r="AQS258" s="99"/>
      <c r="AQT258" s="99"/>
      <c r="AQU258" s="99"/>
      <c r="AQV258" s="99"/>
      <c r="AQW258" s="99"/>
      <c r="AQX258" s="99"/>
      <c r="AQY258" s="99"/>
      <c r="AQZ258" s="99"/>
      <c r="ARA258" s="99"/>
      <c r="ARB258" s="99"/>
      <c r="ARC258" s="99"/>
      <c r="ARD258" s="99"/>
      <c r="ARE258" s="99"/>
      <c r="ARF258" s="99"/>
      <c r="ARG258" s="99"/>
      <c r="ARH258" s="99"/>
      <c r="ARI258" s="99"/>
      <c r="ARJ258" s="99"/>
      <c r="ARK258" s="99"/>
      <c r="ARL258" s="99"/>
      <c r="ARM258" s="99"/>
      <c r="ARN258" s="99"/>
      <c r="ARO258" s="99"/>
      <c r="ARP258" s="99"/>
      <c r="ARQ258" s="99"/>
      <c r="ARR258" s="99"/>
      <c r="ARS258" s="99"/>
      <c r="ART258" s="99"/>
      <c r="ARU258" s="99"/>
      <c r="ARV258" s="99"/>
      <c r="ARW258" s="99"/>
      <c r="ARX258" s="99"/>
      <c r="ARY258" s="99"/>
      <c r="ARZ258" s="99"/>
      <c r="ASA258" s="99"/>
      <c r="ASB258" s="99"/>
      <c r="ASC258" s="99"/>
      <c r="ASD258" s="99"/>
      <c r="ASE258" s="99"/>
      <c r="ASF258" s="99"/>
      <c r="ASG258" s="99"/>
      <c r="ASH258" s="99"/>
      <c r="ASI258" s="99"/>
      <c r="ASJ258" s="99"/>
      <c r="ASK258" s="99"/>
      <c r="ASL258" s="99"/>
      <c r="ASM258" s="99"/>
      <c r="ASN258" s="99"/>
      <c r="ASO258" s="99"/>
      <c r="ASP258" s="99"/>
      <c r="ASQ258" s="99"/>
      <c r="ASR258" s="99"/>
      <c r="ASS258" s="99"/>
      <c r="AST258" s="99"/>
      <c r="ASU258" s="99"/>
      <c r="ASV258" s="99"/>
      <c r="ASW258" s="99"/>
      <c r="ASX258" s="99"/>
      <c r="ASY258" s="99"/>
      <c r="ASZ258" s="99"/>
      <c r="ATA258" s="99"/>
      <c r="ATB258" s="99"/>
      <c r="ATC258" s="99"/>
      <c r="ATD258" s="99"/>
      <c r="ATE258" s="99"/>
      <c r="ATF258" s="99"/>
      <c r="ATG258" s="99"/>
      <c r="ATH258" s="99"/>
      <c r="ATI258" s="99"/>
      <c r="ATJ258" s="99"/>
      <c r="ATK258" s="99"/>
      <c r="ATL258" s="99"/>
      <c r="ATM258" s="99"/>
      <c r="ATN258" s="99"/>
      <c r="ATO258" s="99"/>
      <c r="ATP258" s="99"/>
      <c r="ATQ258" s="99"/>
      <c r="ATR258" s="99"/>
      <c r="ATS258" s="99"/>
      <c r="ATT258" s="99"/>
      <c r="ATU258" s="99"/>
      <c r="ATV258" s="99"/>
      <c r="ATW258" s="99"/>
      <c r="ATX258" s="99"/>
      <c r="ATY258" s="99"/>
      <c r="ATZ258" s="99"/>
      <c r="AUA258" s="99"/>
      <c r="AUB258" s="99"/>
      <c r="AUC258" s="99"/>
      <c r="AUD258" s="99"/>
      <c r="AUE258" s="99"/>
      <c r="AUF258" s="99"/>
      <c r="AUG258" s="99"/>
      <c r="AUH258" s="99"/>
      <c r="AUI258" s="99"/>
      <c r="AUJ258" s="99"/>
      <c r="AUK258" s="99"/>
      <c r="AUL258" s="99"/>
      <c r="AUM258" s="99"/>
      <c r="AUN258" s="99"/>
      <c r="AUO258" s="99"/>
      <c r="AUP258" s="99"/>
      <c r="AUQ258" s="99"/>
      <c r="AUR258" s="99"/>
      <c r="AUS258" s="99"/>
      <c r="AUT258" s="99"/>
      <c r="AUU258" s="99"/>
      <c r="AUV258" s="99"/>
      <c r="AUW258" s="99"/>
      <c r="AUX258" s="99"/>
      <c r="AUY258" s="99"/>
      <c r="AUZ258" s="99"/>
      <c r="AVA258" s="99"/>
      <c r="AVB258" s="99"/>
      <c r="AVC258" s="99"/>
      <c r="AVD258" s="99"/>
      <c r="AVE258" s="99"/>
      <c r="AVF258" s="99"/>
      <c r="AVG258" s="99"/>
      <c r="AVH258" s="99"/>
      <c r="AVI258" s="99"/>
      <c r="AVJ258" s="99"/>
      <c r="AVK258" s="99"/>
      <c r="AVL258" s="99"/>
      <c r="AVM258" s="99"/>
      <c r="AVN258" s="99"/>
      <c r="AVO258" s="99"/>
      <c r="AVP258" s="99"/>
      <c r="AVQ258" s="99"/>
      <c r="AVR258" s="99"/>
      <c r="AVS258" s="99"/>
      <c r="AVT258" s="99"/>
      <c r="AVU258" s="99"/>
      <c r="AVV258" s="99"/>
      <c r="AVW258" s="99"/>
      <c r="AVX258" s="99"/>
      <c r="AVY258" s="99"/>
      <c r="AVZ258" s="99"/>
      <c r="AWA258" s="99"/>
      <c r="AWB258" s="99"/>
      <c r="AWC258" s="99"/>
      <c r="AWD258" s="99"/>
      <c r="AWE258" s="99"/>
      <c r="AWF258" s="99"/>
      <c r="AWG258" s="99"/>
      <c r="AWH258" s="99"/>
      <c r="AWI258" s="99"/>
      <c r="AWJ258" s="99"/>
      <c r="AWK258" s="99"/>
      <c r="AWL258" s="99"/>
      <c r="AWM258" s="99"/>
      <c r="AWN258" s="99"/>
      <c r="AWO258" s="99"/>
      <c r="AWP258" s="99"/>
      <c r="AWQ258" s="99"/>
      <c r="AWR258" s="99"/>
      <c r="AWS258" s="99"/>
      <c r="AWT258" s="99"/>
      <c r="AWU258" s="99"/>
      <c r="AWV258" s="99"/>
      <c r="AWW258" s="99"/>
      <c r="AWX258" s="99"/>
      <c r="AWY258" s="99"/>
      <c r="AWZ258" s="99"/>
      <c r="AXA258" s="99"/>
      <c r="AXB258" s="99"/>
      <c r="AXC258" s="99"/>
      <c r="AXD258" s="99"/>
      <c r="AXE258" s="99"/>
      <c r="AXF258" s="99"/>
      <c r="AXG258" s="99"/>
      <c r="AXH258" s="99"/>
      <c r="AXI258" s="99"/>
      <c r="AXJ258" s="99"/>
      <c r="AXK258" s="99"/>
      <c r="AXL258" s="99"/>
      <c r="AXM258" s="99"/>
      <c r="AXN258" s="99"/>
      <c r="AXO258" s="99"/>
      <c r="AXP258" s="99"/>
      <c r="AXQ258" s="99"/>
      <c r="AXR258" s="99"/>
      <c r="AXS258" s="99"/>
      <c r="AXT258" s="99"/>
      <c r="AXU258" s="99"/>
      <c r="AXV258" s="99"/>
      <c r="AXW258" s="99"/>
      <c r="AXX258" s="99"/>
      <c r="AXY258" s="99"/>
      <c r="AXZ258" s="99"/>
      <c r="AYA258" s="99"/>
      <c r="AYB258" s="99"/>
      <c r="AYC258" s="99"/>
      <c r="AYD258" s="99"/>
      <c r="AYE258" s="99"/>
      <c r="AYF258" s="99"/>
      <c r="AYG258" s="99"/>
      <c r="AYH258" s="99"/>
      <c r="AYI258" s="99"/>
      <c r="AYJ258" s="99"/>
      <c r="AYK258" s="99"/>
      <c r="AYL258" s="99"/>
      <c r="AYM258" s="99"/>
      <c r="AYN258" s="99"/>
      <c r="AYO258" s="99"/>
      <c r="AYP258" s="99"/>
      <c r="AYQ258" s="99"/>
      <c r="AYR258" s="99"/>
      <c r="AYS258" s="99"/>
      <c r="AYT258" s="99"/>
      <c r="AYU258" s="99"/>
      <c r="AYV258" s="99"/>
      <c r="AYW258" s="99"/>
      <c r="AYX258" s="99"/>
      <c r="AYY258" s="99"/>
      <c r="AYZ258" s="99"/>
      <c r="AZA258" s="99"/>
      <c r="AZB258" s="99"/>
      <c r="AZC258" s="99"/>
      <c r="AZD258" s="99"/>
      <c r="AZE258" s="99"/>
      <c r="AZF258" s="99"/>
      <c r="AZG258" s="99"/>
      <c r="AZH258" s="99"/>
      <c r="AZI258" s="99"/>
      <c r="AZJ258" s="99"/>
      <c r="AZK258" s="99"/>
      <c r="AZL258" s="99"/>
      <c r="AZM258" s="99"/>
      <c r="AZN258" s="99"/>
      <c r="AZO258" s="99"/>
      <c r="AZP258" s="99"/>
      <c r="AZQ258" s="99"/>
      <c r="AZR258" s="99"/>
      <c r="AZS258" s="99"/>
      <c r="AZT258" s="99"/>
      <c r="AZU258" s="99"/>
      <c r="AZV258" s="99"/>
      <c r="AZW258" s="99"/>
      <c r="AZX258" s="99"/>
      <c r="AZY258" s="99"/>
      <c r="AZZ258" s="99"/>
      <c r="BAA258" s="99"/>
      <c r="BAB258" s="99"/>
      <c r="BAC258" s="99"/>
      <c r="BAD258" s="99"/>
      <c r="BAE258" s="99"/>
      <c r="BAF258" s="99"/>
      <c r="BAG258" s="99"/>
      <c r="BAH258" s="99"/>
      <c r="BAI258" s="99"/>
      <c r="BAJ258" s="99"/>
      <c r="BAK258" s="99"/>
      <c r="BAL258" s="99"/>
      <c r="BAM258" s="99"/>
      <c r="BAN258" s="99"/>
      <c r="BAO258" s="99"/>
      <c r="BAP258" s="99"/>
      <c r="BAQ258" s="99"/>
      <c r="BAR258" s="99"/>
      <c r="BAS258" s="99"/>
      <c r="BAT258" s="99"/>
      <c r="BAU258" s="99"/>
      <c r="BAV258" s="99"/>
      <c r="BAW258" s="99"/>
      <c r="BAX258" s="99"/>
      <c r="BAY258" s="99"/>
      <c r="BAZ258" s="99"/>
      <c r="BBA258" s="99"/>
      <c r="BBB258" s="99"/>
      <c r="BBC258" s="99"/>
      <c r="BBD258" s="99"/>
      <c r="BBE258" s="99"/>
      <c r="BBF258" s="99"/>
      <c r="BBG258" s="99"/>
      <c r="BBH258" s="99"/>
      <c r="BBI258" s="99"/>
      <c r="BBJ258" s="99"/>
      <c r="BBK258" s="99"/>
      <c r="BBL258" s="99"/>
      <c r="BBM258" s="99"/>
      <c r="BBN258" s="99"/>
      <c r="BBO258" s="99"/>
      <c r="BBP258" s="99"/>
      <c r="BBQ258" s="99"/>
      <c r="BBR258" s="99"/>
      <c r="BBS258" s="99"/>
      <c r="BBT258" s="99"/>
      <c r="BBU258" s="99"/>
      <c r="BBV258" s="99"/>
      <c r="BBW258" s="99"/>
      <c r="BBX258" s="99"/>
      <c r="BBY258" s="99"/>
      <c r="BBZ258" s="99"/>
      <c r="BCA258" s="99"/>
      <c r="BCB258" s="99"/>
      <c r="BCC258" s="99"/>
      <c r="BCD258" s="99"/>
      <c r="BCE258" s="99"/>
      <c r="BCF258" s="99"/>
      <c r="BCG258" s="99"/>
      <c r="BCH258" s="99"/>
      <c r="BCI258" s="99"/>
      <c r="BCJ258" s="99"/>
      <c r="BCK258" s="99"/>
      <c r="BCL258" s="99"/>
      <c r="BCM258" s="99"/>
      <c r="BCN258" s="99"/>
      <c r="BCO258" s="99"/>
      <c r="BCP258" s="99"/>
      <c r="BCQ258" s="99"/>
      <c r="BCR258" s="99"/>
      <c r="BCS258" s="99"/>
      <c r="BCT258" s="99"/>
      <c r="BCU258" s="99"/>
      <c r="BCV258" s="99"/>
      <c r="BCW258" s="99"/>
      <c r="BCX258" s="99"/>
      <c r="BCY258" s="99"/>
      <c r="BCZ258" s="99"/>
      <c r="BDA258" s="99"/>
      <c r="BDB258" s="99"/>
      <c r="BDC258" s="99"/>
      <c r="BDD258" s="99"/>
      <c r="BDE258" s="99"/>
      <c r="BDF258" s="99"/>
      <c r="BDG258" s="99"/>
      <c r="BDH258" s="99"/>
      <c r="BDI258" s="99"/>
      <c r="BDJ258" s="99"/>
      <c r="BDK258" s="99"/>
      <c r="BDL258" s="99"/>
      <c r="BDM258" s="99"/>
      <c r="BDN258" s="99"/>
      <c r="BDO258" s="99"/>
      <c r="BDP258" s="99"/>
      <c r="BDQ258" s="99"/>
      <c r="BDR258" s="99"/>
      <c r="BDS258" s="99"/>
      <c r="BDT258" s="99"/>
      <c r="BDU258" s="99"/>
      <c r="BDV258" s="99"/>
      <c r="BDW258" s="99"/>
      <c r="BDX258" s="99"/>
      <c r="BDY258" s="99"/>
      <c r="BDZ258" s="99"/>
      <c r="BEA258" s="99"/>
      <c r="BEB258" s="99"/>
      <c r="BEC258" s="99"/>
      <c r="BED258" s="99"/>
      <c r="BEE258" s="99"/>
      <c r="BEF258" s="99"/>
      <c r="BEG258" s="99"/>
      <c r="BEH258" s="99"/>
      <c r="BEI258" s="99"/>
      <c r="BEJ258" s="99"/>
      <c r="BEK258" s="99"/>
      <c r="BEL258" s="99"/>
      <c r="BEM258" s="99"/>
      <c r="BEN258" s="99"/>
      <c r="BEO258" s="99"/>
      <c r="BEP258" s="99"/>
      <c r="BEQ258" s="99"/>
      <c r="BER258" s="99"/>
      <c r="BES258" s="99"/>
      <c r="BET258" s="99"/>
      <c r="BEU258" s="99"/>
      <c r="BEV258" s="99"/>
      <c r="BEW258" s="99"/>
      <c r="BEX258" s="99"/>
      <c r="BEY258" s="99"/>
      <c r="BEZ258" s="99"/>
      <c r="BFA258" s="99"/>
      <c r="BFB258" s="99"/>
      <c r="BFC258" s="99"/>
      <c r="BFD258" s="99"/>
      <c r="BFE258" s="99"/>
      <c r="BFF258" s="99"/>
      <c r="BFG258" s="99"/>
      <c r="BFH258" s="99"/>
      <c r="BFI258" s="99"/>
      <c r="BFJ258" s="99"/>
      <c r="BFK258" s="99"/>
      <c r="BFL258" s="99"/>
      <c r="BFM258" s="99"/>
      <c r="BFN258" s="99"/>
      <c r="BFO258" s="99"/>
      <c r="BFP258" s="99"/>
      <c r="BFQ258" s="99"/>
      <c r="BFR258" s="99"/>
    </row>
    <row r="259" spans="1:1526" s="35" customFormat="1" x14ac:dyDescent="0.2">
      <c r="A259" s="48"/>
      <c r="F259" s="149"/>
      <c r="G259" s="50"/>
      <c r="H259" s="50"/>
      <c r="I259" s="50"/>
      <c r="J259" s="50"/>
      <c r="K259" s="50"/>
      <c r="L259" s="50"/>
      <c r="M259" s="50"/>
      <c r="N259" s="50"/>
      <c r="O259" s="50"/>
      <c r="P259" s="50"/>
      <c r="Q259" s="50"/>
      <c r="R259" s="50"/>
    </row>
    <row r="260" spans="1:1526" ht="17" x14ac:dyDescent="0.2">
      <c r="A260" s="41" t="s">
        <v>83</v>
      </c>
      <c r="B260" s="308" t="s">
        <v>149</v>
      </c>
      <c r="C260" s="42" t="s">
        <v>237</v>
      </c>
      <c r="D260" s="42" t="s">
        <v>173</v>
      </c>
      <c r="E260" s="42" t="s">
        <v>85</v>
      </c>
      <c r="F260" s="144" t="s">
        <v>190</v>
      </c>
      <c r="G260" s="133" t="s">
        <v>202</v>
      </c>
      <c r="H260" s="37" t="s">
        <v>203</v>
      </c>
      <c r="I260" s="37" t="s">
        <v>204</v>
      </c>
      <c r="J260" s="37" t="s">
        <v>205</v>
      </c>
      <c r="K260" s="37" t="s">
        <v>206</v>
      </c>
      <c r="L260" s="37" t="s">
        <v>207</v>
      </c>
      <c r="M260" s="37" t="s">
        <v>208</v>
      </c>
      <c r="N260" s="37" t="s">
        <v>209</v>
      </c>
      <c r="O260" s="37" t="s">
        <v>210</v>
      </c>
      <c r="P260" s="37" t="s">
        <v>211</v>
      </c>
      <c r="Q260" s="37" t="s">
        <v>212</v>
      </c>
      <c r="R260" s="37" t="s">
        <v>213</v>
      </c>
    </row>
    <row r="261" spans="1:1526" ht="34" x14ac:dyDescent="0.2">
      <c r="A261" s="38" t="s">
        <v>452</v>
      </c>
      <c r="B261" s="38" t="s">
        <v>118</v>
      </c>
      <c r="C261" s="38"/>
      <c r="D261" s="39" t="s">
        <v>460</v>
      </c>
      <c r="E261" s="46" t="s">
        <v>461</v>
      </c>
      <c r="F261" s="171">
        <f>SUM(G261:R261)</f>
        <v>6</v>
      </c>
      <c r="G261" s="138">
        <v>1</v>
      </c>
      <c r="H261" s="100">
        <v>1</v>
      </c>
      <c r="I261" s="100">
        <v>1</v>
      </c>
      <c r="J261" s="100">
        <v>1</v>
      </c>
      <c r="K261" s="100">
        <v>1</v>
      </c>
      <c r="L261" s="100">
        <v>1</v>
      </c>
      <c r="M261" s="37"/>
      <c r="N261" s="37"/>
      <c r="O261" s="37"/>
      <c r="P261" s="37"/>
      <c r="Q261" s="37"/>
      <c r="R261" s="37"/>
    </row>
    <row r="262" spans="1:1526" ht="34" x14ac:dyDescent="0.2">
      <c r="A262" s="38" t="s">
        <v>531</v>
      </c>
      <c r="B262" s="38" t="s">
        <v>118</v>
      </c>
      <c r="C262" s="223"/>
      <c r="D262" s="38" t="s">
        <v>529</v>
      </c>
      <c r="E262" s="38" t="s">
        <v>530</v>
      </c>
      <c r="F262" s="174">
        <v>25</v>
      </c>
      <c r="G262" s="139">
        <v>25</v>
      </c>
      <c r="H262" s="101"/>
      <c r="I262" s="101"/>
      <c r="J262" s="101"/>
      <c r="K262" s="101"/>
      <c r="L262" s="101"/>
      <c r="M262" s="101"/>
      <c r="N262" s="101"/>
      <c r="O262" s="101"/>
      <c r="P262" s="101"/>
      <c r="Q262" s="101"/>
      <c r="R262" s="102"/>
    </row>
    <row r="263" spans="1:1526" ht="17" x14ac:dyDescent="0.2">
      <c r="A263" s="209" t="s">
        <v>593</v>
      </c>
      <c r="B263" s="38" t="s">
        <v>118</v>
      </c>
      <c r="C263" s="223"/>
      <c r="D263" s="210" t="s">
        <v>587</v>
      </c>
      <c r="E263" s="210" t="s">
        <v>587</v>
      </c>
      <c r="F263" s="337">
        <v>1</v>
      </c>
      <c r="G263" s="222"/>
      <c r="H263" s="222"/>
      <c r="I263" s="222"/>
      <c r="J263" s="222"/>
      <c r="K263" s="222"/>
      <c r="L263" s="222"/>
      <c r="M263" s="222">
        <v>1</v>
      </c>
      <c r="N263" s="222"/>
      <c r="O263" s="222"/>
      <c r="P263" s="222"/>
      <c r="Q263" s="222"/>
      <c r="R263" s="222"/>
    </row>
    <row r="264" spans="1:1526" x14ac:dyDescent="0.2">
      <c r="A264" s="417" t="s">
        <v>118</v>
      </c>
      <c r="B264" s="425"/>
      <c r="C264" s="425"/>
      <c r="D264" s="425"/>
      <c r="E264" s="425"/>
      <c r="F264" s="175">
        <f>SUM(F261:F263)</f>
        <v>32</v>
      </c>
      <c r="G264" s="178">
        <f t="shared" ref="G264:R264" si="25">SUM(G261:G263)</f>
        <v>26</v>
      </c>
      <c r="H264" s="178">
        <f t="shared" si="25"/>
        <v>1</v>
      </c>
      <c r="I264" s="178">
        <f t="shared" si="25"/>
        <v>1</v>
      </c>
      <c r="J264" s="178">
        <f t="shared" si="25"/>
        <v>1</v>
      </c>
      <c r="K264" s="178">
        <f t="shared" si="25"/>
        <v>1</v>
      </c>
      <c r="L264" s="178">
        <f t="shared" si="25"/>
        <v>1</v>
      </c>
      <c r="M264" s="178">
        <f t="shared" si="25"/>
        <v>1</v>
      </c>
      <c r="N264" s="178">
        <f t="shared" si="25"/>
        <v>0</v>
      </c>
      <c r="O264" s="178">
        <f t="shared" si="25"/>
        <v>0</v>
      </c>
      <c r="P264" s="178">
        <f t="shared" si="25"/>
        <v>0</v>
      </c>
      <c r="Q264" s="178">
        <f t="shared" si="25"/>
        <v>0</v>
      </c>
      <c r="R264" s="178">
        <f t="shared" si="25"/>
        <v>0</v>
      </c>
    </row>
    <row r="265" spans="1:1526" x14ac:dyDescent="0.2">
      <c r="A265" s="208"/>
      <c r="B265" s="208"/>
      <c r="C265" s="208"/>
      <c r="D265" s="208"/>
      <c r="E265" s="208"/>
      <c r="F265" s="259"/>
      <c r="G265" s="433">
        <f>+G264+H264+I264</f>
        <v>28</v>
      </c>
      <c r="H265" s="428"/>
      <c r="I265" s="429"/>
      <c r="J265" s="433">
        <f>+G265+J264+K264+L264</f>
        <v>31</v>
      </c>
      <c r="K265" s="428"/>
      <c r="L265" s="429"/>
      <c r="M265" s="433">
        <f>+J265+M264+N264+O264</f>
        <v>32</v>
      </c>
      <c r="N265" s="428"/>
      <c r="O265" s="429"/>
      <c r="P265" s="433">
        <f>+P264+Q264+R264+M265</f>
        <v>32</v>
      </c>
      <c r="Q265" s="428"/>
      <c r="R265" s="429"/>
    </row>
    <row r="266" spans="1:1526" s="35" customFormat="1" x14ac:dyDescent="0.2">
      <c r="A266" s="48"/>
      <c r="F266" s="149"/>
      <c r="G266" s="50"/>
      <c r="H266" s="50"/>
      <c r="I266" s="50"/>
      <c r="J266" s="68"/>
      <c r="K266" s="50"/>
      <c r="L266" s="50"/>
      <c r="M266" s="50"/>
      <c r="N266" s="50"/>
      <c r="O266" s="50"/>
      <c r="P266" s="50"/>
      <c r="Q266" s="50"/>
      <c r="R266" s="50"/>
    </row>
    <row r="267" spans="1:1526" ht="17" x14ac:dyDescent="0.2">
      <c r="A267" s="41" t="s">
        <v>83</v>
      </c>
      <c r="B267" s="308" t="s">
        <v>149</v>
      </c>
      <c r="C267" s="42" t="s">
        <v>237</v>
      </c>
      <c r="D267" s="42" t="s">
        <v>173</v>
      </c>
      <c r="E267" s="42" t="s">
        <v>84</v>
      </c>
      <c r="F267" s="144" t="s">
        <v>190</v>
      </c>
      <c r="G267" s="133" t="s">
        <v>202</v>
      </c>
      <c r="H267" s="37" t="s">
        <v>203</v>
      </c>
      <c r="I267" s="37" t="s">
        <v>204</v>
      </c>
      <c r="J267" s="37" t="s">
        <v>205</v>
      </c>
      <c r="K267" s="37" t="s">
        <v>206</v>
      </c>
      <c r="L267" s="37" t="s">
        <v>207</v>
      </c>
      <c r="M267" s="37" t="s">
        <v>208</v>
      </c>
      <c r="N267" s="37" t="s">
        <v>209</v>
      </c>
      <c r="O267" s="37" t="s">
        <v>210</v>
      </c>
      <c r="P267" s="37" t="s">
        <v>211</v>
      </c>
      <c r="Q267" s="37" t="s">
        <v>212</v>
      </c>
      <c r="R267" s="37" t="s">
        <v>213</v>
      </c>
    </row>
    <row r="268" spans="1:1526" s="55" customFormat="1" ht="56" x14ac:dyDescent="0.2">
      <c r="A268" s="40" t="s">
        <v>452</v>
      </c>
      <c r="B268" s="209" t="s">
        <v>181</v>
      </c>
      <c r="C268" s="244" t="s">
        <v>443</v>
      </c>
      <c r="D268" s="244" t="s">
        <v>444</v>
      </c>
      <c r="E268" s="244" t="s">
        <v>471</v>
      </c>
      <c r="F268" s="265">
        <f t="shared" ref="F268:F283" si="26">SUM(G268:R268)</f>
        <v>7</v>
      </c>
      <c r="G268" s="260"/>
      <c r="H268" s="260"/>
      <c r="I268" s="260"/>
      <c r="J268" s="260"/>
      <c r="K268" s="260"/>
      <c r="L268" s="260">
        <v>2</v>
      </c>
      <c r="M268" s="260"/>
      <c r="N268" s="260"/>
      <c r="O268" s="260"/>
      <c r="P268" s="260"/>
      <c r="Q268" s="260"/>
      <c r="R268" s="260">
        <v>5</v>
      </c>
    </row>
    <row r="269" spans="1:1526" s="55" customFormat="1" ht="56" x14ac:dyDescent="0.2">
      <c r="A269" s="40" t="s">
        <v>452</v>
      </c>
      <c r="B269" s="209" t="s">
        <v>181</v>
      </c>
      <c r="C269" s="241" t="s">
        <v>443</v>
      </c>
      <c r="D269" s="241" t="s">
        <v>444</v>
      </c>
      <c r="E269" s="241" t="s">
        <v>445</v>
      </c>
      <c r="F269" s="265">
        <f t="shared" si="26"/>
        <v>5</v>
      </c>
      <c r="G269" s="261"/>
      <c r="H269" s="261"/>
      <c r="I269" s="261"/>
      <c r="J269" s="261"/>
      <c r="K269" s="261"/>
      <c r="L269" s="261">
        <v>1</v>
      </c>
      <c r="M269" s="261"/>
      <c r="N269" s="262"/>
      <c r="O269" s="262">
        <v>4</v>
      </c>
      <c r="P269" s="262"/>
      <c r="Q269" s="262"/>
      <c r="R269" s="262"/>
    </row>
    <row r="270" spans="1:1526" s="55" customFormat="1" ht="34" x14ac:dyDescent="0.2">
      <c r="A270" s="40" t="s">
        <v>452</v>
      </c>
      <c r="B270" s="209" t="s">
        <v>181</v>
      </c>
      <c r="C270" s="241" t="s">
        <v>455</v>
      </c>
      <c r="D270" s="241" t="s">
        <v>460</v>
      </c>
      <c r="E270" s="242" t="s">
        <v>461</v>
      </c>
      <c r="F270" s="265">
        <f t="shared" si="26"/>
        <v>4</v>
      </c>
      <c r="G270" s="263"/>
      <c r="H270" s="263">
        <v>1</v>
      </c>
      <c r="I270" s="263">
        <v>1</v>
      </c>
      <c r="J270" s="263"/>
      <c r="K270" s="263">
        <v>1</v>
      </c>
      <c r="L270" s="263">
        <v>1</v>
      </c>
      <c r="M270" s="263"/>
      <c r="N270" s="258"/>
      <c r="O270" s="258"/>
      <c r="P270" s="258"/>
      <c r="Q270" s="258"/>
      <c r="R270" s="258"/>
    </row>
    <row r="271" spans="1:1526" s="55" customFormat="1" ht="34" x14ac:dyDescent="0.2">
      <c r="A271" s="40" t="s">
        <v>452</v>
      </c>
      <c r="B271" s="209" t="s">
        <v>181</v>
      </c>
      <c r="C271" s="241" t="s">
        <v>480</v>
      </c>
      <c r="D271" s="242" t="s">
        <v>473</v>
      </c>
      <c r="E271" s="241" t="s">
        <v>481</v>
      </c>
      <c r="F271" s="265">
        <f t="shared" si="26"/>
        <v>2</v>
      </c>
      <c r="G271" s="263"/>
      <c r="H271" s="263"/>
      <c r="I271" s="263"/>
      <c r="J271" s="263"/>
      <c r="K271" s="263"/>
      <c r="L271" s="263"/>
      <c r="M271" s="263">
        <v>2</v>
      </c>
      <c r="N271" s="258"/>
      <c r="O271" s="258"/>
      <c r="P271" s="258"/>
      <c r="Q271" s="258"/>
      <c r="R271" s="258"/>
    </row>
    <row r="272" spans="1:1526" s="55" customFormat="1" ht="98" x14ac:dyDescent="0.2">
      <c r="A272" s="40" t="s">
        <v>452</v>
      </c>
      <c r="B272" s="299" t="s">
        <v>181</v>
      </c>
      <c r="C272" s="298" t="s">
        <v>446</v>
      </c>
      <c r="D272" s="298" t="s">
        <v>447</v>
      </c>
      <c r="E272" s="297" t="s">
        <v>482</v>
      </c>
      <c r="F272" s="176">
        <f t="shared" si="26"/>
        <v>7</v>
      </c>
      <c r="G272" s="263"/>
      <c r="H272" s="263"/>
      <c r="I272" s="263"/>
      <c r="J272" s="263"/>
      <c r="K272" s="263"/>
      <c r="L272" s="263"/>
      <c r="M272" s="263">
        <v>7</v>
      </c>
      <c r="N272" s="258"/>
      <c r="O272" s="258"/>
      <c r="P272" s="258"/>
      <c r="Q272" s="258"/>
      <c r="R272" s="258"/>
    </row>
    <row r="273" spans="1:18" s="55" customFormat="1" ht="34" x14ac:dyDescent="0.2">
      <c r="A273" s="40" t="s">
        <v>452</v>
      </c>
      <c r="B273" s="209" t="s">
        <v>181</v>
      </c>
      <c r="C273" s="241" t="s">
        <v>440</v>
      </c>
      <c r="D273" s="241" t="s">
        <v>476</v>
      </c>
      <c r="E273" s="244" t="s">
        <v>476</v>
      </c>
      <c r="F273" s="265">
        <f t="shared" si="26"/>
        <v>1</v>
      </c>
      <c r="G273" s="263"/>
      <c r="H273" s="263"/>
      <c r="I273" s="263"/>
      <c r="J273" s="263">
        <v>1</v>
      </c>
      <c r="K273" s="263"/>
      <c r="L273" s="263"/>
      <c r="M273" s="263"/>
      <c r="N273" s="258"/>
      <c r="O273" s="258"/>
      <c r="P273" s="258"/>
      <c r="Q273" s="258"/>
      <c r="R273" s="258"/>
    </row>
    <row r="274" spans="1:18" s="55" customFormat="1" ht="34" x14ac:dyDescent="0.2">
      <c r="A274" s="40" t="s">
        <v>454</v>
      </c>
      <c r="B274" s="299" t="s">
        <v>181</v>
      </c>
      <c r="C274" s="300" t="s">
        <v>679</v>
      </c>
      <c r="D274" s="300" t="s">
        <v>680</v>
      </c>
      <c r="E274" s="297" t="s">
        <v>681</v>
      </c>
      <c r="F274" s="176">
        <f t="shared" si="26"/>
        <v>1</v>
      </c>
      <c r="G274" s="258">
        <v>0.4</v>
      </c>
      <c r="H274" s="258"/>
      <c r="I274" s="258"/>
      <c r="J274" s="258"/>
      <c r="K274" s="258"/>
      <c r="L274" s="258"/>
      <c r="M274" s="258">
        <v>0.6</v>
      </c>
      <c r="N274" s="258"/>
      <c r="O274" s="258"/>
      <c r="P274" s="258"/>
      <c r="Q274" s="258"/>
      <c r="R274" s="258"/>
    </row>
    <row r="275" spans="1:18" s="55" customFormat="1" ht="34" x14ac:dyDescent="0.2">
      <c r="A275" s="40" t="s">
        <v>531</v>
      </c>
      <c r="B275" s="209" t="s">
        <v>181</v>
      </c>
      <c r="C275" s="244" t="s">
        <v>455</v>
      </c>
      <c r="D275" s="244" t="s">
        <v>682</v>
      </c>
      <c r="E275" s="244" t="s">
        <v>600</v>
      </c>
      <c r="F275" s="265">
        <f t="shared" si="26"/>
        <v>1</v>
      </c>
      <c r="G275" s="243">
        <v>0</v>
      </c>
      <c r="H275" s="243">
        <v>0</v>
      </c>
      <c r="I275" s="243">
        <v>0</v>
      </c>
      <c r="J275" s="243">
        <v>0</v>
      </c>
      <c r="K275" s="243">
        <v>0</v>
      </c>
      <c r="L275" s="243">
        <v>0</v>
      </c>
      <c r="M275" s="243">
        <v>0</v>
      </c>
      <c r="N275" s="243">
        <v>0</v>
      </c>
      <c r="O275" s="243">
        <v>0</v>
      </c>
      <c r="P275" s="243">
        <v>1</v>
      </c>
      <c r="Q275" s="243">
        <v>0</v>
      </c>
      <c r="R275" s="243">
        <v>0</v>
      </c>
    </row>
    <row r="276" spans="1:18" s="55" customFormat="1" ht="34" x14ac:dyDescent="0.2">
      <c r="A276" s="40" t="s">
        <v>531</v>
      </c>
      <c r="B276" s="209" t="s">
        <v>181</v>
      </c>
      <c r="C276" s="244" t="s">
        <v>455</v>
      </c>
      <c r="D276" s="244" t="s">
        <v>683</v>
      </c>
      <c r="E276" s="244" t="s">
        <v>639</v>
      </c>
      <c r="F276" s="265">
        <f t="shared" si="26"/>
        <v>1</v>
      </c>
      <c r="G276" s="243">
        <v>0</v>
      </c>
      <c r="H276" s="243">
        <v>0</v>
      </c>
      <c r="I276" s="243">
        <v>0</v>
      </c>
      <c r="J276" s="243">
        <v>0</v>
      </c>
      <c r="K276" s="243">
        <v>0</v>
      </c>
      <c r="L276" s="243">
        <v>0</v>
      </c>
      <c r="M276" s="243">
        <v>0</v>
      </c>
      <c r="N276" s="243">
        <v>0</v>
      </c>
      <c r="O276" s="243">
        <v>0</v>
      </c>
      <c r="P276" s="243">
        <v>0</v>
      </c>
      <c r="Q276" s="243">
        <v>1</v>
      </c>
      <c r="R276" s="243">
        <v>0</v>
      </c>
    </row>
    <row r="277" spans="1:18" s="55" customFormat="1" ht="34" x14ac:dyDescent="0.2">
      <c r="A277" s="40" t="s">
        <v>531</v>
      </c>
      <c r="B277" s="209" t="s">
        <v>181</v>
      </c>
      <c r="C277" s="244" t="s">
        <v>455</v>
      </c>
      <c r="D277" s="244" t="s">
        <v>684</v>
      </c>
      <c r="E277" s="244" t="s">
        <v>639</v>
      </c>
      <c r="F277" s="265">
        <f t="shared" si="26"/>
        <v>1</v>
      </c>
      <c r="G277" s="243">
        <v>0</v>
      </c>
      <c r="H277" s="243">
        <v>0</v>
      </c>
      <c r="I277" s="243">
        <v>0</v>
      </c>
      <c r="J277" s="243">
        <v>0</v>
      </c>
      <c r="K277" s="243">
        <v>0</v>
      </c>
      <c r="L277" s="243">
        <v>0</v>
      </c>
      <c r="M277" s="243">
        <v>0</v>
      </c>
      <c r="N277" s="243">
        <v>0</v>
      </c>
      <c r="O277" s="243">
        <v>0</v>
      </c>
      <c r="P277" s="243">
        <v>0</v>
      </c>
      <c r="Q277" s="243">
        <v>1</v>
      </c>
      <c r="R277" s="243">
        <v>0</v>
      </c>
    </row>
    <row r="278" spans="1:18" s="55" customFormat="1" ht="34" x14ac:dyDescent="0.2">
      <c r="A278" s="40" t="s">
        <v>531</v>
      </c>
      <c r="B278" s="244" t="s">
        <v>685</v>
      </c>
      <c r="C278" s="244" t="s">
        <v>455</v>
      </c>
      <c r="D278" s="244" t="s">
        <v>684</v>
      </c>
      <c r="E278" s="244" t="s">
        <v>639</v>
      </c>
      <c r="F278" s="265">
        <f t="shared" si="26"/>
        <v>1</v>
      </c>
      <c r="G278" s="243">
        <v>0</v>
      </c>
      <c r="H278" s="243">
        <v>0</v>
      </c>
      <c r="I278" s="243">
        <v>0</v>
      </c>
      <c r="J278" s="243">
        <v>0</v>
      </c>
      <c r="K278" s="243">
        <v>0</v>
      </c>
      <c r="L278" s="243">
        <v>0</v>
      </c>
      <c r="M278" s="243">
        <v>0</v>
      </c>
      <c r="N278" s="243">
        <v>0</v>
      </c>
      <c r="O278" s="243">
        <v>0</v>
      </c>
      <c r="P278" s="243">
        <v>0</v>
      </c>
      <c r="Q278" s="243">
        <v>0</v>
      </c>
      <c r="R278" s="243">
        <v>1</v>
      </c>
    </row>
    <row r="279" spans="1:18" s="55" customFormat="1" ht="17" x14ac:dyDescent="0.2">
      <c r="A279" s="209" t="s">
        <v>593</v>
      </c>
      <c r="B279" s="209" t="s">
        <v>181</v>
      </c>
      <c r="C279" s="186"/>
      <c r="D279" s="210" t="s">
        <v>588</v>
      </c>
      <c r="E279" s="210" t="s">
        <v>588</v>
      </c>
      <c r="F279" s="176">
        <f t="shared" si="26"/>
        <v>1</v>
      </c>
      <c r="G279" s="211"/>
      <c r="H279" s="211"/>
      <c r="I279" s="211"/>
      <c r="J279" s="211"/>
      <c r="K279" s="211"/>
      <c r="L279" s="211"/>
      <c r="M279" s="211"/>
      <c r="N279" s="211">
        <v>1</v>
      </c>
      <c r="O279" s="212"/>
      <c r="P279" s="212"/>
      <c r="Q279" s="212"/>
      <c r="R279" s="212"/>
    </row>
    <row r="280" spans="1:18" s="55" customFormat="1" ht="17" x14ac:dyDescent="0.2">
      <c r="A280" s="209" t="s">
        <v>593</v>
      </c>
      <c r="B280" s="209" t="s">
        <v>181</v>
      </c>
      <c r="C280" s="186"/>
      <c r="D280" s="210" t="s">
        <v>589</v>
      </c>
      <c r="E280" s="210" t="s">
        <v>589</v>
      </c>
      <c r="F280" s="176">
        <f t="shared" si="26"/>
        <v>1</v>
      </c>
      <c r="G280" s="211"/>
      <c r="H280" s="211"/>
      <c r="I280" s="211"/>
      <c r="J280" s="211"/>
      <c r="K280" s="211"/>
      <c r="L280" s="211"/>
      <c r="M280" s="211">
        <v>1</v>
      </c>
      <c r="N280" s="211"/>
      <c r="O280" s="212"/>
      <c r="P280" s="212"/>
      <c r="Q280" s="212"/>
      <c r="R280" s="212"/>
    </row>
    <row r="281" spans="1:18" s="55" customFormat="1" ht="17" x14ac:dyDescent="0.2">
      <c r="A281" s="299" t="s">
        <v>593</v>
      </c>
      <c r="B281" s="299" t="s">
        <v>181</v>
      </c>
      <c r="C281" s="186"/>
      <c r="D281" s="301" t="s">
        <v>590</v>
      </c>
      <c r="E281" s="302" t="s">
        <v>778</v>
      </c>
      <c r="F281" s="176">
        <f t="shared" si="26"/>
        <v>1</v>
      </c>
      <c r="G281" s="303"/>
      <c r="H281" s="304">
        <v>1</v>
      </c>
      <c r="I281" s="304"/>
      <c r="J281" s="303"/>
      <c r="K281" s="305"/>
      <c r="L281" s="305"/>
      <c r="M281" s="305"/>
      <c r="N281" s="305"/>
      <c r="O281" s="305"/>
      <c r="P281" s="305"/>
      <c r="Q281" s="305"/>
      <c r="R281" s="305"/>
    </row>
    <row r="282" spans="1:18" s="55" customFormat="1" ht="17" x14ac:dyDescent="0.2">
      <c r="A282" s="299" t="s">
        <v>593</v>
      </c>
      <c r="B282" s="306" t="s">
        <v>181</v>
      </c>
      <c r="C282" s="186"/>
      <c r="D282" s="301" t="s">
        <v>591</v>
      </c>
      <c r="E282" s="302" t="s">
        <v>779</v>
      </c>
      <c r="F282" s="176">
        <f t="shared" si="26"/>
        <v>1</v>
      </c>
      <c r="G282" s="303"/>
      <c r="H282" s="304"/>
      <c r="I282" s="304">
        <v>1</v>
      </c>
      <c r="J282" s="303"/>
      <c r="K282" s="305"/>
      <c r="L282" s="305"/>
      <c r="M282" s="305"/>
      <c r="N282" s="305"/>
      <c r="O282" s="305"/>
      <c r="P282" s="305"/>
      <c r="Q282" s="305"/>
      <c r="R282" s="305"/>
    </row>
    <row r="283" spans="1:18" s="55" customFormat="1" ht="17" x14ac:dyDescent="0.2">
      <c r="A283" s="299" t="s">
        <v>593</v>
      </c>
      <c r="B283" s="299" t="s">
        <v>181</v>
      </c>
      <c r="C283" s="186"/>
      <c r="D283" s="301" t="s">
        <v>592</v>
      </c>
      <c r="E283" s="302" t="s">
        <v>780</v>
      </c>
      <c r="F283" s="176">
        <f t="shared" si="26"/>
        <v>1</v>
      </c>
      <c r="G283" s="303"/>
      <c r="H283" s="304"/>
      <c r="I283" s="304">
        <v>1</v>
      </c>
      <c r="J283" s="303"/>
      <c r="K283" s="305"/>
      <c r="L283" s="305"/>
      <c r="M283" s="305"/>
      <c r="N283" s="305"/>
      <c r="O283" s="305"/>
      <c r="P283" s="305"/>
      <c r="Q283" s="305"/>
      <c r="R283" s="305"/>
    </row>
    <row r="284" spans="1:18" s="35" customFormat="1" ht="17" x14ac:dyDescent="0.2">
      <c r="A284" s="310" t="s">
        <v>593</v>
      </c>
      <c r="B284" s="310" t="s">
        <v>181</v>
      </c>
      <c r="C284" s="311"/>
      <c r="D284" s="312" t="s">
        <v>758</v>
      </c>
      <c r="E284" s="312" t="s">
        <v>765</v>
      </c>
      <c r="F284" s="313">
        <f t="shared" ref="F284" si="27">SUM(G284:R284)</f>
        <v>3</v>
      </c>
      <c r="G284" s="314"/>
      <c r="H284" s="315"/>
      <c r="I284" s="315"/>
      <c r="J284" s="315"/>
      <c r="K284" s="315"/>
      <c r="L284" s="315"/>
      <c r="M284" s="315">
        <v>1</v>
      </c>
      <c r="N284" s="315"/>
      <c r="O284" s="315">
        <v>1</v>
      </c>
      <c r="P284" s="315"/>
      <c r="Q284" s="315">
        <v>1</v>
      </c>
      <c r="R284" s="316"/>
    </row>
    <row r="285" spans="1:18" ht="16" customHeight="1" x14ac:dyDescent="0.2">
      <c r="A285" s="417" t="s">
        <v>181</v>
      </c>
      <c r="B285" s="425"/>
      <c r="C285" s="425"/>
      <c r="D285" s="425"/>
      <c r="E285" s="425"/>
      <c r="F285" s="177">
        <f>SUM(F268:F284)</f>
        <v>39</v>
      </c>
      <c r="G285" s="177">
        <f t="shared" ref="G285:J285" si="28">SUM(G268:G284)</f>
        <v>0.4</v>
      </c>
      <c r="H285" s="177">
        <f t="shared" si="28"/>
        <v>2</v>
      </c>
      <c r="I285" s="177">
        <f t="shared" si="28"/>
        <v>3</v>
      </c>
      <c r="J285" s="177">
        <f t="shared" si="28"/>
        <v>1</v>
      </c>
      <c r="K285" s="177">
        <f t="shared" ref="K285" si="29">SUM(K268:K284)</f>
        <v>1</v>
      </c>
      <c r="L285" s="177">
        <f t="shared" ref="L285" si="30">SUM(L268:L284)</f>
        <v>4</v>
      </c>
      <c r="M285" s="177">
        <f t="shared" ref="M285:N285" si="31">SUM(M268:M284)</f>
        <v>11.6</v>
      </c>
      <c r="N285" s="177">
        <f t="shared" si="31"/>
        <v>1</v>
      </c>
      <c r="O285" s="177">
        <f t="shared" ref="O285" si="32">SUM(O268:O284)</f>
        <v>5</v>
      </c>
      <c r="P285" s="177">
        <f t="shared" ref="P285" si="33">SUM(P268:P284)</f>
        <v>1</v>
      </c>
      <c r="Q285" s="177">
        <f t="shared" ref="Q285:R285" si="34">SUM(Q268:Q284)</f>
        <v>3</v>
      </c>
      <c r="R285" s="177">
        <f t="shared" si="34"/>
        <v>6</v>
      </c>
    </row>
    <row r="286" spans="1:18" x14ac:dyDescent="0.2">
      <c r="A286" s="417" t="s">
        <v>214</v>
      </c>
      <c r="B286" s="425"/>
      <c r="C286" s="425"/>
      <c r="D286" s="425"/>
      <c r="E286" s="425"/>
      <c r="F286" s="167"/>
      <c r="G286" s="430">
        <f>+G285+H285+I285</f>
        <v>5.4</v>
      </c>
      <c r="H286" s="431"/>
      <c r="I286" s="431"/>
      <c r="J286" s="431">
        <f>+J285+K285+L285+G286</f>
        <v>11.4</v>
      </c>
      <c r="K286" s="431"/>
      <c r="L286" s="431"/>
      <c r="M286" s="431">
        <f>+M285+N285+O285+J286</f>
        <v>29</v>
      </c>
      <c r="N286" s="431"/>
      <c r="O286" s="431"/>
      <c r="P286" s="431">
        <f>+P285+Q285+R285+M286</f>
        <v>39</v>
      </c>
      <c r="Q286" s="431"/>
      <c r="R286" s="431"/>
    </row>
    <row r="287" spans="1:18" s="35" customFormat="1" x14ac:dyDescent="0.2">
      <c r="A287" s="48"/>
      <c r="F287" s="149"/>
      <c r="G287" s="50"/>
      <c r="H287" s="50"/>
      <c r="I287" s="50"/>
      <c r="J287" s="103"/>
      <c r="K287" s="50"/>
      <c r="L287" s="50"/>
      <c r="M287" s="103"/>
      <c r="N287" s="50"/>
      <c r="O287" s="50"/>
      <c r="P287" s="103"/>
      <c r="Q287" s="50"/>
      <c r="R287" s="50"/>
    </row>
    <row r="288" spans="1:18" ht="17" x14ac:dyDescent="0.2">
      <c r="A288" s="41" t="s">
        <v>83</v>
      </c>
      <c r="B288" s="308" t="s">
        <v>149</v>
      </c>
      <c r="C288" s="42" t="s">
        <v>237</v>
      </c>
      <c r="D288" s="42" t="s">
        <v>173</v>
      </c>
      <c r="E288" s="42" t="s">
        <v>84</v>
      </c>
      <c r="F288" s="144" t="s">
        <v>190</v>
      </c>
      <c r="G288" s="133" t="s">
        <v>202</v>
      </c>
      <c r="H288" s="37" t="s">
        <v>203</v>
      </c>
      <c r="I288" s="37" t="s">
        <v>204</v>
      </c>
      <c r="J288" s="37" t="s">
        <v>205</v>
      </c>
      <c r="K288" s="37" t="s">
        <v>206</v>
      </c>
      <c r="L288" s="37" t="s">
        <v>207</v>
      </c>
      <c r="M288" s="37" t="s">
        <v>208</v>
      </c>
      <c r="N288" s="37" t="s">
        <v>209</v>
      </c>
      <c r="O288" s="37" t="s">
        <v>210</v>
      </c>
      <c r="P288" s="37" t="s">
        <v>211</v>
      </c>
      <c r="Q288" s="37" t="s">
        <v>212</v>
      </c>
      <c r="R288" s="37" t="s">
        <v>213</v>
      </c>
    </row>
    <row r="289" spans="1:18" s="55" customFormat="1" ht="51" x14ac:dyDescent="0.2">
      <c r="A289" s="38" t="s">
        <v>452</v>
      </c>
      <c r="B289" s="56" t="s">
        <v>182</v>
      </c>
      <c r="C289" s="39" t="s">
        <v>446</v>
      </c>
      <c r="D289" s="39" t="s">
        <v>447</v>
      </c>
      <c r="E289" s="39" t="s">
        <v>483</v>
      </c>
      <c r="F289" s="265">
        <f t="shared" ref="F289" si="35">SUM(G289:R289)</f>
        <v>1</v>
      </c>
      <c r="G289" s="104"/>
      <c r="H289" s="105"/>
      <c r="I289" s="105"/>
      <c r="J289" s="105"/>
      <c r="K289" s="105"/>
      <c r="L289" s="105"/>
      <c r="M289" s="105">
        <v>1</v>
      </c>
      <c r="N289" s="37"/>
      <c r="O289" s="37"/>
      <c r="P289" s="37"/>
      <c r="Q289" s="37"/>
      <c r="R289" s="37"/>
    </row>
    <row r="290" spans="1:18" ht="16" customHeight="1" x14ac:dyDescent="0.2">
      <c r="A290" s="416" t="s">
        <v>183</v>
      </c>
      <c r="B290" s="416"/>
      <c r="C290" s="416"/>
      <c r="D290" s="416"/>
      <c r="E290" s="417"/>
      <c r="F290" s="157">
        <f t="shared" ref="F290:R290" si="36">SUM(F289:F289)</f>
        <v>1</v>
      </c>
      <c r="G290" s="157">
        <f t="shared" si="36"/>
        <v>0</v>
      </c>
      <c r="H290" s="157">
        <f t="shared" si="36"/>
        <v>0</v>
      </c>
      <c r="I290" s="157">
        <f t="shared" si="36"/>
        <v>0</v>
      </c>
      <c r="J290" s="157">
        <f t="shared" si="36"/>
        <v>0</v>
      </c>
      <c r="K290" s="157">
        <f t="shared" si="36"/>
        <v>0</v>
      </c>
      <c r="L290" s="157">
        <f t="shared" si="36"/>
        <v>0</v>
      </c>
      <c r="M290" s="157">
        <f t="shared" si="36"/>
        <v>1</v>
      </c>
      <c r="N290" s="157">
        <f t="shared" si="36"/>
        <v>0</v>
      </c>
      <c r="O290" s="157">
        <f t="shared" si="36"/>
        <v>0</v>
      </c>
      <c r="P290" s="157">
        <f t="shared" si="36"/>
        <v>0</v>
      </c>
      <c r="Q290" s="157">
        <f t="shared" si="36"/>
        <v>0</v>
      </c>
      <c r="R290" s="157">
        <f t="shared" si="36"/>
        <v>0</v>
      </c>
    </row>
    <row r="291" spans="1:18" x14ac:dyDescent="0.2">
      <c r="A291" s="416" t="s">
        <v>214</v>
      </c>
      <c r="B291" s="416"/>
      <c r="C291" s="416"/>
      <c r="D291" s="416"/>
      <c r="E291" s="417"/>
      <c r="F291" s="158"/>
      <c r="G291" s="429">
        <f>+G290+H290+I290</f>
        <v>0</v>
      </c>
      <c r="H291" s="432"/>
      <c r="I291" s="432"/>
      <c r="J291" s="432">
        <f>+J290+K290+L290+G291</f>
        <v>0</v>
      </c>
      <c r="K291" s="432"/>
      <c r="L291" s="432"/>
      <c r="M291" s="432">
        <f>+M290+N290+O290+J291</f>
        <v>1</v>
      </c>
      <c r="N291" s="432"/>
      <c r="O291" s="432"/>
      <c r="P291" s="432">
        <f>SUM(P290:R290)+M291</f>
        <v>1</v>
      </c>
      <c r="Q291" s="432"/>
      <c r="R291" s="432"/>
    </row>
    <row r="292" spans="1:18" s="35" customFormat="1" x14ac:dyDescent="0.2">
      <c r="A292" s="48"/>
      <c r="F292" s="149"/>
      <c r="G292" s="50"/>
      <c r="H292" s="50"/>
      <c r="I292" s="50"/>
      <c r="J292" s="50"/>
      <c r="K292" s="50"/>
      <c r="L292" s="50"/>
      <c r="M292" s="50"/>
      <c r="N292" s="50"/>
      <c r="O292" s="50"/>
      <c r="P292" s="50"/>
      <c r="Q292" s="50"/>
      <c r="R292" s="50"/>
    </row>
    <row r="293" spans="1:18" ht="17" x14ac:dyDescent="0.2">
      <c r="A293" s="41" t="s">
        <v>83</v>
      </c>
      <c r="B293" s="308" t="s">
        <v>149</v>
      </c>
      <c r="C293" s="42" t="s">
        <v>237</v>
      </c>
      <c r="D293" s="42" t="s">
        <v>173</v>
      </c>
      <c r="E293" s="42" t="s">
        <v>85</v>
      </c>
      <c r="F293" s="144" t="s">
        <v>190</v>
      </c>
      <c r="G293" s="133" t="s">
        <v>202</v>
      </c>
      <c r="H293" s="37" t="s">
        <v>203</v>
      </c>
      <c r="I293" s="37" t="s">
        <v>204</v>
      </c>
      <c r="J293" s="37" t="s">
        <v>205</v>
      </c>
      <c r="K293" s="37" t="s">
        <v>206</v>
      </c>
      <c r="L293" s="37" t="s">
        <v>207</v>
      </c>
      <c r="M293" s="37" t="s">
        <v>208</v>
      </c>
      <c r="N293" s="37" t="s">
        <v>209</v>
      </c>
      <c r="O293" s="37" t="s">
        <v>210</v>
      </c>
      <c r="P293" s="37" t="s">
        <v>211</v>
      </c>
      <c r="Q293" s="37" t="s">
        <v>212</v>
      </c>
      <c r="R293" s="37" t="s">
        <v>213</v>
      </c>
    </row>
    <row r="294" spans="1:18" s="55" customFormat="1" ht="153" customHeight="1" x14ac:dyDescent="0.2">
      <c r="A294" s="244" t="s">
        <v>276</v>
      </c>
      <c r="B294" s="277" t="s">
        <v>184</v>
      </c>
      <c r="C294" s="277" t="s">
        <v>705</v>
      </c>
      <c r="D294" s="277" t="s">
        <v>706</v>
      </c>
      <c r="E294" s="277" t="s">
        <v>403</v>
      </c>
      <c r="F294" s="277">
        <v>1</v>
      </c>
      <c r="G294" s="277"/>
      <c r="H294" s="277"/>
      <c r="I294" s="277"/>
      <c r="J294" s="277"/>
      <c r="K294" s="277"/>
      <c r="L294" s="277">
        <v>1</v>
      </c>
      <c r="M294" s="277"/>
      <c r="N294" s="277"/>
      <c r="O294" s="277"/>
      <c r="P294" s="277"/>
      <c r="Q294" s="277"/>
      <c r="R294" s="277"/>
    </row>
    <row r="295" spans="1:18" s="55" customFormat="1" ht="98" x14ac:dyDescent="0.2">
      <c r="A295" s="244" t="s">
        <v>276</v>
      </c>
      <c r="B295" s="277" t="s">
        <v>184</v>
      </c>
      <c r="C295" s="277" t="s">
        <v>705</v>
      </c>
      <c r="D295" s="277" t="s">
        <v>713</v>
      </c>
      <c r="E295" s="277" t="s">
        <v>714</v>
      </c>
      <c r="F295" s="277">
        <v>1</v>
      </c>
      <c r="G295" s="277"/>
      <c r="H295" s="277"/>
      <c r="I295" s="277"/>
      <c r="J295" s="277"/>
      <c r="K295" s="277"/>
      <c r="L295" s="277"/>
      <c r="M295" s="277"/>
      <c r="N295" s="277"/>
      <c r="O295" s="277"/>
      <c r="P295" s="277"/>
      <c r="Q295" s="277"/>
      <c r="R295" s="277">
        <v>1</v>
      </c>
    </row>
    <row r="296" spans="1:18" x14ac:dyDescent="0.2">
      <c r="A296" s="416" t="s">
        <v>72</v>
      </c>
      <c r="B296" s="416"/>
      <c r="C296" s="416"/>
      <c r="D296" s="416"/>
      <c r="E296" s="417"/>
      <c r="F296" s="157">
        <f>SUM(F294:F295)</f>
        <v>2</v>
      </c>
      <c r="G296" s="157">
        <f t="shared" ref="G296:R296" si="37">SUM(G294:G295)</f>
        <v>0</v>
      </c>
      <c r="H296" s="157">
        <f t="shared" si="37"/>
        <v>0</v>
      </c>
      <c r="I296" s="157">
        <f t="shared" si="37"/>
        <v>0</v>
      </c>
      <c r="J296" s="157">
        <f t="shared" si="37"/>
        <v>0</v>
      </c>
      <c r="K296" s="157">
        <f t="shared" si="37"/>
        <v>0</v>
      </c>
      <c r="L296" s="157">
        <f t="shared" si="37"/>
        <v>1</v>
      </c>
      <c r="M296" s="157">
        <f t="shared" si="37"/>
        <v>0</v>
      </c>
      <c r="N296" s="157">
        <f t="shared" si="37"/>
        <v>0</v>
      </c>
      <c r="O296" s="157">
        <f t="shared" si="37"/>
        <v>0</v>
      </c>
      <c r="P296" s="157">
        <f t="shared" si="37"/>
        <v>0</v>
      </c>
      <c r="Q296" s="157">
        <f t="shared" si="37"/>
        <v>0</v>
      </c>
      <c r="R296" s="157">
        <f t="shared" si="37"/>
        <v>1</v>
      </c>
    </row>
    <row r="297" spans="1:18" x14ac:dyDescent="0.2">
      <c r="A297" s="417" t="s">
        <v>214</v>
      </c>
      <c r="B297" s="425"/>
      <c r="C297" s="425"/>
      <c r="D297" s="425"/>
      <c r="E297" s="425"/>
      <c r="F297" s="155"/>
      <c r="G297" s="429">
        <f>+G296+H296+I296</f>
        <v>0</v>
      </c>
      <c r="H297" s="432"/>
      <c r="I297" s="432"/>
      <c r="J297" s="432">
        <f>+J296+K296+L296+G297</f>
        <v>1</v>
      </c>
      <c r="K297" s="432"/>
      <c r="L297" s="432"/>
      <c r="M297" s="432">
        <f>+M296+N296+O296+J297</f>
        <v>1</v>
      </c>
      <c r="N297" s="432"/>
      <c r="O297" s="432"/>
      <c r="P297" s="432">
        <f>+P296+Q296+R296+M297</f>
        <v>2</v>
      </c>
      <c r="Q297" s="432"/>
      <c r="R297" s="432"/>
    </row>
    <row r="298" spans="1:18" s="35" customFormat="1" x14ac:dyDescent="0.2">
      <c r="A298" s="48"/>
      <c r="F298" s="149"/>
      <c r="G298" s="50"/>
      <c r="H298" s="50"/>
      <c r="I298" s="50"/>
      <c r="J298" s="68"/>
      <c r="K298" s="50"/>
      <c r="L298" s="50"/>
      <c r="M298" s="50"/>
      <c r="N298" s="50"/>
      <c r="O298" s="50"/>
      <c r="P298" s="50"/>
      <c r="Q298" s="50"/>
      <c r="R298" s="50"/>
    </row>
    <row r="299" spans="1:18" ht="17" x14ac:dyDescent="0.2">
      <c r="A299" s="41" t="s">
        <v>83</v>
      </c>
      <c r="B299" s="308" t="s">
        <v>149</v>
      </c>
      <c r="C299" s="42" t="s">
        <v>237</v>
      </c>
      <c r="D299" s="42" t="s">
        <v>173</v>
      </c>
      <c r="E299" s="42" t="s">
        <v>85</v>
      </c>
      <c r="F299" s="144" t="s">
        <v>190</v>
      </c>
      <c r="G299" s="133" t="s">
        <v>202</v>
      </c>
      <c r="H299" s="37" t="s">
        <v>203</v>
      </c>
      <c r="I299" s="37" t="s">
        <v>204</v>
      </c>
      <c r="J299" s="37" t="s">
        <v>205</v>
      </c>
      <c r="K299" s="37" t="s">
        <v>206</v>
      </c>
      <c r="L299" s="37" t="s">
        <v>207</v>
      </c>
      <c r="M299" s="37" t="s">
        <v>208</v>
      </c>
      <c r="N299" s="37" t="s">
        <v>209</v>
      </c>
      <c r="O299" s="37" t="s">
        <v>210</v>
      </c>
      <c r="P299" s="37" t="s">
        <v>211</v>
      </c>
      <c r="Q299" s="37" t="s">
        <v>212</v>
      </c>
      <c r="R299" s="37" t="s">
        <v>213</v>
      </c>
    </row>
    <row r="300" spans="1:18" s="55" customFormat="1" ht="34" x14ac:dyDescent="0.2">
      <c r="A300" s="40" t="s">
        <v>452</v>
      </c>
      <c r="B300" s="203" t="s">
        <v>185</v>
      </c>
      <c r="C300" s="43" t="s">
        <v>449</v>
      </c>
      <c r="D300" s="43" t="s">
        <v>450</v>
      </c>
      <c r="E300" s="43" t="s">
        <v>484</v>
      </c>
      <c r="F300" s="265">
        <f t="shared" ref="F300:F306" si="38">SUM(G300:R300)</f>
        <v>4</v>
      </c>
      <c r="G300" s="249"/>
      <c r="H300" s="246"/>
      <c r="I300" s="246">
        <v>1</v>
      </c>
      <c r="J300" s="246"/>
      <c r="K300" s="246"/>
      <c r="L300" s="246">
        <v>1</v>
      </c>
      <c r="M300" s="246"/>
      <c r="N300" s="246"/>
      <c r="O300" s="246">
        <v>1</v>
      </c>
      <c r="P300" s="246"/>
      <c r="Q300" s="246"/>
      <c r="R300" s="246">
        <v>1</v>
      </c>
    </row>
    <row r="301" spans="1:18" s="55" customFormat="1" ht="34" x14ac:dyDescent="0.2">
      <c r="A301" s="40" t="s">
        <v>453</v>
      </c>
      <c r="B301" s="203" t="s">
        <v>185</v>
      </c>
      <c r="C301" s="43" t="s">
        <v>449</v>
      </c>
      <c r="D301" s="43" t="s">
        <v>489</v>
      </c>
      <c r="E301" s="43" t="s">
        <v>490</v>
      </c>
      <c r="F301" s="265">
        <f t="shared" si="38"/>
        <v>3</v>
      </c>
      <c r="G301" s="250"/>
      <c r="H301" s="250"/>
      <c r="I301" s="250"/>
      <c r="J301" s="250"/>
      <c r="K301" s="250"/>
      <c r="L301" s="250">
        <v>1</v>
      </c>
      <c r="M301" s="250"/>
      <c r="N301" s="250"/>
      <c r="O301" s="250">
        <v>1</v>
      </c>
      <c r="P301" s="250"/>
      <c r="Q301" s="250"/>
      <c r="R301" s="250">
        <v>1</v>
      </c>
    </row>
    <row r="302" spans="1:18" s="55" customFormat="1" ht="34" x14ac:dyDescent="0.2">
      <c r="A302" s="40" t="s">
        <v>453</v>
      </c>
      <c r="B302" s="203" t="s">
        <v>185</v>
      </c>
      <c r="C302" s="43" t="s">
        <v>449</v>
      </c>
      <c r="D302" s="43" t="s">
        <v>491</v>
      </c>
      <c r="E302" s="43" t="s">
        <v>492</v>
      </c>
      <c r="F302" s="265">
        <f t="shared" si="38"/>
        <v>5</v>
      </c>
      <c r="G302" s="250"/>
      <c r="H302" s="250"/>
      <c r="I302" s="250">
        <v>1</v>
      </c>
      <c r="J302" s="250"/>
      <c r="K302" s="250"/>
      <c r="L302" s="250">
        <v>1</v>
      </c>
      <c r="M302" s="250"/>
      <c r="N302" s="250"/>
      <c r="O302" s="250"/>
      <c r="P302" s="250">
        <v>2</v>
      </c>
      <c r="Q302" s="250"/>
      <c r="R302" s="250">
        <v>1</v>
      </c>
    </row>
    <row r="303" spans="1:18" s="55" customFormat="1" ht="34" x14ac:dyDescent="0.2">
      <c r="A303" s="40" t="s">
        <v>453</v>
      </c>
      <c r="B303" s="203" t="s">
        <v>185</v>
      </c>
      <c r="C303" s="43" t="s">
        <v>449</v>
      </c>
      <c r="D303" s="43" t="s">
        <v>493</v>
      </c>
      <c r="E303" s="43" t="s">
        <v>494</v>
      </c>
      <c r="F303" s="265">
        <f t="shared" si="38"/>
        <v>2</v>
      </c>
      <c r="G303" s="250"/>
      <c r="H303" s="250">
        <v>1</v>
      </c>
      <c r="I303" s="250"/>
      <c r="J303" s="250">
        <v>1</v>
      </c>
      <c r="K303" s="250"/>
      <c r="L303" s="250"/>
      <c r="M303" s="250"/>
      <c r="N303" s="250"/>
      <c r="O303" s="250"/>
      <c r="P303" s="250"/>
      <c r="Q303" s="250"/>
      <c r="R303" s="250"/>
    </row>
    <row r="304" spans="1:18" s="55" customFormat="1" ht="34" x14ac:dyDescent="0.2">
      <c r="A304" s="40" t="s">
        <v>453</v>
      </c>
      <c r="B304" s="203" t="s">
        <v>185</v>
      </c>
      <c r="C304" s="43" t="s">
        <v>501</v>
      </c>
      <c r="D304" s="43" t="s">
        <v>497</v>
      </c>
      <c r="E304" s="43" t="s">
        <v>502</v>
      </c>
      <c r="F304" s="265">
        <f t="shared" si="38"/>
        <v>7</v>
      </c>
      <c r="G304" s="250">
        <v>1</v>
      </c>
      <c r="H304" s="250">
        <v>1</v>
      </c>
      <c r="I304" s="250">
        <v>1</v>
      </c>
      <c r="J304" s="250">
        <v>1</v>
      </c>
      <c r="K304" s="250">
        <v>1</v>
      </c>
      <c r="L304" s="250">
        <v>1</v>
      </c>
      <c r="M304" s="250">
        <v>1</v>
      </c>
      <c r="N304" s="250"/>
      <c r="O304" s="250"/>
      <c r="P304" s="250"/>
      <c r="Q304" s="250"/>
      <c r="R304" s="250"/>
    </row>
    <row r="305" spans="1:20" s="55" customFormat="1" ht="34" x14ac:dyDescent="0.2">
      <c r="A305" s="40" t="s">
        <v>453</v>
      </c>
      <c r="B305" s="203" t="s">
        <v>185</v>
      </c>
      <c r="C305" s="43" t="s">
        <v>449</v>
      </c>
      <c r="D305" s="43" t="s">
        <v>498</v>
      </c>
      <c r="E305" s="43" t="s">
        <v>498</v>
      </c>
      <c r="F305" s="265">
        <f t="shared" si="38"/>
        <v>2</v>
      </c>
      <c r="G305" s="250"/>
      <c r="H305" s="250"/>
      <c r="I305" s="250"/>
      <c r="J305" s="250"/>
      <c r="K305" s="250"/>
      <c r="L305" s="250"/>
      <c r="M305" s="250">
        <v>1</v>
      </c>
      <c r="N305" s="250"/>
      <c r="O305" s="250"/>
      <c r="P305" s="250"/>
      <c r="Q305" s="250"/>
      <c r="R305" s="250">
        <v>1</v>
      </c>
    </row>
    <row r="306" spans="1:20" s="55" customFormat="1" ht="34" x14ac:dyDescent="0.2">
      <c r="A306" s="40" t="s">
        <v>453</v>
      </c>
      <c r="B306" s="203" t="s">
        <v>185</v>
      </c>
      <c r="C306" s="43" t="s">
        <v>449</v>
      </c>
      <c r="D306" s="43" t="s">
        <v>499</v>
      </c>
      <c r="E306" s="43" t="s">
        <v>500</v>
      </c>
      <c r="F306" s="265">
        <f t="shared" si="38"/>
        <v>2</v>
      </c>
      <c r="G306" s="243">
        <v>1</v>
      </c>
      <c r="H306" s="243"/>
      <c r="I306" s="243">
        <v>1</v>
      </c>
      <c r="J306" s="243">
        <v>0</v>
      </c>
      <c r="K306" s="243">
        <v>0</v>
      </c>
      <c r="L306" s="243">
        <v>0</v>
      </c>
      <c r="M306" s="243">
        <v>0</v>
      </c>
      <c r="N306" s="243">
        <v>0</v>
      </c>
      <c r="O306" s="243">
        <v>0</v>
      </c>
      <c r="P306" s="243">
        <v>0</v>
      </c>
      <c r="Q306" s="243">
        <v>0</v>
      </c>
      <c r="R306" s="243">
        <v>0</v>
      </c>
    </row>
    <row r="307" spans="1:20" ht="16" customHeight="1" x14ac:dyDescent="0.2">
      <c r="A307" s="421" t="s">
        <v>185</v>
      </c>
      <c r="B307" s="422"/>
      <c r="C307" s="422"/>
      <c r="D307" s="422"/>
      <c r="E307" s="422"/>
      <c r="F307" s="178">
        <f>SUM(F300:F306)</f>
        <v>25</v>
      </c>
      <c r="G307" s="140">
        <f t="shared" ref="G307:R307" si="39">SUM(G300:G306)</f>
        <v>2</v>
      </c>
      <c r="H307" s="106">
        <f t="shared" si="39"/>
        <v>2</v>
      </c>
      <c r="I307" s="106">
        <f t="shared" si="39"/>
        <v>4</v>
      </c>
      <c r="J307" s="106">
        <f t="shared" si="39"/>
        <v>2</v>
      </c>
      <c r="K307" s="106">
        <f t="shared" si="39"/>
        <v>1</v>
      </c>
      <c r="L307" s="106">
        <f t="shared" si="39"/>
        <v>4</v>
      </c>
      <c r="M307" s="106">
        <f t="shared" si="39"/>
        <v>2</v>
      </c>
      <c r="N307" s="106">
        <f t="shared" si="39"/>
        <v>0</v>
      </c>
      <c r="O307" s="106">
        <f t="shared" si="39"/>
        <v>2</v>
      </c>
      <c r="P307" s="106">
        <f t="shared" si="39"/>
        <v>2</v>
      </c>
      <c r="Q307" s="106">
        <f t="shared" si="39"/>
        <v>0</v>
      </c>
      <c r="R307" s="106">
        <f t="shared" si="39"/>
        <v>4</v>
      </c>
    </row>
    <row r="308" spans="1:20" x14ac:dyDescent="0.2">
      <c r="A308" s="423" t="s">
        <v>214</v>
      </c>
      <c r="B308" s="424"/>
      <c r="C308" s="424"/>
      <c r="D308" s="424"/>
      <c r="E308" s="424"/>
      <c r="F308" s="161"/>
      <c r="G308" s="429">
        <f>SUM(G307:I307)</f>
        <v>8</v>
      </c>
      <c r="H308" s="432"/>
      <c r="I308" s="432"/>
      <c r="J308" s="432">
        <f>SUM(J307:L307)+G308</f>
        <v>15</v>
      </c>
      <c r="K308" s="432"/>
      <c r="L308" s="432"/>
      <c r="M308" s="432">
        <f>SUM(M307:O307)+J308</f>
        <v>19</v>
      </c>
      <c r="N308" s="432"/>
      <c r="O308" s="432"/>
      <c r="P308" s="432">
        <f>SUM(P307:R307)+M308</f>
        <v>25</v>
      </c>
      <c r="Q308" s="432"/>
      <c r="R308" s="432"/>
    </row>
    <row r="309" spans="1:20" s="35" customFormat="1" x14ac:dyDescent="0.2">
      <c r="A309" s="107"/>
      <c r="B309" s="107"/>
      <c r="C309" s="107"/>
      <c r="D309" s="107"/>
      <c r="E309" s="107"/>
      <c r="F309" s="179"/>
      <c r="G309" s="108"/>
      <c r="H309" s="108"/>
      <c r="I309" s="108"/>
      <c r="J309" s="108"/>
      <c r="K309" s="108"/>
      <c r="L309" s="108"/>
      <c r="M309" s="108"/>
      <c r="N309" s="108"/>
      <c r="O309" s="108"/>
      <c r="P309" s="108"/>
      <c r="Q309" s="108"/>
      <c r="R309" s="108"/>
    </row>
    <row r="310" spans="1:20" s="282" customFormat="1" ht="28" x14ac:dyDescent="0.15">
      <c r="A310" s="269" t="s">
        <v>83</v>
      </c>
      <c r="B310" s="308" t="s">
        <v>149</v>
      </c>
      <c r="C310" s="270" t="s">
        <v>237</v>
      </c>
      <c r="D310" s="270" t="s">
        <v>173</v>
      </c>
      <c r="E310" s="270" t="s">
        <v>84</v>
      </c>
      <c r="F310" s="271" t="s">
        <v>190</v>
      </c>
      <c r="G310" s="272" t="s">
        <v>202</v>
      </c>
      <c r="H310" s="272" t="s">
        <v>203</v>
      </c>
      <c r="I310" s="272" t="s">
        <v>204</v>
      </c>
      <c r="J310" s="272" t="s">
        <v>205</v>
      </c>
      <c r="K310" s="272" t="s">
        <v>206</v>
      </c>
      <c r="L310" s="272" t="s">
        <v>207</v>
      </c>
      <c r="M310" s="272" t="s">
        <v>208</v>
      </c>
      <c r="N310" s="272" t="s">
        <v>209</v>
      </c>
      <c r="O310" s="272" t="s">
        <v>210</v>
      </c>
      <c r="P310" s="272" t="s">
        <v>211</v>
      </c>
      <c r="Q310" s="272" t="s">
        <v>212</v>
      </c>
      <c r="R310" s="272" t="s">
        <v>213</v>
      </c>
    </row>
    <row r="311" spans="1:20" s="282" customFormat="1" ht="87" customHeight="1" x14ac:dyDescent="0.15">
      <c r="A311" s="309" t="s">
        <v>276</v>
      </c>
      <c r="B311" s="244" t="s">
        <v>722</v>
      </c>
      <c r="C311" s="277" t="s">
        <v>705</v>
      </c>
      <c r="D311" s="277" t="s">
        <v>715</v>
      </c>
      <c r="E311" s="277" t="s">
        <v>716</v>
      </c>
      <c r="F311" s="283">
        <v>3</v>
      </c>
      <c r="G311" s="284"/>
      <c r="H311" s="238"/>
      <c r="I311" s="238"/>
      <c r="J311" s="238"/>
      <c r="K311" s="238"/>
      <c r="L311" s="238"/>
      <c r="M311" s="238"/>
      <c r="N311" s="238"/>
      <c r="O311" s="238">
        <v>1</v>
      </c>
      <c r="P311" s="238">
        <v>1</v>
      </c>
      <c r="Q311" s="238"/>
      <c r="R311" s="238">
        <v>1</v>
      </c>
      <c r="S311" s="278"/>
      <c r="T311" s="278"/>
    </row>
    <row r="312" spans="1:20" s="286" customFormat="1" ht="21" customHeight="1" x14ac:dyDescent="0.15">
      <c r="A312" s="434" t="s">
        <v>722</v>
      </c>
      <c r="B312" s="435"/>
      <c r="C312" s="435"/>
      <c r="D312" s="435"/>
      <c r="E312" s="436"/>
      <c r="F312" s="285">
        <f>SUM(F311)</f>
        <v>3</v>
      </c>
      <c r="G312" s="285">
        <f t="shared" ref="G312:R312" si="40">SUM(G311)</f>
        <v>0</v>
      </c>
      <c r="H312" s="285">
        <f t="shared" si="40"/>
        <v>0</v>
      </c>
      <c r="I312" s="285">
        <f t="shared" si="40"/>
        <v>0</v>
      </c>
      <c r="J312" s="285">
        <f t="shared" si="40"/>
        <v>0</v>
      </c>
      <c r="K312" s="285">
        <f t="shared" si="40"/>
        <v>0</v>
      </c>
      <c r="L312" s="285">
        <f t="shared" si="40"/>
        <v>0</v>
      </c>
      <c r="M312" s="285">
        <f t="shared" si="40"/>
        <v>0</v>
      </c>
      <c r="N312" s="285">
        <f t="shared" si="40"/>
        <v>0</v>
      </c>
      <c r="O312" s="285">
        <f t="shared" si="40"/>
        <v>1</v>
      </c>
      <c r="P312" s="285">
        <f t="shared" si="40"/>
        <v>1</v>
      </c>
      <c r="Q312" s="285">
        <f t="shared" si="40"/>
        <v>0</v>
      </c>
      <c r="R312" s="285">
        <f t="shared" si="40"/>
        <v>1</v>
      </c>
    </row>
    <row r="313" spans="1:20" s="286" customFormat="1" ht="21" customHeight="1" x14ac:dyDescent="0.15">
      <c r="A313" s="437" t="s">
        <v>214</v>
      </c>
      <c r="B313" s="438"/>
      <c r="C313" s="438"/>
      <c r="D313" s="438"/>
      <c r="E313" s="439"/>
      <c r="F313" s="287"/>
      <c r="G313" s="454">
        <f>SUM(G312:I312)</f>
        <v>0</v>
      </c>
      <c r="H313" s="455"/>
      <c r="I313" s="455"/>
      <c r="J313" s="455">
        <f>SUM(J312:L312)+G313</f>
        <v>0</v>
      </c>
      <c r="K313" s="455"/>
      <c r="L313" s="455"/>
      <c r="M313" s="455">
        <f>SUM(M312:O312)+J313</f>
        <v>1</v>
      </c>
      <c r="N313" s="455"/>
      <c r="O313" s="455"/>
      <c r="P313" s="455">
        <f>SUM(P312:R312)+M313</f>
        <v>3</v>
      </c>
      <c r="Q313" s="455"/>
      <c r="R313" s="455"/>
    </row>
    <row r="314" spans="1:20" s="35" customFormat="1" x14ac:dyDescent="0.2">
      <c r="A314" s="107"/>
      <c r="B314" s="107"/>
      <c r="C314" s="107"/>
      <c r="D314" s="107"/>
      <c r="E314" s="107"/>
      <c r="F314" s="179"/>
      <c r="G314" s="108"/>
      <c r="H314" s="108"/>
      <c r="I314" s="108"/>
      <c r="J314" s="108"/>
      <c r="K314" s="108"/>
      <c r="L314" s="108"/>
      <c r="M314" s="108"/>
      <c r="N314" s="108"/>
      <c r="O314" s="108"/>
      <c r="P314" s="108"/>
      <c r="Q314" s="108"/>
      <c r="R314" s="108"/>
    </row>
    <row r="315" spans="1:20" s="35" customFormat="1" x14ac:dyDescent="0.2">
      <c r="A315" s="107"/>
      <c r="B315" s="107"/>
      <c r="C315" s="107"/>
      <c r="D315" s="107"/>
      <c r="E315" s="107"/>
      <c r="F315" s="179"/>
      <c r="G315" s="108"/>
      <c r="H315" s="108"/>
      <c r="I315" s="108"/>
      <c r="J315" s="108"/>
      <c r="K315" s="108"/>
      <c r="L315" s="108"/>
      <c r="M315" s="108"/>
      <c r="N315" s="108"/>
      <c r="O315" s="108"/>
      <c r="P315" s="108"/>
      <c r="Q315" s="108"/>
      <c r="R315" s="108"/>
    </row>
    <row r="316" spans="1:20" ht="17" x14ac:dyDescent="0.2">
      <c r="A316" s="41" t="s">
        <v>83</v>
      </c>
      <c r="B316" s="308" t="s">
        <v>149</v>
      </c>
      <c r="C316" s="42" t="s">
        <v>237</v>
      </c>
      <c r="D316" s="42" t="s">
        <v>173</v>
      </c>
      <c r="E316" s="42" t="s">
        <v>85</v>
      </c>
      <c r="F316" s="144" t="s">
        <v>190</v>
      </c>
      <c r="G316" s="133" t="s">
        <v>202</v>
      </c>
      <c r="H316" s="37" t="s">
        <v>203</v>
      </c>
      <c r="I316" s="37" t="s">
        <v>204</v>
      </c>
      <c r="J316" s="37" t="s">
        <v>205</v>
      </c>
      <c r="K316" s="37" t="s">
        <v>206</v>
      </c>
      <c r="L316" s="37" t="s">
        <v>207</v>
      </c>
      <c r="M316" s="37" t="s">
        <v>208</v>
      </c>
      <c r="N316" s="37" t="s">
        <v>209</v>
      </c>
      <c r="O316" s="37" t="s">
        <v>210</v>
      </c>
      <c r="P316" s="37" t="s">
        <v>211</v>
      </c>
      <c r="Q316" s="37" t="s">
        <v>212</v>
      </c>
      <c r="R316" s="37" t="s">
        <v>213</v>
      </c>
    </row>
    <row r="317" spans="1:20" s="55" customFormat="1" ht="102" x14ac:dyDescent="0.2">
      <c r="A317" s="118" t="s">
        <v>277</v>
      </c>
      <c r="B317" s="40" t="s">
        <v>422</v>
      </c>
      <c r="C317" s="43" t="s">
        <v>423</v>
      </c>
      <c r="D317" s="43" t="s">
        <v>424</v>
      </c>
      <c r="E317" s="43" t="s">
        <v>425</v>
      </c>
      <c r="F317" s="172">
        <v>7</v>
      </c>
      <c r="G317" s="57"/>
      <c r="H317" s="40"/>
      <c r="I317" s="40"/>
      <c r="J317" s="40"/>
      <c r="K317" s="40"/>
      <c r="L317" s="40"/>
      <c r="M317" s="40"/>
      <c r="N317" s="40"/>
      <c r="O317" s="40"/>
      <c r="P317" s="40"/>
      <c r="Q317" s="40"/>
      <c r="R317" s="40">
        <v>7</v>
      </c>
    </row>
    <row r="318" spans="1:20" x14ac:dyDescent="0.2">
      <c r="A318" s="426" t="s">
        <v>73</v>
      </c>
      <c r="B318" s="426"/>
      <c r="C318" s="426"/>
      <c r="D318" s="426"/>
      <c r="E318" s="427"/>
      <c r="F318" s="158">
        <f>SUM(F317:F317)</f>
        <v>7</v>
      </c>
      <c r="G318" s="66">
        <f t="shared" ref="G318:R318" si="41">SUM(G317:G317)</f>
        <v>0</v>
      </c>
      <c r="H318" s="110">
        <f t="shared" si="41"/>
        <v>0</v>
      </c>
      <c r="I318" s="110">
        <f t="shared" si="41"/>
        <v>0</v>
      </c>
      <c r="J318" s="110">
        <f t="shared" si="41"/>
        <v>0</v>
      </c>
      <c r="K318" s="110">
        <f t="shared" si="41"/>
        <v>0</v>
      </c>
      <c r="L318" s="110">
        <f t="shared" si="41"/>
        <v>0</v>
      </c>
      <c r="M318" s="110">
        <f t="shared" si="41"/>
        <v>0</v>
      </c>
      <c r="N318" s="110">
        <f t="shared" si="41"/>
        <v>0</v>
      </c>
      <c r="O318" s="110">
        <f t="shared" si="41"/>
        <v>0</v>
      </c>
      <c r="P318" s="110">
        <f t="shared" si="41"/>
        <v>0</v>
      </c>
      <c r="Q318" s="110">
        <f t="shared" si="41"/>
        <v>0</v>
      </c>
      <c r="R318" s="110">
        <f t="shared" si="41"/>
        <v>7</v>
      </c>
    </row>
    <row r="319" spans="1:20" s="35" customFormat="1" x14ac:dyDescent="0.2">
      <c r="A319" s="48"/>
      <c r="B319" s="111"/>
      <c r="C319" s="111"/>
      <c r="D319" s="111"/>
      <c r="E319" s="111"/>
      <c r="F319" s="180"/>
      <c r="G319" s="112"/>
      <c r="H319" s="113"/>
      <c r="I319" s="113"/>
      <c r="J319" s="113"/>
      <c r="K319" s="113"/>
      <c r="L319" s="113"/>
      <c r="M319" s="113"/>
      <c r="N319" s="113"/>
      <c r="O319" s="113"/>
      <c r="P319" s="114"/>
      <c r="Q319" s="115"/>
      <c r="R319" s="115"/>
    </row>
    <row r="320" spans="1:20" ht="17" x14ac:dyDescent="0.2">
      <c r="A320" s="41" t="s">
        <v>83</v>
      </c>
      <c r="B320" s="308" t="s">
        <v>149</v>
      </c>
      <c r="C320" s="42" t="s">
        <v>237</v>
      </c>
      <c r="D320" s="41" t="s">
        <v>173</v>
      </c>
      <c r="E320" s="42" t="s">
        <v>85</v>
      </c>
      <c r="F320" s="165" t="s">
        <v>190</v>
      </c>
      <c r="G320" s="133" t="s">
        <v>202</v>
      </c>
      <c r="H320" s="37" t="s">
        <v>203</v>
      </c>
      <c r="I320" s="37" t="s">
        <v>204</v>
      </c>
      <c r="J320" s="37" t="s">
        <v>205</v>
      </c>
      <c r="K320" s="37" t="s">
        <v>206</v>
      </c>
      <c r="L320" s="37" t="s">
        <v>207</v>
      </c>
      <c r="M320" s="37" t="s">
        <v>208</v>
      </c>
      <c r="N320" s="37" t="s">
        <v>209</v>
      </c>
      <c r="O320" s="37" t="s">
        <v>210</v>
      </c>
      <c r="P320" s="37" t="s">
        <v>211</v>
      </c>
      <c r="Q320" s="37" t="s">
        <v>212</v>
      </c>
      <c r="R320" s="37" t="s">
        <v>213</v>
      </c>
    </row>
    <row r="321" spans="1:19" s="55" customFormat="1" ht="102" x14ac:dyDescent="0.2">
      <c r="A321" s="127" t="s">
        <v>277</v>
      </c>
      <c r="B321" s="40" t="s">
        <v>426</v>
      </c>
      <c r="C321" s="40" t="s">
        <v>423</v>
      </c>
      <c r="D321" s="43" t="s">
        <v>424</v>
      </c>
      <c r="E321" s="43" t="s">
        <v>429</v>
      </c>
      <c r="F321" s="204">
        <v>4</v>
      </c>
      <c r="G321" s="202"/>
      <c r="H321" s="128"/>
      <c r="I321" s="128"/>
      <c r="J321" s="128"/>
      <c r="K321" s="128"/>
      <c r="L321" s="128"/>
      <c r="M321" s="128"/>
      <c r="N321" s="128"/>
      <c r="O321" s="128"/>
      <c r="P321" s="128"/>
      <c r="Q321" s="128"/>
      <c r="R321" s="128">
        <v>4</v>
      </c>
    </row>
    <row r="322" spans="1:19" x14ac:dyDescent="0.2">
      <c r="A322" s="416" t="s">
        <v>175</v>
      </c>
      <c r="B322" s="416"/>
      <c r="C322" s="416"/>
      <c r="D322" s="416"/>
      <c r="E322" s="417"/>
      <c r="F322" s="181">
        <f>SUM(F321:F321)</f>
        <v>4</v>
      </c>
      <c r="G322" s="141">
        <f t="shared" ref="G322:R322" si="42">SUM(G321:G321)</f>
        <v>0</v>
      </c>
      <c r="H322" s="116">
        <f t="shared" si="42"/>
        <v>0</v>
      </c>
      <c r="I322" s="116">
        <f t="shared" si="42"/>
        <v>0</v>
      </c>
      <c r="J322" s="116">
        <f t="shared" si="42"/>
        <v>0</v>
      </c>
      <c r="K322" s="116">
        <f t="shared" si="42"/>
        <v>0</v>
      </c>
      <c r="L322" s="116">
        <f t="shared" si="42"/>
        <v>0</v>
      </c>
      <c r="M322" s="116">
        <f t="shared" si="42"/>
        <v>0</v>
      </c>
      <c r="N322" s="116">
        <f t="shared" si="42"/>
        <v>0</v>
      </c>
      <c r="O322" s="116">
        <f t="shared" si="42"/>
        <v>0</v>
      </c>
      <c r="P322" s="116">
        <f t="shared" si="42"/>
        <v>0</v>
      </c>
      <c r="Q322" s="116">
        <f t="shared" si="42"/>
        <v>0</v>
      </c>
      <c r="R322" s="116">
        <f t="shared" si="42"/>
        <v>4</v>
      </c>
    </row>
    <row r="323" spans="1:19" x14ac:dyDescent="0.2">
      <c r="A323" s="416" t="s">
        <v>214</v>
      </c>
      <c r="B323" s="416"/>
      <c r="C323" s="416"/>
      <c r="D323" s="416"/>
      <c r="E323" s="417"/>
      <c r="F323" s="155"/>
      <c r="G323" s="429">
        <f>SUM(G322:I322)</f>
        <v>0</v>
      </c>
      <c r="H323" s="432"/>
      <c r="I323" s="432"/>
      <c r="J323" s="432">
        <f>SUM(J322:L322)+G323</f>
        <v>0</v>
      </c>
      <c r="K323" s="432"/>
      <c r="L323" s="432"/>
      <c r="M323" s="432">
        <f>SUM(M322:O322)+J323</f>
        <v>0</v>
      </c>
      <c r="N323" s="432"/>
      <c r="O323" s="432"/>
      <c r="P323" s="432">
        <f>SUM(P322:R322)+M323</f>
        <v>4</v>
      </c>
      <c r="Q323" s="432"/>
      <c r="R323" s="432"/>
    </row>
    <row r="324" spans="1:19" s="35" customFormat="1" x14ac:dyDescent="0.2">
      <c r="A324" s="48"/>
      <c r="B324" s="117"/>
      <c r="C324" s="117"/>
      <c r="D324" s="117"/>
      <c r="E324" s="117"/>
      <c r="F324" s="164"/>
      <c r="G324" s="115"/>
      <c r="H324" s="115"/>
      <c r="I324" s="115"/>
      <c r="J324" s="115"/>
      <c r="K324" s="115"/>
      <c r="L324" s="115"/>
      <c r="M324" s="115"/>
      <c r="N324" s="115"/>
      <c r="O324" s="115"/>
      <c r="P324" s="115"/>
      <c r="Q324" s="115"/>
      <c r="R324" s="115"/>
    </row>
    <row r="325" spans="1:19" s="35" customFormat="1" ht="17" x14ac:dyDescent="0.2">
      <c r="A325" s="41" t="s">
        <v>83</v>
      </c>
      <c r="B325" s="308" t="s">
        <v>149</v>
      </c>
      <c r="C325" s="42" t="s">
        <v>237</v>
      </c>
      <c r="D325" s="42" t="s">
        <v>173</v>
      </c>
      <c r="E325" s="42" t="s">
        <v>84</v>
      </c>
      <c r="F325" s="144" t="s">
        <v>190</v>
      </c>
      <c r="G325" s="133" t="s">
        <v>202</v>
      </c>
      <c r="H325" s="37" t="s">
        <v>203</v>
      </c>
      <c r="I325" s="37" t="s">
        <v>204</v>
      </c>
      <c r="J325" s="37" t="s">
        <v>205</v>
      </c>
      <c r="K325" s="37" t="s">
        <v>206</v>
      </c>
      <c r="L325" s="37" t="s">
        <v>207</v>
      </c>
      <c r="M325" s="37" t="s">
        <v>208</v>
      </c>
      <c r="N325" s="37" t="s">
        <v>209</v>
      </c>
      <c r="O325" s="37" t="s">
        <v>210</v>
      </c>
      <c r="P325" s="37" t="s">
        <v>211</v>
      </c>
      <c r="Q325" s="37" t="s">
        <v>212</v>
      </c>
      <c r="R325" s="37" t="s">
        <v>213</v>
      </c>
    </row>
    <row r="326" spans="1:19" s="55" customFormat="1" ht="68" x14ac:dyDescent="0.2">
      <c r="A326" s="40" t="s">
        <v>454</v>
      </c>
      <c r="B326" s="40" t="s">
        <v>233</v>
      </c>
      <c r="C326" s="56" t="s">
        <v>503</v>
      </c>
      <c r="D326" s="56" t="s">
        <v>528</v>
      </c>
      <c r="E326" s="44" t="s">
        <v>505</v>
      </c>
      <c r="F326" s="264">
        <f t="shared" ref="F326:F327" si="43">SUM(G326:R326)</f>
        <v>1</v>
      </c>
      <c r="G326" s="142"/>
      <c r="H326" s="118"/>
      <c r="I326" s="118"/>
      <c r="J326" s="119">
        <v>1</v>
      </c>
      <c r="K326" s="119"/>
      <c r="L326" s="119"/>
      <c r="M326" s="119"/>
      <c r="N326" s="119"/>
      <c r="O326" s="119"/>
      <c r="P326" s="119"/>
      <c r="Q326" s="119"/>
      <c r="R326" s="119"/>
      <c r="S326" s="205"/>
    </row>
    <row r="327" spans="1:19" s="55" customFormat="1" ht="51" x14ac:dyDescent="0.2">
      <c r="A327" s="40" t="s">
        <v>454</v>
      </c>
      <c r="B327" s="40" t="s">
        <v>233</v>
      </c>
      <c r="C327" s="56" t="s">
        <v>514</v>
      </c>
      <c r="D327" s="56" t="s">
        <v>515</v>
      </c>
      <c r="E327" s="44" t="s">
        <v>516</v>
      </c>
      <c r="F327" s="264">
        <f t="shared" si="43"/>
        <v>1</v>
      </c>
      <c r="G327" s="142"/>
      <c r="H327" s="119"/>
      <c r="I327" s="119"/>
      <c r="J327" s="119"/>
      <c r="K327" s="119"/>
      <c r="L327" s="119">
        <v>1</v>
      </c>
      <c r="M327" s="119"/>
      <c r="N327" s="119"/>
      <c r="O327" s="119"/>
      <c r="P327" s="119"/>
      <c r="Q327" s="119"/>
      <c r="R327" s="119"/>
      <c r="S327" s="205"/>
    </row>
    <row r="328" spans="1:19" s="35" customFormat="1" x14ac:dyDescent="0.2">
      <c r="A328" s="417" t="s">
        <v>235</v>
      </c>
      <c r="B328" s="425"/>
      <c r="C328" s="425"/>
      <c r="D328" s="425"/>
      <c r="E328" s="425"/>
      <c r="F328" s="157">
        <f>SUM(F326:F327)</f>
        <v>2</v>
      </c>
      <c r="G328" s="65">
        <f t="shared" ref="G328:R328" si="44">SUM(G326:G327)</f>
        <v>0</v>
      </c>
      <c r="H328" s="82">
        <f t="shared" si="44"/>
        <v>0</v>
      </c>
      <c r="I328" s="82">
        <f t="shared" si="44"/>
        <v>0</v>
      </c>
      <c r="J328" s="82">
        <f t="shared" si="44"/>
        <v>1</v>
      </c>
      <c r="K328" s="82">
        <f t="shared" si="44"/>
        <v>0</v>
      </c>
      <c r="L328" s="82">
        <f t="shared" si="44"/>
        <v>1</v>
      </c>
      <c r="M328" s="82">
        <f t="shared" si="44"/>
        <v>0</v>
      </c>
      <c r="N328" s="82">
        <f t="shared" si="44"/>
        <v>0</v>
      </c>
      <c r="O328" s="82">
        <f t="shared" si="44"/>
        <v>0</v>
      </c>
      <c r="P328" s="82">
        <f t="shared" si="44"/>
        <v>0</v>
      </c>
      <c r="Q328" s="82">
        <f t="shared" si="44"/>
        <v>0</v>
      </c>
      <c r="R328" s="82">
        <f t="shared" si="44"/>
        <v>0</v>
      </c>
    </row>
    <row r="329" spans="1:19" s="35" customFormat="1" x14ac:dyDescent="0.2">
      <c r="A329" s="417" t="s">
        <v>214</v>
      </c>
      <c r="B329" s="425"/>
      <c r="C329" s="425"/>
      <c r="D329" s="425"/>
      <c r="E329" s="425"/>
      <c r="F329" s="158"/>
      <c r="G329" s="419">
        <f>SUM(G328:I328)</f>
        <v>0</v>
      </c>
      <c r="H329" s="453"/>
      <c r="I329" s="453"/>
      <c r="J329" s="453">
        <f>SUM(J328:L328)+G329</f>
        <v>2</v>
      </c>
      <c r="K329" s="453"/>
      <c r="L329" s="453"/>
      <c r="M329" s="453">
        <f>SUM(M328:O328)+J329</f>
        <v>2</v>
      </c>
      <c r="N329" s="453"/>
      <c r="O329" s="453"/>
      <c r="P329" s="420">
        <f>SUM(P328:R328)+M329</f>
        <v>2</v>
      </c>
      <c r="Q329" s="418"/>
      <c r="R329" s="419"/>
    </row>
    <row r="330" spans="1:19" s="35" customFormat="1" x14ac:dyDescent="0.2">
      <c r="A330" s="48"/>
      <c r="F330" s="149"/>
      <c r="G330" s="50"/>
      <c r="H330" s="50"/>
      <c r="I330" s="50"/>
      <c r="J330" s="68"/>
      <c r="K330" s="50"/>
      <c r="L330" s="50"/>
      <c r="M330" s="68"/>
      <c r="N330" s="50"/>
      <c r="O330" s="50"/>
      <c r="P330" s="68"/>
      <c r="Q330" s="50"/>
      <c r="R330" s="50"/>
    </row>
    <row r="331" spans="1:19" s="35" customFormat="1" ht="17" x14ac:dyDescent="0.2">
      <c r="A331" s="41" t="s">
        <v>83</v>
      </c>
      <c r="B331" s="308" t="s">
        <v>149</v>
      </c>
      <c r="C331" s="42" t="s">
        <v>237</v>
      </c>
      <c r="D331" s="42" t="s">
        <v>173</v>
      </c>
      <c r="E331" s="42" t="s">
        <v>84</v>
      </c>
      <c r="F331" s="144" t="s">
        <v>190</v>
      </c>
      <c r="G331" s="133" t="s">
        <v>202</v>
      </c>
      <c r="H331" s="37" t="s">
        <v>203</v>
      </c>
      <c r="I331" s="37" t="s">
        <v>204</v>
      </c>
      <c r="J331" s="37" t="s">
        <v>205</v>
      </c>
      <c r="K331" s="37" t="s">
        <v>206</v>
      </c>
      <c r="L331" s="37" t="s">
        <v>207</v>
      </c>
      <c r="M331" s="37" t="s">
        <v>208</v>
      </c>
      <c r="N331" s="37" t="s">
        <v>209</v>
      </c>
      <c r="O331" s="37" t="s">
        <v>210</v>
      </c>
      <c r="P331" s="37" t="s">
        <v>211</v>
      </c>
      <c r="Q331" s="37" t="s">
        <v>212</v>
      </c>
      <c r="R331" s="37" t="s">
        <v>213</v>
      </c>
    </row>
    <row r="332" spans="1:19" s="55" customFormat="1" ht="17" x14ac:dyDescent="0.2">
      <c r="A332" s="120" t="s">
        <v>278</v>
      </c>
      <c r="B332" s="40" t="s">
        <v>234</v>
      </c>
      <c r="C332" s="43"/>
      <c r="D332" s="121"/>
      <c r="E332" s="121"/>
      <c r="F332" s="176">
        <f>SUM(G332:R332)</f>
        <v>24</v>
      </c>
      <c r="G332" s="122">
        <v>3</v>
      </c>
      <c r="H332" s="123">
        <v>3</v>
      </c>
      <c r="I332" s="123">
        <v>3</v>
      </c>
      <c r="J332" s="123">
        <v>3</v>
      </c>
      <c r="K332" s="123">
        <v>3</v>
      </c>
      <c r="L332" s="123">
        <v>3</v>
      </c>
      <c r="M332" s="123">
        <v>1</v>
      </c>
      <c r="N332" s="123">
        <v>1</v>
      </c>
      <c r="O332" s="123">
        <v>1</v>
      </c>
      <c r="P332" s="123">
        <v>1</v>
      </c>
      <c r="Q332" s="123">
        <v>1</v>
      </c>
      <c r="R332" s="123">
        <v>1</v>
      </c>
    </row>
    <row r="333" spans="1:19" s="35" customFormat="1" ht="16" customHeight="1" x14ac:dyDescent="0.2">
      <c r="A333" s="417" t="s">
        <v>186</v>
      </c>
      <c r="B333" s="425"/>
      <c r="C333" s="425"/>
      <c r="D333" s="425"/>
      <c r="E333" s="425"/>
      <c r="F333" s="155">
        <f t="shared" ref="F333:R333" si="45">SUM(F332:F332)</f>
        <v>24</v>
      </c>
      <c r="G333" s="65">
        <f t="shared" si="45"/>
        <v>3</v>
      </c>
      <c r="H333" s="82">
        <f t="shared" si="45"/>
        <v>3</v>
      </c>
      <c r="I333" s="82">
        <f t="shared" si="45"/>
        <v>3</v>
      </c>
      <c r="J333" s="82">
        <f t="shared" si="45"/>
        <v>3</v>
      </c>
      <c r="K333" s="82">
        <f t="shared" si="45"/>
        <v>3</v>
      </c>
      <c r="L333" s="82">
        <f t="shared" si="45"/>
        <v>3</v>
      </c>
      <c r="M333" s="82">
        <f t="shared" si="45"/>
        <v>1</v>
      </c>
      <c r="N333" s="82">
        <f t="shared" si="45"/>
        <v>1</v>
      </c>
      <c r="O333" s="82">
        <f t="shared" si="45"/>
        <v>1</v>
      </c>
      <c r="P333" s="82">
        <f t="shared" si="45"/>
        <v>1</v>
      </c>
      <c r="Q333" s="82">
        <f t="shared" si="45"/>
        <v>1</v>
      </c>
      <c r="R333" s="82">
        <f t="shared" si="45"/>
        <v>1</v>
      </c>
    </row>
    <row r="334" spans="1:19" s="35" customFormat="1" ht="17" thickBot="1" x14ac:dyDescent="0.25">
      <c r="A334" s="417" t="s">
        <v>214</v>
      </c>
      <c r="B334" s="425"/>
      <c r="C334" s="425"/>
      <c r="D334" s="425"/>
      <c r="E334" s="425"/>
      <c r="F334" s="182"/>
      <c r="G334" s="419">
        <f>SUM(G333:I333)</f>
        <v>9</v>
      </c>
      <c r="H334" s="453"/>
      <c r="I334" s="453"/>
      <c r="J334" s="453">
        <f>SUM(J333:L333)+G334</f>
        <v>18</v>
      </c>
      <c r="K334" s="453"/>
      <c r="L334" s="453"/>
      <c r="M334" s="453">
        <f>SUM(M333:O333)+J334</f>
        <v>21</v>
      </c>
      <c r="N334" s="453"/>
      <c r="O334" s="453"/>
      <c r="P334" s="420">
        <f>SUM(P333:R333)+M334</f>
        <v>24</v>
      </c>
      <c r="Q334" s="418"/>
      <c r="R334" s="419"/>
    </row>
    <row r="335" spans="1:19" s="35" customFormat="1" x14ac:dyDescent="0.2">
      <c r="A335" s="48"/>
      <c r="F335" s="49"/>
      <c r="G335" s="50"/>
      <c r="H335" s="50"/>
      <c r="I335" s="50"/>
      <c r="J335" s="50"/>
      <c r="K335" s="50"/>
      <c r="L335" s="50"/>
      <c r="M335" s="50"/>
      <c r="N335" s="50"/>
      <c r="O335" s="50"/>
      <c r="P335" s="50"/>
      <c r="Q335" s="50"/>
      <c r="R335" s="50"/>
    </row>
    <row r="336" spans="1:19" s="35" customFormat="1" ht="17" x14ac:dyDescent="0.2">
      <c r="A336" s="221" t="s">
        <v>83</v>
      </c>
      <c r="B336" s="308" t="s">
        <v>149</v>
      </c>
      <c r="C336" s="207" t="s">
        <v>237</v>
      </c>
      <c r="D336" s="220" t="s">
        <v>173</v>
      </c>
      <c r="E336" s="220" t="s">
        <v>84</v>
      </c>
      <c r="F336" s="219" t="s">
        <v>190</v>
      </c>
      <c r="G336" s="212" t="s">
        <v>202</v>
      </c>
      <c r="H336" s="212" t="s">
        <v>203</v>
      </c>
      <c r="I336" s="212" t="s">
        <v>204</v>
      </c>
      <c r="J336" s="212" t="s">
        <v>205</v>
      </c>
      <c r="K336" s="212" t="s">
        <v>206</v>
      </c>
      <c r="L336" s="212" t="s">
        <v>207</v>
      </c>
      <c r="M336" s="212" t="s">
        <v>208</v>
      </c>
      <c r="N336" s="212" t="s">
        <v>209</v>
      </c>
      <c r="O336" s="212" t="s">
        <v>210</v>
      </c>
      <c r="P336" s="212" t="s">
        <v>211</v>
      </c>
      <c r="Q336" s="212" t="s">
        <v>212</v>
      </c>
      <c r="R336" s="212" t="s">
        <v>213</v>
      </c>
    </row>
    <row r="337" spans="1:18" s="35" customFormat="1" ht="34" x14ac:dyDescent="0.2">
      <c r="A337" s="209" t="s">
        <v>593</v>
      </c>
      <c r="B337" s="209" t="s">
        <v>586</v>
      </c>
      <c r="C337" s="224"/>
      <c r="D337" s="210" t="s">
        <v>561</v>
      </c>
      <c r="E337" s="210" t="s">
        <v>562</v>
      </c>
      <c r="F337" s="313">
        <v>372</v>
      </c>
      <c r="G337" s="213">
        <v>372</v>
      </c>
      <c r="H337" s="213">
        <v>372</v>
      </c>
      <c r="I337" s="213">
        <v>372</v>
      </c>
      <c r="J337" s="213">
        <v>372</v>
      </c>
      <c r="K337" s="213">
        <v>372</v>
      </c>
      <c r="L337" s="213">
        <v>372</v>
      </c>
      <c r="M337" s="213">
        <v>372</v>
      </c>
      <c r="N337" s="213"/>
      <c r="O337" s="213"/>
      <c r="P337" s="213"/>
      <c r="Q337" s="213"/>
      <c r="R337" s="213"/>
    </row>
    <row r="338" spans="1:18" s="35" customFormat="1" ht="34" x14ac:dyDescent="0.2">
      <c r="A338" s="209" t="s">
        <v>593</v>
      </c>
      <c r="B338" s="209" t="s">
        <v>586</v>
      </c>
      <c r="C338" s="224"/>
      <c r="D338" s="210" t="s">
        <v>576</v>
      </c>
      <c r="E338" s="210" t="s">
        <v>577</v>
      </c>
      <c r="F338" s="313">
        <v>60</v>
      </c>
      <c r="G338" s="217">
        <v>60</v>
      </c>
      <c r="H338" s="217">
        <v>60</v>
      </c>
      <c r="I338" s="217">
        <v>60</v>
      </c>
      <c r="J338" s="217">
        <v>60</v>
      </c>
      <c r="K338" s="217">
        <v>60</v>
      </c>
      <c r="L338" s="217">
        <v>60</v>
      </c>
      <c r="M338" s="217">
        <v>60</v>
      </c>
      <c r="N338" s="217"/>
      <c r="O338" s="217"/>
      <c r="P338" s="217"/>
      <c r="Q338" s="217"/>
      <c r="R338" s="217"/>
    </row>
    <row r="339" spans="1:18" s="35" customFormat="1" ht="34" x14ac:dyDescent="0.2">
      <c r="A339" s="209" t="s">
        <v>593</v>
      </c>
      <c r="B339" s="209" t="s">
        <v>586</v>
      </c>
      <c r="C339" s="224"/>
      <c r="D339" s="210" t="s">
        <v>579</v>
      </c>
      <c r="E339" s="210" t="s">
        <v>580</v>
      </c>
      <c r="F339" s="313">
        <v>57</v>
      </c>
      <c r="G339" s="217">
        <v>57</v>
      </c>
      <c r="H339" s="217">
        <v>57</v>
      </c>
      <c r="I339" s="217">
        <v>57</v>
      </c>
      <c r="J339" s="217">
        <v>57</v>
      </c>
      <c r="K339" s="217">
        <v>57</v>
      </c>
      <c r="L339" s="217">
        <v>57</v>
      </c>
      <c r="M339" s="217">
        <v>57</v>
      </c>
      <c r="N339" s="216"/>
      <c r="O339" s="217"/>
      <c r="P339" s="217"/>
      <c r="Q339" s="217"/>
      <c r="R339" s="217"/>
    </row>
    <row r="340" spans="1:18" s="35" customFormat="1" ht="34" x14ac:dyDescent="0.2">
      <c r="A340" s="209" t="s">
        <v>593</v>
      </c>
      <c r="B340" s="209" t="s">
        <v>586</v>
      </c>
      <c r="C340" s="224"/>
      <c r="D340" s="210" t="s">
        <v>597</v>
      </c>
      <c r="E340" s="210" t="s">
        <v>598</v>
      </c>
      <c r="F340" s="313">
        <v>20.6</v>
      </c>
      <c r="G340" s="234">
        <v>20.6</v>
      </c>
      <c r="H340" s="234">
        <v>20.6</v>
      </c>
      <c r="I340" s="234">
        <v>20.6</v>
      </c>
      <c r="J340" s="234">
        <v>20.6</v>
      </c>
      <c r="K340" s="234">
        <v>20.6</v>
      </c>
      <c r="L340" s="234">
        <v>20.6</v>
      </c>
      <c r="M340" s="234">
        <v>20.6</v>
      </c>
      <c r="N340" s="217"/>
      <c r="O340" s="217"/>
      <c r="P340" s="217"/>
      <c r="Q340" s="217"/>
      <c r="R340" s="217"/>
    </row>
    <row r="341" spans="1:18" s="35" customFormat="1" ht="34" x14ac:dyDescent="0.2">
      <c r="A341" s="209" t="s">
        <v>593</v>
      </c>
      <c r="B341" s="209" t="s">
        <v>586</v>
      </c>
      <c r="C341" s="224"/>
      <c r="D341" s="209" t="s">
        <v>599</v>
      </c>
      <c r="E341" s="209" t="s">
        <v>600</v>
      </c>
      <c r="F341" s="336">
        <v>167</v>
      </c>
      <c r="G341" s="234">
        <v>167</v>
      </c>
      <c r="H341" s="234">
        <v>167</v>
      </c>
      <c r="I341" s="234">
        <v>167</v>
      </c>
      <c r="J341" s="234">
        <v>167</v>
      </c>
      <c r="K341" s="234">
        <v>167</v>
      </c>
      <c r="L341" s="234">
        <v>167</v>
      </c>
      <c r="M341" s="234">
        <v>167</v>
      </c>
      <c r="N341" s="217"/>
      <c r="O341" s="217"/>
      <c r="P341" s="217"/>
      <c r="Q341" s="217"/>
      <c r="R341" s="217"/>
    </row>
    <row r="342" spans="1:18" s="35" customFormat="1" ht="34" x14ac:dyDescent="0.2">
      <c r="A342" s="209" t="s">
        <v>593</v>
      </c>
      <c r="B342" s="209" t="s">
        <v>586</v>
      </c>
      <c r="C342" s="224"/>
      <c r="D342" s="209" t="s">
        <v>601</v>
      </c>
      <c r="E342" s="209" t="s">
        <v>602</v>
      </c>
      <c r="F342" s="336">
        <v>47.05</v>
      </c>
      <c r="G342" s="234">
        <v>47.05</v>
      </c>
      <c r="H342" s="234">
        <v>47.05</v>
      </c>
      <c r="I342" s="234">
        <v>47.05</v>
      </c>
      <c r="J342" s="234">
        <v>47.05</v>
      </c>
      <c r="K342" s="234">
        <v>47.05</v>
      </c>
      <c r="L342" s="234">
        <v>47.05</v>
      </c>
      <c r="M342" s="234">
        <v>47.05</v>
      </c>
      <c r="N342" s="217"/>
      <c r="O342" s="217"/>
      <c r="P342" s="217"/>
      <c r="Q342" s="217"/>
      <c r="R342" s="217"/>
    </row>
    <row r="343" spans="1:18" s="35" customFormat="1" ht="34" x14ac:dyDescent="0.2">
      <c r="A343" s="209" t="s">
        <v>593</v>
      </c>
      <c r="B343" s="209" t="s">
        <v>586</v>
      </c>
      <c r="C343" s="224"/>
      <c r="D343" s="209" t="s">
        <v>603</v>
      </c>
      <c r="E343" s="209" t="s">
        <v>604</v>
      </c>
      <c r="F343" s="336">
        <v>72.510000000000005</v>
      </c>
      <c r="G343" s="234">
        <v>72.510000000000005</v>
      </c>
      <c r="H343" s="234">
        <v>72.510000000000005</v>
      </c>
      <c r="I343" s="234">
        <v>72.510000000000005</v>
      </c>
      <c r="J343" s="234">
        <v>72.510000000000005</v>
      </c>
      <c r="K343" s="234">
        <v>72.510000000000005</v>
      </c>
      <c r="L343" s="234">
        <v>72.510000000000005</v>
      </c>
      <c r="M343" s="234">
        <v>72.510000000000005</v>
      </c>
      <c r="N343" s="217"/>
      <c r="O343" s="217"/>
      <c r="P343" s="217"/>
      <c r="Q343" s="217"/>
      <c r="R343" s="217"/>
    </row>
    <row r="344" spans="1:18" s="35" customFormat="1" ht="34" x14ac:dyDescent="0.2">
      <c r="A344" s="209" t="s">
        <v>593</v>
      </c>
      <c r="B344" s="209" t="s">
        <v>586</v>
      </c>
      <c r="C344" s="224"/>
      <c r="D344" s="209" t="s">
        <v>605</v>
      </c>
      <c r="E344" s="209" t="s">
        <v>606</v>
      </c>
      <c r="F344" s="336">
        <v>144.82</v>
      </c>
      <c r="G344" s="234">
        <v>144.82</v>
      </c>
      <c r="H344" s="234">
        <v>144.82</v>
      </c>
      <c r="I344" s="234">
        <v>144.82</v>
      </c>
      <c r="J344" s="234">
        <v>144.82</v>
      </c>
      <c r="K344" s="234">
        <v>144.82</v>
      </c>
      <c r="L344" s="234">
        <v>144.82</v>
      </c>
      <c r="M344" s="234">
        <v>144.82</v>
      </c>
      <c r="N344" s="217"/>
      <c r="O344" s="217"/>
      <c r="P344" s="217"/>
      <c r="Q344" s="217"/>
      <c r="R344" s="217"/>
    </row>
    <row r="345" spans="1:18" s="35" customFormat="1" ht="34" x14ac:dyDescent="0.2">
      <c r="A345" s="209" t="s">
        <v>593</v>
      </c>
      <c r="B345" s="209" t="s">
        <v>586</v>
      </c>
      <c r="C345" s="224"/>
      <c r="D345" s="209" t="s">
        <v>607</v>
      </c>
      <c r="E345" s="209" t="s">
        <v>608</v>
      </c>
      <c r="F345" s="336">
        <v>725.53</v>
      </c>
      <c r="G345" s="234">
        <v>725.53</v>
      </c>
      <c r="H345" s="234">
        <v>725.53</v>
      </c>
      <c r="I345" s="234">
        <v>725.53</v>
      </c>
      <c r="J345" s="234">
        <v>725.53</v>
      </c>
      <c r="K345" s="234">
        <v>725.53</v>
      </c>
      <c r="L345" s="234">
        <v>725.53</v>
      </c>
      <c r="M345" s="234">
        <v>725.53</v>
      </c>
      <c r="N345" s="217"/>
      <c r="O345" s="217"/>
      <c r="P345" s="217"/>
      <c r="Q345" s="217"/>
      <c r="R345" s="217"/>
    </row>
    <row r="346" spans="1:18" s="35" customFormat="1" ht="34" x14ac:dyDescent="0.2">
      <c r="A346" s="209" t="s">
        <v>593</v>
      </c>
      <c r="B346" s="209" t="s">
        <v>586</v>
      </c>
      <c r="C346" s="224"/>
      <c r="D346" s="209" t="s">
        <v>609</v>
      </c>
      <c r="E346" s="209" t="s">
        <v>610</v>
      </c>
      <c r="F346" s="336">
        <v>170.63</v>
      </c>
      <c r="G346" s="234">
        <v>170.63</v>
      </c>
      <c r="H346" s="234">
        <v>170.63</v>
      </c>
      <c r="I346" s="234">
        <v>170.63</v>
      </c>
      <c r="J346" s="234">
        <v>170.63</v>
      </c>
      <c r="K346" s="234">
        <v>170.63</v>
      </c>
      <c r="L346" s="234">
        <v>170.63</v>
      </c>
      <c r="M346" s="234">
        <v>170.63</v>
      </c>
      <c r="N346" s="217"/>
      <c r="O346" s="217"/>
      <c r="P346" s="217"/>
      <c r="Q346" s="217"/>
      <c r="R346" s="217"/>
    </row>
    <row r="347" spans="1:18" s="35" customFormat="1" ht="34" x14ac:dyDescent="0.2">
      <c r="A347" s="209" t="s">
        <v>593</v>
      </c>
      <c r="B347" s="209" t="s">
        <v>586</v>
      </c>
      <c r="C347" s="224"/>
      <c r="D347" s="209" t="s">
        <v>611</v>
      </c>
      <c r="E347" s="209" t="s">
        <v>612</v>
      </c>
      <c r="F347" s="336">
        <v>424.72</v>
      </c>
      <c r="G347" s="234">
        <v>424.72</v>
      </c>
      <c r="H347" s="234">
        <v>424.72</v>
      </c>
      <c r="I347" s="234">
        <v>424.72</v>
      </c>
      <c r="J347" s="234">
        <v>424.72</v>
      </c>
      <c r="K347" s="234">
        <v>424.72</v>
      </c>
      <c r="L347" s="234">
        <v>424.72</v>
      </c>
      <c r="M347" s="234">
        <v>424.72</v>
      </c>
      <c r="N347" s="217"/>
      <c r="O347" s="217"/>
      <c r="P347" s="217"/>
      <c r="Q347" s="217"/>
      <c r="R347" s="217"/>
    </row>
    <row r="348" spans="1:18" s="35" customFormat="1" ht="34" x14ac:dyDescent="0.2">
      <c r="A348" s="209" t="s">
        <v>593</v>
      </c>
      <c r="B348" s="209" t="s">
        <v>586</v>
      </c>
      <c r="C348" s="224"/>
      <c r="D348" s="209" t="s">
        <v>613</v>
      </c>
      <c r="E348" s="209" t="s">
        <v>614</v>
      </c>
      <c r="F348" s="336">
        <v>559.05999999999995</v>
      </c>
      <c r="G348" s="234">
        <v>559.05999999999995</v>
      </c>
      <c r="H348" s="234">
        <v>559.05999999999995</v>
      </c>
      <c r="I348" s="234">
        <v>559.05999999999995</v>
      </c>
      <c r="J348" s="234">
        <v>559.05999999999995</v>
      </c>
      <c r="K348" s="234">
        <v>559.05999999999995</v>
      </c>
      <c r="L348" s="234">
        <v>559.05999999999995</v>
      </c>
      <c r="M348" s="234">
        <v>559.05999999999995</v>
      </c>
      <c r="N348" s="217"/>
      <c r="O348" s="217"/>
      <c r="P348" s="217"/>
      <c r="Q348" s="217"/>
      <c r="R348" s="217"/>
    </row>
    <row r="349" spans="1:18" s="35" customFormat="1" ht="34" x14ac:dyDescent="0.2">
      <c r="A349" s="209" t="s">
        <v>593</v>
      </c>
      <c r="B349" s="209" t="s">
        <v>586</v>
      </c>
      <c r="C349" s="224"/>
      <c r="D349" s="209" t="s">
        <v>615</v>
      </c>
      <c r="E349" s="209" t="s">
        <v>616</v>
      </c>
      <c r="F349" s="336">
        <v>1209.46</v>
      </c>
      <c r="G349" s="234">
        <v>1209.46</v>
      </c>
      <c r="H349" s="234">
        <v>1209.46</v>
      </c>
      <c r="I349" s="234">
        <v>1209.46</v>
      </c>
      <c r="J349" s="234">
        <v>1209.46</v>
      </c>
      <c r="K349" s="234">
        <v>1209.46</v>
      </c>
      <c r="L349" s="234">
        <v>1209.46</v>
      </c>
      <c r="M349" s="234">
        <v>1209.46</v>
      </c>
      <c r="N349" s="217"/>
      <c r="O349" s="217"/>
      <c r="P349" s="217"/>
      <c r="Q349" s="217"/>
      <c r="R349" s="217"/>
    </row>
    <row r="350" spans="1:18" s="35" customFormat="1" ht="34" x14ac:dyDescent="0.2">
      <c r="A350" s="209" t="s">
        <v>593</v>
      </c>
      <c r="B350" s="209" t="s">
        <v>586</v>
      </c>
      <c r="C350" s="224"/>
      <c r="D350" s="209" t="s">
        <v>617</v>
      </c>
      <c r="E350" s="209" t="s">
        <v>618</v>
      </c>
      <c r="F350" s="336">
        <v>360.31</v>
      </c>
      <c r="G350" s="234">
        <v>360.31</v>
      </c>
      <c r="H350" s="234">
        <v>360.31</v>
      </c>
      <c r="I350" s="234">
        <v>360.31</v>
      </c>
      <c r="J350" s="234">
        <v>360.31</v>
      </c>
      <c r="K350" s="234">
        <v>360.31</v>
      </c>
      <c r="L350" s="234">
        <v>360.31</v>
      </c>
      <c r="M350" s="234">
        <v>360.31</v>
      </c>
      <c r="N350" s="217"/>
      <c r="O350" s="217"/>
      <c r="P350" s="217"/>
      <c r="Q350" s="217"/>
      <c r="R350" s="217"/>
    </row>
    <row r="351" spans="1:18" s="35" customFormat="1" ht="34" x14ac:dyDescent="0.2">
      <c r="A351" s="209" t="s">
        <v>593</v>
      </c>
      <c r="B351" s="209" t="s">
        <v>586</v>
      </c>
      <c r="C351" s="224"/>
      <c r="D351" s="209" t="s">
        <v>619</v>
      </c>
      <c r="E351" s="209" t="s">
        <v>620</v>
      </c>
      <c r="F351" s="336">
        <v>278.45</v>
      </c>
      <c r="G351" s="234">
        <v>278.45</v>
      </c>
      <c r="H351" s="234">
        <v>278.45</v>
      </c>
      <c r="I351" s="234">
        <v>278.45</v>
      </c>
      <c r="J351" s="234">
        <v>278.45</v>
      </c>
      <c r="K351" s="234">
        <v>278.45</v>
      </c>
      <c r="L351" s="234">
        <v>278.45</v>
      </c>
      <c r="M351" s="234">
        <v>278.45</v>
      </c>
      <c r="N351" s="217"/>
      <c r="O351" s="217"/>
      <c r="P351" s="217"/>
      <c r="Q351" s="217"/>
      <c r="R351" s="217"/>
    </row>
    <row r="352" spans="1:18" s="35" customFormat="1" ht="34" x14ac:dyDescent="0.2">
      <c r="A352" s="209" t="s">
        <v>593</v>
      </c>
      <c r="B352" s="209" t="s">
        <v>586</v>
      </c>
      <c r="C352" s="224"/>
      <c r="D352" s="209" t="s">
        <v>621</v>
      </c>
      <c r="E352" s="209" t="s">
        <v>622</v>
      </c>
      <c r="F352" s="336">
        <v>289.52</v>
      </c>
      <c r="G352" s="234">
        <v>289.52</v>
      </c>
      <c r="H352" s="234">
        <v>289.52</v>
      </c>
      <c r="I352" s="234">
        <v>289.52</v>
      </c>
      <c r="J352" s="234">
        <v>289.52</v>
      </c>
      <c r="K352" s="234">
        <v>289.52</v>
      </c>
      <c r="L352" s="234">
        <v>289.52</v>
      </c>
      <c r="M352" s="234">
        <v>289.52</v>
      </c>
      <c r="N352" s="217"/>
      <c r="O352" s="217"/>
      <c r="P352" s="217"/>
      <c r="Q352" s="217"/>
      <c r="R352" s="217"/>
    </row>
    <row r="353" spans="1:18" s="35" customFormat="1" ht="51" x14ac:dyDescent="0.2">
      <c r="A353" s="209" t="s">
        <v>593</v>
      </c>
      <c r="B353" s="209" t="s">
        <v>586</v>
      </c>
      <c r="C353" s="224"/>
      <c r="D353" s="209" t="s">
        <v>623</v>
      </c>
      <c r="E353" s="209" t="s">
        <v>624</v>
      </c>
      <c r="F353" s="336">
        <v>123.26</v>
      </c>
      <c r="G353" s="234">
        <v>123.26</v>
      </c>
      <c r="H353" s="234">
        <v>123.26</v>
      </c>
      <c r="I353" s="234">
        <v>123.26</v>
      </c>
      <c r="J353" s="234">
        <v>123.26</v>
      </c>
      <c r="K353" s="234">
        <v>123.26</v>
      </c>
      <c r="L353" s="234">
        <v>123.26</v>
      </c>
      <c r="M353" s="234">
        <v>123.26</v>
      </c>
      <c r="N353" s="217"/>
      <c r="O353" s="217"/>
      <c r="P353" s="217"/>
      <c r="Q353" s="217"/>
      <c r="R353" s="217"/>
    </row>
    <row r="354" spans="1:18" s="35" customFormat="1" ht="34" x14ac:dyDescent="0.2">
      <c r="A354" s="209" t="s">
        <v>593</v>
      </c>
      <c r="B354" s="209" t="s">
        <v>586</v>
      </c>
      <c r="C354" s="224"/>
      <c r="D354" s="209" t="s">
        <v>625</v>
      </c>
      <c r="E354" s="209" t="s">
        <v>626</v>
      </c>
      <c r="F354" s="336">
        <v>174.78</v>
      </c>
      <c r="G354" s="234">
        <v>174.78</v>
      </c>
      <c r="H354" s="234">
        <v>174.78</v>
      </c>
      <c r="I354" s="234">
        <v>174.78</v>
      </c>
      <c r="J354" s="234">
        <v>174.78</v>
      </c>
      <c r="K354" s="234">
        <v>174.78</v>
      </c>
      <c r="L354" s="234">
        <v>174.78</v>
      </c>
      <c r="M354" s="234">
        <v>174.78</v>
      </c>
      <c r="N354" s="217"/>
      <c r="O354" s="217"/>
      <c r="P354" s="217"/>
      <c r="Q354" s="217"/>
      <c r="R354" s="217"/>
    </row>
    <row r="355" spans="1:18" s="35" customFormat="1" ht="34" x14ac:dyDescent="0.2">
      <c r="A355" s="209" t="s">
        <v>593</v>
      </c>
      <c r="B355" s="209" t="s">
        <v>586</v>
      </c>
      <c r="C355" s="224"/>
      <c r="D355" s="209" t="s">
        <v>627</v>
      </c>
      <c r="E355" s="209" t="s">
        <v>628</v>
      </c>
      <c r="F355" s="336">
        <v>475.37</v>
      </c>
      <c r="G355" s="234">
        <v>475.37</v>
      </c>
      <c r="H355" s="234">
        <v>475.37</v>
      </c>
      <c r="I355" s="234">
        <v>475.37</v>
      </c>
      <c r="J355" s="234">
        <v>475.37</v>
      </c>
      <c r="K355" s="234">
        <v>475.37</v>
      </c>
      <c r="L355" s="234">
        <v>475.37</v>
      </c>
      <c r="M355" s="234">
        <v>475.37</v>
      </c>
      <c r="N355" s="217"/>
      <c r="O355" s="217"/>
      <c r="P355" s="217"/>
      <c r="Q355" s="217"/>
      <c r="R355" s="217"/>
    </row>
    <row r="356" spans="1:18" s="35" customFormat="1" ht="34" x14ac:dyDescent="0.2">
      <c r="A356" s="209" t="s">
        <v>593</v>
      </c>
      <c r="B356" s="209" t="s">
        <v>586</v>
      </c>
      <c r="C356" s="224"/>
      <c r="D356" s="209" t="s">
        <v>629</v>
      </c>
      <c r="E356" s="209" t="s">
        <v>630</v>
      </c>
      <c r="F356" s="336">
        <v>162.55000000000001</v>
      </c>
      <c r="G356" s="234">
        <v>162.55000000000001</v>
      </c>
      <c r="H356" s="234">
        <v>162.55000000000001</v>
      </c>
      <c r="I356" s="234">
        <v>162.55000000000001</v>
      </c>
      <c r="J356" s="234">
        <v>162.55000000000001</v>
      </c>
      <c r="K356" s="234">
        <v>162.55000000000001</v>
      </c>
      <c r="L356" s="234">
        <v>162.55000000000001</v>
      </c>
      <c r="M356" s="234">
        <v>162.55000000000001</v>
      </c>
      <c r="N356" s="217"/>
      <c r="O356" s="217"/>
      <c r="P356" s="217"/>
      <c r="Q356" s="217"/>
      <c r="R356" s="217"/>
    </row>
    <row r="357" spans="1:18" s="35" customFormat="1" ht="34" x14ac:dyDescent="0.2">
      <c r="A357" s="209" t="s">
        <v>593</v>
      </c>
      <c r="B357" s="209" t="s">
        <v>586</v>
      </c>
      <c r="C357" s="224"/>
      <c r="D357" s="209" t="s">
        <v>631</v>
      </c>
      <c r="E357" s="209" t="s">
        <v>632</v>
      </c>
      <c r="F357" s="336">
        <v>248.45</v>
      </c>
      <c r="G357" s="234">
        <v>248.45</v>
      </c>
      <c r="H357" s="234">
        <v>248.45</v>
      </c>
      <c r="I357" s="234">
        <v>248.45</v>
      </c>
      <c r="J357" s="234">
        <v>248.45</v>
      </c>
      <c r="K357" s="234">
        <v>248.45</v>
      </c>
      <c r="L357" s="234">
        <v>248.45</v>
      </c>
      <c r="M357" s="234">
        <v>248.45</v>
      </c>
      <c r="N357" s="217"/>
      <c r="O357" s="217"/>
      <c r="P357" s="217"/>
      <c r="Q357" s="217"/>
      <c r="R357" s="217"/>
    </row>
    <row r="358" spans="1:18" s="35" customFormat="1" ht="34" x14ac:dyDescent="0.2">
      <c r="A358" s="209" t="s">
        <v>593</v>
      </c>
      <c r="B358" s="209" t="s">
        <v>586</v>
      </c>
      <c r="C358" s="224"/>
      <c r="D358" s="209" t="s">
        <v>633</v>
      </c>
      <c r="E358" s="209" t="s">
        <v>18</v>
      </c>
      <c r="F358" s="336">
        <v>308.99</v>
      </c>
      <c r="G358" s="234">
        <v>308.99</v>
      </c>
      <c r="H358" s="234">
        <v>308.99</v>
      </c>
      <c r="I358" s="234">
        <v>308.99</v>
      </c>
      <c r="J358" s="234">
        <v>308.99</v>
      </c>
      <c r="K358" s="234">
        <v>308.99</v>
      </c>
      <c r="L358" s="234">
        <v>308.99</v>
      </c>
      <c r="M358" s="234">
        <v>308.99</v>
      </c>
      <c r="N358" s="217"/>
      <c r="O358" s="217"/>
      <c r="P358" s="217"/>
      <c r="Q358" s="217"/>
      <c r="R358" s="217"/>
    </row>
    <row r="359" spans="1:18" s="35" customFormat="1" ht="34" x14ac:dyDescent="0.2">
      <c r="A359" s="209" t="s">
        <v>593</v>
      </c>
      <c r="B359" s="209" t="s">
        <v>586</v>
      </c>
      <c r="C359" s="224"/>
      <c r="D359" s="209" t="s">
        <v>634</v>
      </c>
      <c r="E359" s="209" t="s">
        <v>635</v>
      </c>
      <c r="F359" s="336">
        <v>721.64</v>
      </c>
      <c r="G359" s="234">
        <v>721.64</v>
      </c>
      <c r="H359" s="234">
        <v>721.64</v>
      </c>
      <c r="I359" s="234">
        <v>721.64</v>
      </c>
      <c r="J359" s="234">
        <v>721.64</v>
      </c>
      <c r="K359" s="234">
        <v>721.64</v>
      </c>
      <c r="L359" s="234">
        <v>721.64</v>
      </c>
      <c r="M359" s="234">
        <v>721.64</v>
      </c>
      <c r="N359" s="217"/>
      <c r="O359" s="217"/>
      <c r="P359" s="217"/>
      <c r="Q359" s="217"/>
      <c r="R359" s="217"/>
    </row>
    <row r="360" spans="1:18" s="35" customFormat="1" ht="51" x14ac:dyDescent="0.2">
      <c r="A360" s="209" t="s">
        <v>593</v>
      </c>
      <c r="B360" s="209" t="s">
        <v>586</v>
      </c>
      <c r="C360" s="224"/>
      <c r="D360" s="209" t="s">
        <v>636</v>
      </c>
      <c r="E360" s="209" t="s">
        <v>637</v>
      </c>
      <c r="F360" s="336">
        <v>565.91</v>
      </c>
      <c r="G360" s="234">
        <v>565.91</v>
      </c>
      <c r="H360" s="234">
        <v>565.91</v>
      </c>
      <c r="I360" s="234">
        <v>565.91</v>
      </c>
      <c r="J360" s="234">
        <v>565.91</v>
      </c>
      <c r="K360" s="234">
        <v>565.91</v>
      </c>
      <c r="L360" s="234">
        <v>565.91</v>
      </c>
      <c r="M360" s="234">
        <v>565.91</v>
      </c>
      <c r="N360" s="217"/>
      <c r="O360" s="217"/>
      <c r="P360" s="217"/>
      <c r="Q360" s="217"/>
      <c r="R360" s="217"/>
    </row>
    <row r="361" spans="1:18" s="35" customFormat="1" ht="34" x14ac:dyDescent="0.2">
      <c r="A361" s="209" t="s">
        <v>593</v>
      </c>
      <c r="B361" s="209" t="s">
        <v>586</v>
      </c>
      <c r="C361" s="224"/>
      <c r="D361" s="209" t="s">
        <v>638</v>
      </c>
      <c r="E361" s="209" t="s">
        <v>639</v>
      </c>
      <c r="F361" s="336">
        <v>287.45</v>
      </c>
      <c r="G361" s="234">
        <v>287.45</v>
      </c>
      <c r="H361" s="234">
        <v>287.45</v>
      </c>
      <c r="I361" s="234">
        <v>287.45</v>
      </c>
      <c r="J361" s="234">
        <v>287.45</v>
      </c>
      <c r="K361" s="234">
        <v>287.45</v>
      </c>
      <c r="L361" s="234">
        <v>287.45</v>
      </c>
      <c r="M361" s="234">
        <v>287.45</v>
      </c>
      <c r="N361" s="217"/>
      <c r="O361" s="217"/>
      <c r="P361" s="217"/>
      <c r="Q361" s="217"/>
      <c r="R361" s="217"/>
    </row>
    <row r="362" spans="1:18" s="35" customFormat="1" ht="34" x14ac:dyDescent="0.2">
      <c r="A362" s="209" t="s">
        <v>593</v>
      </c>
      <c r="B362" s="209" t="s">
        <v>586</v>
      </c>
      <c r="C362" s="224"/>
      <c r="D362" s="209" t="s">
        <v>640</v>
      </c>
      <c r="E362" s="209" t="s">
        <v>641</v>
      </c>
      <c r="F362" s="336">
        <v>66.040000000000006</v>
      </c>
      <c r="G362" s="234">
        <v>66.040000000000006</v>
      </c>
      <c r="H362" s="234">
        <v>66.040000000000006</v>
      </c>
      <c r="I362" s="234">
        <v>66.040000000000006</v>
      </c>
      <c r="J362" s="234">
        <v>66.040000000000006</v>
      </c>
      <c r="K362" s="234">
        <v>66.040000000000006</v>
      </c>
      <c r="L362" s="234">
        <v>66.040000000000006</v>
      </c>
      <c r="M362" s="234">
        <v>66.040000000000006</v>
      </c>
      <c r="N362" s="217"/>
      <c r="O362" s="217"/>
      <c r="P362" s="217"/>
      <c r="Q362" s="217"/>
      <c r="R362" s="217"/>
    </row>
    <row r="363" spans="1:18" s="35" customFormat="1" ht="34" x14ac:dyDescent="0.2">
      <c r="A363" s="209" t="s">
        <v>593</v>
      </c>
      <c r="B363" s="209" t="s">
        <v>586</v>
      </c>
      <c r="C363" s="224"/>
      <c r="D363" s="209" t="s">
        <v>642</v>
      </c>
      <c r="E363" s="209" t="s">
        <v>643</v>
      </c>
      <c r="F363" s="336">
        <v>211.74</v>
      </c>
      <c r="G363" s="234">
        <v>211.74</v>
      </c>
      <c r="H363" s="234">
        <v>211.74</v>
      </c>
      <c r="I363" s="234">
        <v>211.74</v>
      </c>
      <c r="J363" s="234">
        <v>211.74</v>
      </c>
      <c r="K363" s="234">
        <v>211.74</v>
      </c>
      <c r="L363" s="234">
        <v>211.74</v>
      </c>
      <c r="M363" s="234">
        <v>211.74</v>
      </c>
      <c r="N363" s="217"/>
      <c r="O363" s="217"/>
      <c r="P363" s="217"/>
      <c r="Q363" s="217"/>
      <c r="R363" s="217"/>
    </row>
    <row r="364" spans="1:18" s="35" customFormat="1" ht="51" x14ac:dyDescent="0.2">
      <c r="A364" s="209" t="s">
        <v>593</v>
      </c>
      <c r="B364" s="209" t="s">
        <v>586</v>
      </c>
      <c r="C364" s="224"/>
      <c r="D364" s="209" t="s">
        <v>644</v>
      </c>
      <c r="E364" s="209" t="s">
        <v>645</v>
      </c>
      <c r="F364" s="336">
        <v>45.4</v>
      </c>
      <c r="G364" s="234">
        <v>45.4</v>
      </c>
      <c r="H364" s="234">
        <v>45.4</v>
      </c>
      <c r="I364" s="234">
        <v>45.4</v>
      </c>
      <c r="J364" s="234">
        <v>45.4</v>
      </c>
      <c r="K364" s="234">
        <v>45.4</v>
      </c>
      <c r="L364" s="234">
        <v>45.4</v>
      </c>
      <c r="M364" s="234">
        <v>45.4</v>
      </c>
      <c r="N364" s="217"/>
      <c r="O364" s="217"/>
      <c r="P364" s="217"/>
      <c r="Q364" s="217"/>
      <c r="R364" s="217"/>
    </row>
    <row r="365" spans="1:18" s="35" customFormat="1" ht="34" x14ac:dyDescent="0.2">
      <c r="A365" s="209" t="s">
        <v>593</v>
      </c>
      <c r="B365" s="209" t="s">
        <v>586</v>
      </c>
      <c r="C365" s="224"/>
      <c r="D365" s="209" t="s">
        <v>646</v>
      </c>
      <c r="E365" s="209" t="s">
        <v>647</v>
      </c>
      <c r="F365" s="336">
        <v>496.57</v>
      </c>
      <c r="G365" s="234">
        <v>496.57</v>
      </c>
      <c r="H365" s="234">
        <v>496.57</v>
      </c>
      <c r="I365" s="234">
        <v>496.57</v>
      </c>
      <c r="J365" s="234">
        <v>496.57</v>
      </c>
      <c r="K365" s="234">
        <v>496.57</v>
      </c>
      <c r="L365" s="234">
        <v>496.57</v>
      </c>
      <c r="M365" s="234">
        <v>496.57</v>
      </c>
      <c r="N365" s="217"/>
      <c r="O365" s="217"/>
      <c r="P365" s="217"/>
      <c r="Q365" s="217"/>
      <c r="R365" s="217"/>
    </row>
    <row r="366" spans="1:18" s="35" customFormat="1" ht="34" x14ac:dyDescent="0.2">
      <c r="A366" s="209" t="s">
        <v>593</v>
      </c>
      <c r="B366" s="209" t="s">
        <v>586</v>
      </c>
      <c r="C366" s="224"/>
      <c r="D366" s="209" t="s">
        <v>648</v>
      </c>
      <c r="E366" s="209" t="s">
        <v>649</v>
      </c>
      <c r="F366" s="336">
        <v>155.38</v>
      </c>
      <c r="G366" s="234">
        <v>155.38</v>
      </c>
      <c r="H366" s="234">
        <v>155.38</v>
      </c>
      <c r="I366" s="234">
        <v>155.38</v>
      </c>
      <c r="J366" s="234">
        <v>155.38</v>
      </c>
      <c r="K366" s="234">
        <v>155.38</v>
      </c>
      <c r="L366" s="234">
        <v>155.38</v>
      </c>
      <c r="M366" s="234">
        <v>155.38</v>
      </c>
      <c r="N366" s="217"/>
      <c r="O366" s="217"/>
      <c r="P366" s="217"/>
      <c r="Q366" s="217"/>
      <c r="R366" s="217"/>
    </row>
    <row r="367" spans="1:18" s="35" customFormat="1" ht="34" x14ac:dyDescent="0.2">
      <c r="A367" s="209" t="s">
        <v>593</v>
      </c>
      <c r="B367" s="209" t="s">
        <v>586</v>
      </c>
      <c r="C367" s="224"/>
      <c r="D367" s="209" t="s">
        <v>650</v>
      </c>
      <c r="E367" s="209" t="s">
        <v>651</v>
      </c>
      <c r="F367" s="336">
        <v>122.25</v>
      </c>
      <c r="G367" s="234">
        <v>122.25</v>
      </c>
      <c r="H367" s="234">
        <v>122.25</v>
      </c>
      <c r="I367" s="234">
        <v>122.25</v>
      </c>
      <c r="J367" s="234">
        <v>122.25</v>
      </c>
      <c r="K367" s="234">
        <v>122.25</v>
      </c>
      <c r="L367" s="234">
        <v>122.25</v>
      </c>
      <c r="M367" s="234">
        <v>122.25</v>
      </c>
      <c r="N367" s="217"/>
      <c r="O367" s="217"/>
      <c r="P367" s="217"/>
      <c r="Q367" s="217"/>
      <c r="R367" s="217"/>
    </row>
    <row r="368" spans="1:18" s="35" customFormat="1" ht="51" x14ac:dyDescent="0.2">
      <c r="A368" s="209" t="s">
        <v>593</v>
      </c>
      <c r="B368" s="209" t="s">
        <v>586</v>
      </c>
      <c r="C368" s="224"/>
      <c r="D368" s="209" t="s">
        <v>652</v>
      </c>
      <c r="E368" s="209" t="s">
        <v>653</v>
      </c>
      <c r="F368" s="336">
        <v>109.02</v>
      </c>
      <c r="G368" s="234">
        <v>109.02</v>
      </c>
      <c r="H368" s="234">
        <v>109.02</v>
      </c>
      <c r="I368" s="234">
        <v>109.02</v>
      </c>
      <c r="J368" s="234">
        <v>109.02</v>
      </c>
      <c r="K368" s="234">
        <v>109.02</v>
      </c>
      <c r="L368" s="234">
        <v>109.02</v>
      </c>
      <c r="M368" s="234">
        <v>109.02</v>
      </c>
      <c r="N368" s="217"/>
      <c r="O368" s="217"/>
      <c r="P368" s="217"/>
      <c r="Q368" s="217"/>
      <c r="R368" s="217"/>
    </row>
    <row r="369" spans="1:18" s="35" customFormat="1" ht="34" x14ac:dyDescent="0.2">
      <c r="A369" s="209" t="s">
        <v>593</v>
      </c>
      <c r="B369" s="209" t="s">
        <v>586</v>
      </c>
      <c r="C369" s="224"/>
      <c r="D369" s="209" t="s">
        <v>654</v>
      </c>
      <c r="E369" s="209" t="s">
        <v>655</v>
      </c>
      <c r="F369" s="336">
        <v>96.14</v>
      </c>
      <c r="G369" s="234">
        <v>96.14</v>
      </c>
      <c r="H369" s="234">
        <v>96.14</v>
      </c>
      <c r="I369" s="234">
        <v>96.14</v>
      </c>
      <c r="J369" s="234">
        <v>96.14</v>
      </c>
      <c r="K369" s="234">
        <v>96.14</v>
      </c>
      <c r="L369" s="234">
        <v>96.14</v>
      </c>
      <c r="M369" s="234">
        <v>96.14</v>
      </c>
      <c r="N369" s="217"/>
      <c r="O369" s="217"/>
      <c r="P369" s="217"/>
      <c r="Q369" s="217"/>
      <c r="R369" s="217"/>
    </row>
    <row r="370" spans="1:18" s="35" customFormat="1" ht="34" x14ac:dyDescent="0.2">
      <c r="A370" s="225" t="s">
        <v>595</v>
      </c>
      <c r="B370" s="225" t="s">
        <v>596</v>
      </c>
      <c r="D370" s="225" t="s">
        <v>529</v>
      </c>
      <c r="E370" s="225" t="s">
        <v>530</v>
      </c>
      <c r="F370" s="226">
        <v>100</v>
      </c>
      <c r="G370" s="226">
        <v>100</v>
      </c>
      <c r="H370" s="226">
        <v>100</v>
      </c>
      <c r="I370" s="226">
        <v>100</v>
      </c>
      <c r="J370" s="226">
        <v>100</v>
      </c>
      <c r="K370" s="226">
        <v>100</v>
      </c>
      <c r="L370" s="226">
        <v>100</v>
      </c>
      <c r="M370" s="226">
        <v>100</v>
      </c>
      <c r="N370" s="226">
        <v>100</v>
      </c>
      <c r="O370" s="226">
        <v>100</v>
      </c>
      <c r="P370" s="226">
        <v>100</v>
      </c>
      <c r="Q370" s="226">
        <v>100</v>
      </c>
      <c r="R370" s="226">
        <v>100</v>
      </c>
    </row>
    <row r="371" spans="1:18" s="35" customFormat="1" ht="15.75" customHeight="1" x14ac:dyDescent="0.2">
      <c r="A371" s="413" t="s">
        <v>585</v>
      </c>
      <c r="B371" s="414"/>
      <c r="C371" s="414"/>
      <c r="D371" s="414"/>
      <c r="E371" s="415"/>
      <c r="F371" s="218">
        <f t="shared" ref="F371:R371" si="46">SUM(F337:F370)</f>
        <v>9429.5999999999985</v>
      </c>
      <c r="G371" s="218">
        <f t="shared" si="46"/>
        <v>9429.5999999999985</v>
      </c>
      <c r="H371" s="218">
        <f t="shared" si="46"/>
        <v>9429.5999999999985</v>
      </c>
      <c r="I371" s="218">
        <f t="shared" si="46"/>
        <v>9429.5999999999985</v>
      </c>
      <c r="J371" s="218">
        <f t="shared" si="46"/>
        <v>9429.5999999999985</v>
      </c>
      <c r="K371" s="218">
        <f t="shared" si="46"/>
        <v>9429.5999999999985</v>
      </c>
      <c r="L371" s="218">
        <f t="shared" si="46"/>
        <v>9429.5999999999985</v>
      </c>
      <c r="M371" s="218">
        <f t="shared" si="46"/>
        <v>9429.5999999999985</v>
      </c>
      <c r="N371" s="218">
        <f t="shared" si="46"/>
        <v>100</v>
      </c>
      <c r="O371" s="218">
        <f t="shared" si="46"/>
        <v>100</v>
      </c>
      <c r="P371" s="218">
        <f t="shared" si="46"/>
        <v>100</v>
      </c>
      <c r="Q371" s="218">
        <f t="shared" si="46"/>
        <v>100</v>
      </c>
      <c r="R371" s="218">
        <f t="shared" si="46"/>
        <v>100</v>
      </c>
    </row>
    <row r="372" spans="1:18" s="35" customFormat="1" x14ac:dyDescent="0.2">
      <c r="A372" s="48"/>
      <c r="F372" s="49"/>
      <c r="G372" s="50"/>
      <c r="H372" s="50"/>
      <c r="I372" s="50"/>
      <c r="J372" s="50"/>
      <c r="K372" s="50"/>
      <c r="L372" s="50"/>
      <c r="M372" s="50"/>
      <c r="N372" s="50"/>
      <c r="O372" s="50"/>
      <c r="P372" s="50"/>
      <c r="Q372" s="50"/>
      <c r="R372" s="50"/>
    </row>
    <row r="373" spans="1:18" s="35" customFormat="1" ht="17" x14ac:dyDescent="0.2">
      <c r="A373" s="221" t="s">
        <v>83</v>
      </c>
      <c r="B373" s="308" t="s">
        <v>149</v>
      </c>
      <c r="C373" s="207" t="s">
        <v>237</v>
      </c>
      <c r="D373" s="220" t="s">
        <v>173</v>
      </c>
      <c r="E373" s="220" t="s">
        <v>84</v>
      </c>
      <c r="F373" s="219" t="s">
        <v>190</v>
      </c>
      <c r="G373" s="212" t="s">
        <v>202</v>
      </c>
      <c r="H373" s="212" t="s">
        <v>203</v>
      </c>
      <c r="I373" s="212" t="s">
        <v>204</v>
      </c>
      <c r="J373" s="212" t="s">
        <v>205</v>
      </c>
      <c r="K373" s="212" t="s">
        <v>206</v>
      </c>
      <c r="L373" s="212" t="s">
        <v>207</v>
      </c>
      <c r="M373" s="212" t="s">
        <v>208</v>
      </c>
      <c r="N373" s="212" t="s">
        <v>209</v>
      </c>
      <c r="O373" s="212" t="s">
        <v>210</v>
      </c>
      <c r="P373" s="212" t="s">
        <v>211</v>
      </c>
      <c r="Q373" s="212" t="s">
        <v>212</v>
      </c>
      <c r="R373" s="212" t="s">
        <v>213</v>
      </c>
    </row>
    <row r="374" spans="1:18" s="35" customFormat="1" ht="39.75" customHeight="1" x14ac:dyDescent="0.2">
      <c r="A374" s="310" t="s">
        <v>593</v>
      </c>
      <c r="B374" s="310" t="s">
        <v>662</v>
      </c>
      <c r="C374" s="224"/>
      <c r="D374" s="312" t="s">
        <v>561</v>
      </c>
      <c r="E374" s="312" t="s">
        <v>562</v>
      </c>
      <c r="F374" s="313">
        <v>372</v>
      </c>
      <c r="G374" s="314">
        <v>372</v>
      </c>
      <c r="H374" s="315">
        <v>372</v>
      </c>
      <c r="I374" s="315">
        <v>372</v>
      </c>
      <c r="J374" s="315">
        <v>372</v>
      </c>
      <c r="K374" s="315">
        <v>372</v>
      </c>
      <c r="L374" s="315">
        <v>372</v>
      </c>
      <c r="M374" s="315">
        <v>372</v>
      </c>
      <c r="N374" s="315"/>
      <c r="O374" s="315"/>
      <c r="P374" s="315"/>
      <c r="Q374" s="315"/>
      <c r="R374" s="316"/>
    </row>
    <row r="375" spans="1:18" s="35" customFormat="1" ht="39.75" customHeight="1" x14ac:dyDescent="0.2">
      <c r="A375" s="310" t="s">
        <v>593</v>
      </c>
      <c r="B375" s="310" t="s">
        <v>662</v>
      </c>
      <c r="C375" s="224"/>
      <c r="D375" s="312" t="s">
        <v>572</v>
      </c>
      <c r="E375" s="312" t="s">
        <v>573</v>
      </c>
      <c r="F375" s="313">
        <v>38</v>
      </c>
      <c r="G375" s="314">
        <v>38</v>
      </c>
      <c r="H375" s="315">
        <v>38</v>
      </c>
      <c r="I375" s="315">
        <v>38</v>
      </c>
      <c r="J375" s="315"/>
      <c r="K375" s="315"/>
      <c r="L375" s="315"/>
      <c r="M375" s="315"/>
      <c r="N375" s="315"/>
      <c r="O375" s="315"/>
      <c r="P375" s="315"/>
      <c r="Q375" s="315"/>
      <c r="R375" s="316"/>
    </row>
    <row r="376" spans="1:18" s="35" customFormat="1" ht="39.75" customHeight="1" x14ac:dyDescent="0.2">
      <c r="A376" s="310" t="s">
        <v>593</v>
      </c>
      <c r="B376" s="310" t="s">
        <v>662</v>
      </c>
      <c r="C376" s="224"/>
      <c r="D376" s="312" t="s">
        <v>574</v>
      </c>
      <c r="E376" s="312" t="s">
        <v>575</v>
      </c>
      <c r="F376" s="313">
        <v>450</v>
      </c>
      <c r="G376" s="314">
        <v>450</v>
      </c>
      <c r="H376" s="315">
        <v>450</v>
      </c>
      <c r="I376" s="315">
        <v>450</v>
      </c>
      <c r="J376" s="315">
        <v>450</v>
      </c>
      <c r="K376" s="315">
        <v>450</v>
      </c>
      <c r="L376" s="315">
        <v>450</v>
      </c>
      <c r="M376" s="315">
        <v>450</v>
      </c>
      <c r="N376" s="315"/>
      <c r="O376" s="315"/>
      <c r="P376" s="315"/>
      <c r="Q376" s="315"/>
      <c r="R376" s="316"/>
    </row>
    <row r="377" spans="1:18" s="35" customFormat="1" ht="39.75" customHeight="1" x14ac:dyDescent="0.2">
      <c r="A377" s="310" t="s">
        <v>593</v>
      </c>
      <c r="B377" s="310" t="s">
        <v>662</v>
      </c>
      <c r="C377" s="224"/>
      <c r="D377" s="312" t="s">
        <v>576</v>
      </c>
      <c r="E377" s="312" t="s">
        <v>577</v>
      </c>
      <c r="F377" s="313">
        <v>60</v>
      </c>
      <c r="G377" s="314">
        <v>60</v>
      </c>
      <c r="H377" s="315">
        <v>60</v>
      </c>
      <c r="I377" s="315">
        <v>60</v>
      </c>
      <c r="J377" s="315">
        <v>60</v>
      </c>
      <c r="K377" s="315">
        <v>60</v>
      </c>
      <c r="L377" s="315">
        <v>60</v>
      </c>
      <c r="M377" s="315">
        <v>60</v>
      </c>
      <c r="N377" s="315"/>
      <c r="O377" s="315"/>
      <c r="P377" s="315"/>
      <c r="Q377" s="315"/>
      <c r="R377" s="316"/>
    </row>
    <row r="378" spans="1:18" s="35" customFormat="1" ht="39.75" customHeight="1" x14ac:dyDescent="0.2">
      <c r="A378" s="310" t="s">
        <v>593</v>
      </c>
      <c r="B378" s="310" t="s">
        <v>662</v>
      </c>
      <c r="C378" s="224"/>
      <c r="D378" s="312" t="s">
        <v>758</v>
      </c>
      <c r="E378" s="312" t="s">
        <v>578</v>
      </c>
      <c r="F378" s="313">
        <v>57</v>
      </c>
      <c r="G378" s="314">
        <v>57</v>
      </c>
      <c r="H378" s="315">
        <v>57</v>
      </c>
      <c r="I378" s="315">
        <v>57</v>
      </c>
      <c r="J378" s="315">
        <v>57</v>
      </c>
      <c r="K378" s="315">
        <v>57</v>
      </c>
      <c r="L378" s="315">
        <v>57</v>
      </c>
      <c r="M378" s="315">
        <v>57</v>
      </c>
      <c r="N378" s="315">
        <v>57</v>
      </c>
      <c r="O378" s="315">
        <v>57</v>
      </c>
      <c r="P378" s="315">
        <v>57</v>
      </c>
      <c r="Q378" s="315">
        <v>57</v>
      </c>
      <c r="R378" s="316">
        <v>57</v>
      </c>
    </row>
    <row r="379" spans="1:18" s="35" customFormat="1" ht="42.75" customHeight="1" x14ac:dyDescent="0.2">
      <c r="A379" s="310" t="s">
        <v>593</v>
      </c>
      <c r="B379" s="310" t="s">
        <v>662</v>
      </c>
      <c r="C379" s="224"/>
      <c r="D379" s="312" t="s">
        <v>758</v>
      </c>
      <c r="E379" s="312" t="s">
        <v>763</v>
      </c>
      <c r="F379" s="313">
        <v>13</v>
      </c>
      <c r="G379" s="314">
        <v>13</v>
      </c>
      <c r="H379" s="315">
        <v>13</v>
      </c>
      <c r="I379" s="315">
        <v>13</v>
      </c>
      <c r="J379" s="315">
        <v>13</v>
      </c>
      <c r="K379" s="315">
        <v>13</v>
      </c>
      <c r="L379" s="315">
        <v>13</v>
      </c>
      <c r="M379" s="315">
        <v>13</v>
      </c>
      <c r="N379" s="315">
        <v>13</v>
      </c>
      <c r="O379" s="315">
        <v>13</v>
      </c>
      <c r="P379" s="315">
        <v>13</v>
      </c>
      <c r="Q379" s="315">
        <v>13</v>
      </c>
      <c r="R379" s="316">
        <v>13</v>
      </c>
    </row>
    <row r="380" spans="1:18" s="35" customFormat="1" ht="42.75" customHeight="1" x14ac:dyDescent="0.2">
      <c r="A380" s="310" t="s">
        <v>593</v>
      </c>
      <c r="B380" s="310" t="s">
        <v>662</v>
      </c>
      <c r="C380" s="335"/>
      <c r="D380" s="312" t="s">
        <v>758</v>
      </c>
      <c r="E380" s="312" t="s">
        <v>764</v>
      </c>
      <c r="F380" s="313">
        <v>10</v>
      </c>
      <c r="G380" s="314">
        <v>10</v>
      </c>
      <c r="H380" s="315">
        <v>10</v>
      </c>
      <c r="I380" s="315">
        <v>10</v>
      </c>
      <c r="J380" s="315">
        <v>10</v>
      </c>
      <c r="K380" s="315">
        <v>10</v>
      </c>
      <c r="L380" s="315">
        <v>10</v>
      </c>
      <c r="M380" s="315">
        <v>10</v>
      </c>
      <c r="N380" s="315">
        <v>10</v>
      </c>
      <c r="O380" s="315">
        <v>10</v>
      </c>
      <c r="P380" s="315">
        <v>10</v>
      </c>
      <c r="Q380" s="315">
        <v>10</v>
      </c>
      <c r="R380" s="316">
        <v>10</v>
      </c>
    </row>
    <row r="381" spans="1:18" s="35" customFormat="1" ht="42.75" customHeight="1" x14ac:dyDescent="0.2">
      <c r="A381" s="310" t="s">
        <v>593</v>
      </c>
      <c r="B381" s="310" t="s">
        <v>662</v>
      </c>
      <c r="C381" s="335"/>
      <c r="D381" s="312" t="s">
        <v>579</v>
      </c>
      <c r="E381" s="312" t="s">
        <v>580</v>
      </c>
      <c r="F381" s="313">
        <v>66</v>
      </c>
      <c r="G381" s="314">
        <v>66</v>
      </c>
      <c r="H381" s="315">
        <v>66</v>
      </c>
      <c r="I381" s="315">
        <v>66</v>
      </c>
      <c r="J381" s="315">
        <v>66</v>
      </c>
      <c r="K381" s="315">
        <v>66</v>
      </c>
      <c r="L381" s="315">
        <v>66</v>
      </c>
      <c r="M381" s="315">
        <v>66</v>
      </c>
      <c r="N381" s="315"/>
      <c r="O381" s="315"/>
      <c r="P381" s="315"/>
      <c r="Q381" s="315"/>
      <c r="R381" s="316"/>
    </row>
    <row r="382" spans="1:18" s="35" customFormat="1" ht="15.75" customHeight="1" x14ac:dyDescent="0.2">
      <c r="A382" s="413" t="s">
        <v>594</v>
      </c>
      <c r="B382" s="414"/>
      <c r="C382" s="414"/>
      <c r="D382" s="414"/>
      <c r="E382" s="415"/>
      <c r="F382" s="218">
        <f>SUM(F374:F381)</f>
        <v>1066</v>
      </c>
      <c r="G382" s="218">
        <f t="shared" ref="G382:R382" si="47">SUM(G374:G381)</f>
        <v>1066</v>
      </c>
      <c r="H382" s="218">
        <f t="shared" si="47"/>
        <v>1066</v>
      </c>
      <c r="I382" s="218">
        <f t="shared" si="47"/>
        <v>1066</v>
      </c>
      <c r="J382" s="218">
        <f t="shared" si="47"/>
        <v>1028</v>
      </c>
      <c r="K382" s="218">
        <f t="shared" si="47"/>
        <v>1028</v>
      </c>
      <c r="L382" s="218">
        <f t="shared" si="47"/>
        <v>1028</v>
      </c>
      <c r="M382" s="218">
        <f t="shared" si="47"/>
        <v>1028</v>
      </c>
      <c r="N382" s="218">
        <f t="shared" si="47"/>
        <v>80</v>
      </c>
      <c r="O382" s="218">
        <f t="shared" si="47"/>
        <v>80</v>
      </c>
      <c r="P382" s="218">
        <f t="shared" si="47"/>
        <v>80</v>
      </c>
      <c r="Q382" s="218">
        <f t="shared" si="47"/>
        <v>80</v>
      </c>
      <c r="R382" s="218">
        <f t="shared" si="47"/>
        <v>80</v>
      </c>
    </row>
    <row r="383" spans="1:18" s="35" customFormat="1" x14ac:dyDescent="0.2">
      <c r="A383" s="48"/>
      <c r="F383" s="49"/>
      <c r="G383" s="50"/>
      <c r="H383" s="50"/>
      <c r="I383" s="50"/>
      <c r="J383" s="50"/>
      <c r="K383" s="50"/>
      <c r="L383" s="50"/>
      <c r="M383" s="50"/>
      <c r="N383" s="50"/>
      <c r="O383" s="50"/>
      <c r="P383" s="50"/>
      <c r="Q383" s="50"/>
      <c r="R383" s="50"/>
    </row>
    <row r="384" spans="1:18" s="35" customFormat="1" x14ac:dyDescent="0.2">
      <c r="A384" s="48"/>
      <c r="F384" s="49"/>
      <c r="G384" s="50"/>
      <c r="H384" s="50"/>
      <c r="I384" s="50"/>
      <c r="J384" s="50"/>
      <c r="K384" s="50"/>
      <c r="L384" s="50"/>
      <c r="M384" s="50"/>
      <c r="N384" s="50"/>
      <c r="O384" s="50"/>
      <c r="P384" s="50"/>
      <c r="Q384" s="50"/>
      <c r="R384" s="50"/>
    </row>
    <row r="385" spans="1:18" s="35" customFormat="1" x14ac:dyDescent="0.2">
      <c r="A385" s="48"/>
      <c r="F385" s="49"/>
      <c r="G385" s="50"/>
      <c r="H385" s="50"/>
      <c r="I385" s="50"/>
      <c r="J385" s="50"/>
      <c r="K385" s="50"/>
      <c r="L385" s="50"/>
      <c r="M385" s="50"/>
      <c r="N385" s="50"/>
      <c r="O385" s="50"/>
      <c r="P385" s="50"/>
      <c r="Q385" s="50"/>
      <c r="R385" s="50"/>
    </row>
    <row r="386" spans="1:18" s="35" customFormat="1" x14ac:dyDescent="0.2">
      <c r="A386" s="48"/>
      <c r="F386" s="49"/>
      <c r="G386" s="50"/>
      <c r="H386" s="50"/>
      <c r="I386" s="50"/>
      <c r="J386" s="50"/>
      <c r="K386" s="50"/>
      <c r="L386" s="50"/>
      <c r="M386" s="50"/>
      <c r="N386" s="50"/>
      <c r="O386" s="50"/>
      <c r="P386" s="50"/>
      <c r="Q386" s="50"/>
      <c r="R386" s="50"/>
    </row>
    <row r="387" spans="1:18" s="35" customFormat="1" x14ac:dyDescent="0.2">
      <c r="A387" s="48"/>
      <c r="F387" s="49"/>
      <c r="G387" s="50"/>
      <c r="H387" s="50"/>
      <c r="I387" s="50"/>
      <c r="J387" s="50"/>
      <c r="K387" s="50"/>
      <c r="L387" s="50"/>
      <c r="M387" s="50"/>
      <c r="N387" s="50"/>
      <c r="O387" s="50"/>
      <c r="P387" s="50"/>
      <c r="Q387" s="50"/>
      <c r="R387" s="50"/>
    </row>
    <row r="388" spans="1:18" s="35" customFormat="1" x14ac:dyDescent="0.2">
      <c r="A388" s="48"/>
      <c r="F388" s="49"/>
      <c r="G388" s="50"/>
      <c r="H388" s="50"/>
      <c r="I388" s="50"/>
      <c r="J388" s="50"/>
      <c r="K388" s="50"/>
      <c r="L388" s="50"/>
      <c r="M388" s="50"/>
      <c r="N388" s="50"/>
      <c r="O388" s="50"/>
      <c r="P388" s="50"/>
      <c r="Q388" s="50"/>
      <c r="R388" s="50"/>
    </row>
    <row r="389" spans="1:18" s="35" customFormat="1" x14ac:dyDescent="0.2">
      <c r="A389" s="48"/>
      <c r="F389" s="49"/>
      <c r="G389" s="50"/>
      <c r="H389" s="50"/>
      <c r="I389" s="50"/>
      <c r="J389" s="50"/>
      <c r="K389" s="50"/>
      <c r="L389" s="50"/>
      <c r="M389" s="50"/>
      <c r="N389" s="50"/>
      <c r="O389" s="50"/>
      <c r="P389" s="50"/>
      <c r="Q389" s="50"/>
      <c r="R389" s="50"/>
    </row>
    <row r="390" spans="1:18" s="35" customFormat="1" x14ac:dyDescent="0.2">
      <c r="A390" s="48"/>
      <c r="F390" s="49"/>
      <c r="G390" s="50"/>
      <c r="H390" s="50"/>
      <c r="I390" s="50"/>
      <c r="J390" s="50"/>
      <c r="K390" s="50"/>
      <c r="L390" s="50"/>
      <c r="M390" s="50"/>
      <c r="N390" s="50"/>
      <c r="O390" s="50"/>
      <c r="P390" s="50"/>
      <c r="Q390" s="50"/>
      <c r="R390" s="50"/>
    </row>
    <row r="391" spans="1:18" s="35" customFormat="1" x14ac:dyDescent="0.2">
      <c r="A391" s="48"/>
      <c r="F391" s="49"/>
      <c r="G391" s="50"/>
      <c r="H391" s="50"/>
      <c r="I391" s="50"/>
      <c r="J391" s="50"/>
      <c r="K391" s="50"/>
      <c r="L391" s="50"/>
      <c r="M391" s="50"/>
      <c r="N391" s="50"/>
      <c r="O391" s="50"/>
      <c r="P391" s="50"/>
      <c r="Q391" s="50"/>
      <c r="R391" s="50"/>
    </row>
    <row r="392" spans="1:18" s="35" customFormat="1" x14ac:dyDescent="0.2">
      <c r="A392" s="48"/>
      <c r="F392" s="49"/>
      <c r="G392" s="50"/>
      <c r="H392" s="50"/>
      <c r="I392" s="50"/>
      <c r="J392" s="50"/>
      <c r="K392" s="50"/>
      <c r="L392" s="50"/>
      <c r="M392" s="50"/>
      <c r="N392" s="50"/>
      <c r="O392" s="50"/>
      <c r="P392" s="50"/>
      <c r="Q392" s="50"/>
      <c r="R392" s="50"/>
    </row>
    <row r="393" spans="1:18" s="35" customFormat="1" x14ac:dyDescent="0.2">
      <c r="A393" s="48"/>
      <c r="F393" s="49"/>
      <c r="G393" s="50"/>
      <c r="H393" s="50"/>
      <c r="I393" s="50"/>
      <c r="J393" s="50"/>
      <c r="K393" s="50"/>
      <c r="L393" s="50"/>
      <c r="M393" s="50"/>
      <c r="N393" s="50"/>
      <c r="O393" s="50"/>
      <c r="P393" s="50"/>
      <c r="Q393" s="50"/>
      <c r="R393" s="50"/>
    </row>
    <row r="394" spans="1:18" s="35" customFormat="1" x14ac:dyDescent="0.2">
      <c r="A394" s="48"/>
      <c r="F394" s="49"/>
      <c r="G394" s="50"/>
      <c r="H394" s="50"/>
      <c r="I394" s="50"/>
      <c r="J394" s="50"/>
      <c r="K394" s="50"/>
      <c r="L394" s="50"/>
      <c r="M394" s="50"/>
      <c r="N394" s="50"/>
      <c r="O394" s="50"/>
      <c r="P394" s="50"/>
      <c r="Q394" s="50"/>
      <c r="R394" s="50"/>
    </row>
    <row r="395" spans="1:18" s="35" customFormat="1" x14ac:dyDescent="0.2">
      <c r="A395" s="48"/>
      <c r="F395" s="49"/>
      <c r="G395" s="50"/>
      <c r="H395" s="50"/>
      <c r="I395" s="50"/>
      <c r="J395" s="50"/>
      <c r="K395" s="50"/>
      <c r="L395" s="50"/>
      <c r="M395" s="50"/>
      <c r="N395" s="50"/>
      <c r="O395" s="50"/>
      <c r="P395" s="50"/>
      <c r="Q395" s="50"/>
      <c r="R395" s="50"/>
    </row>
    <row r="396" spans="1:18" s="35" customFormat="1" x14ac:dyDescent="0.2">
      <c r="A396" s="48"/>
      <c r="F396" s="49"/>
      <c r="G396" s="50"/>
      <c r="H396" s="50"/>
      <c r="I396" s="50"/>
      <c r="J396" s="50"/>
      <c r="K396" s="50"/>
      <c r="L396" s="50"/>
      <c r="M396" s="50"/>
      <c r="N396" s="50"/>
      <c r="O396" s="50"/>
      <c r="P396" s="50"/>
      <c r="Q396" s="50"/>
      <c r="R396" s="50"/>
    </row>
    <row r="397" spans="1:18" s="35" customFormat="1" x14ac:dyDescent="0.2">
      <c r="A397" s="48"/>
      <c r="F397" s="49"/>
      <c r="G397" s="50"/>
      <c r="H397" s="50"/>
      <c r="I397" s="50"/>
      <c r="J397" s="50"/>
      <c r="K397" s="50"/>
      <c r="L397" s="50"/>
      <c r="M397" s="50"/>
      <c r="N397" s="50"/>
      <c r="O397" s="50"/>
      <c r="P397" s="50"/>
      <c r="Q397" s="50"/>
      <c r="R397" s="50"/>
    </row>
    <row r="398" spans="1:18" s="35" customFormat="1" x14ac:dyDescent="0.2">
      <c r="A398" s="48"/>
      <c r="F398" s="49"/>
      <c r="G398" s="50"/>
      <c r="H398" s="50"/>
      <c r="I398" s="50"/>
      <c r="J398" s="50"/>
      <c r="K398" s="50"/>
      <c r="L398" s="50"/>
      <c r="M398" s="50"/>
      <c r="N398" s="50"/>
      <c r="O398" s="50"/>
      <c r="P398" s="50"/>
      <c r="Q398" s="50"/>
      <c r="R398" s="50"/>
    </row>
    <row r="399" spans="1:18" s="35" customFormat="1" x14ac:dyDescent="0.2">
      <c r="A399" s="48"/>
      <c r="F399" s="49"/>
      <c r="G399" s="50"/>
      <c r="H399" s="50"/>
      <c r="I399" s="50"/>
      <c r="J399" s="50"/>
      <c r="K399" s="50"/>
      <c r="L399" s="50"/>
      <c r="M399" s="50"/>
      <c r="N399" s="50"/>
      <c r="O399" s="50"/>
      <c r="P399" s="50"/>
      <c r="Q399" s="50"/>
      <c r="R399" s="50"/>
    </row>
    <row r="400" spans="1:18" s="35" customFormat="1" x14ac:dyDescent="0.2">
      <c r="A400" s="48"/>
      <c r="F400" s="49"/>
      <c r="G400" s="50"/>
      <c r="H400" s="50"/>
      <c r="I400" s="50"/>
      <c r="J400" s="50"/>
      <c r="K400" s="50"/>
      <c r="L400" s="50"/>
      <c r="M400" s="50"/>
      <c r="N400" s="50"/>
      <c r="O400" s="50"/>
      <c r="P400" s="50"/>
      <c r="Q400" s="50"/>
      <c r="R400" s="50"/>
    </row>
    <row r="401" spans="1:18" s="35" customFormat="1" x14ac:dyDescent="0.2">
      <c r="A401" s="48"/>
      <c r="F401" s="49"/>
      <c r="G401" s="50"/>
      <c r="H401" s="50"/>
      <c r="I401" s="50"/>
      <c r="J401" s="50"/>
      <c r="K401" s="50"/>
      <c r="L401" s="50"/>
      <c r="M401" s="50"/>
      <c r="N401" s="50"/>
      <c r="O401" s="50"/>
      <c r="P401" s="50"/>
      <c r="Q401" s="50"/>
      <c r="R401" s="50"/>
    </row>
    <row r="402" spans="1:18" s="35" customFormat="1" x14ac:dyDescent="0.2">
      <c r="A402" s="48"/>
      <c r="F402" s="49"/>
      <c r="G402" s="50"/>
      <c r="H402" s="50"/>
      <c r="I402" s="50"/>
      <c r="J402" s="50"/>
      <c r="K402" s="50"/>
      <c r="L402" s="50"/>
      <c r="M402" s="50"/>
      <c r="N402" s="50"/>
      <c r="O402" s="50"/>
      <c r="P402" s="50"/>
      <c r="Q402" s="50"/>
      <c r="R402" s="50"/>
    </row>
    <row r="403" spans="1:18" s="35" customFormat="1" x14ac:dyDescent="0.2">
      <c r="A403" s="48"/>
      <c r="F403" s="49"/>
      <c r="G403" s="50"/>
      <c r="H403" s="50"/>
      <c r="I403" s="50"/>
      <c r="J403" s="50"/>
      <c r="K403" s="50"/>
      <c r="L403" s="50"/>
      <c r="M403" s="50"/>
      <c r="N403" s="50"/>
      <c r="O403" s="50"/>
      <c r="P403" s="50"/>
      <c r="Q403" s="50"/>
      <c r="R403" s="50"/>
    </row>
    <row r="404" spans="1:18" s="35" customFormat="1" x14ac:dyDescent="0.2">
      <c r="A404" s="48"/>
      <c r="F404" s="49"/>
      <c r="G404" s="50"/>
      <c r="H404" s="50"/>
      <c r="I404" s="50"/>
      <c r="J404" s="50"/>
      <c r="K404" s="50"/>
      <c r="L404" s="50"/>
      <c r="M404" s="50"/>
      <c r="N404" s="50"/>
      <c r="O404" s="50"/>
      <c r="P404" s="50"/>
      <c r="Q404" s="50"/>
      <c r="R404" s="50"/>
    </row>
    <row r="405" spans="1:18" s="35" customFormat="1" x14ac:dyDescent="0.2">
      <c r="A405" s="48"/>
      <c r="F405" s="49"/>
      <c r="G405" s="50"/>
      <c r="H405" s="50"/>
      <c r="I405" s="50"/>
      <c r="J405" s="50"/>
      <c r="K405" s="50"/>
      <c r="L405" s="50"/>
      <c r="M405" s="50"/>
      <c r="N405" s="50"/>
      <c r="O405" s="50"/>
      <c r="P405" s="50"/>
      <c r="Q405" s="50"/>
      <c r="R405" s="50"/>
    </row>
    <row r="406" spans="1:18" s="35" customFormat="1" x14ac:dyDescent="0.2">
      <c r="A406" s="48"/>
      <c r="F406" s="49"/>
      <c r="G406" s="50"/>
      <c r="H406" s="50"/>
      <c r="I406" s="50"/>
      <c r="J406" s="50"/>
      <c r="K406" s="50"/>
      <c r="L406" s="50"/>
      <c r="M406" s="50"/>
      <c r="N406" s="50"/>
      <c r="O406" s="50"/>
      <c r="P406" s="50"/>
      <c r="Q406" s="50"/>
      <c r="R406" s="50"/>
    </row>
    <row r="407" spans="1:18" s="35" customFormat="1" x14ac:dyDescent="0.2">
      <c r="A407" s="48"/>
      <c r="F407" s="49"/>
      <c r="G407" s="50"/>
      <c r="H407" s="50"/>
      <c r="I407" s="50"/>
      <c r="J407" s="50"/>
      <c r="K407" s="50"/>
      <c r="L407" s="50"/>
      <c r="M407" s="50"/>
      <c r="N407" s="50"/>
      <c r="O407" s="50"/>
      <c r="P407" s="50"/>
      <c r="Q407" s="50"/>
      <c r="R407" s="50"/>
    </row>
    <row r="408" spans="1:18" s="35" customFormat="1" x14ac:dyDescent="0.2">
      <c r="A408" s="48"/>
      <c r="F408" s="49"/>
      <c r="G408" s="50"/>
      <c r="H408" s="50"/>
      <c r="I408" s="50"/>
      <c r="J408" s="50"/>
      <c r="K408" s="50"/>
      <c r="L408" s="50"/>
      <c r="M408" s="50"/>
      <c r="N408" s="50"/>
      <c r="O408" s="50"/>
      <c r="P408" s="50"/>
      <c r="Q408" s="50"/>
      <c r="R408" s="50"/>
    </row>
    <row r="409" spans="1:18" s="35" customFormat="1" x14ac:dyDescent="0.2">
      <c r="A409" s="48"/>
      <c r="F409" s="49"/>
      <c r="G409" s="50"/>
      <c r="H409" s="50"/>
      <c r="I409" s="50"/>
      <c r="J409" s="50"/>
      <c r="K409" s="50"/>
      <c r="L409" s="50"/>
      <c r="M409" s="50"/>
      <c r="N409" s="50"/>
      <c r="O409" s="50"/>
      <c r="P409" s="50"/>
      <c r="Q409" s="50"/>
      <c r="R409" s="50"/>
    </row>
    <row r="410" spans="1:18" s="35" customFormat="1" x14ac:dyDescent="0.2">
      <c r="A410" s="48"/>
      <c r="F410" s="49"/>
      <c r="G410" s="50"/>
      <c r="H410" s="50"/>
      <c r="I410" s="50"/>
      <c r="J410" s="50"/>
      <c r="K410" s="50"/>
      <c r="L410" s="50"/>
      <c r="M410" s="50"/>
      <c r="N410" s="50"/>
      <c r="O410" s="50"/>
      <c r="P410" s="50"/>
      <c r="Q410" s="50"/>
      <c r="R410" s="50"/>
    </row>
    <row r="411" spans="1:18" s="35" customFormat="1" x14ac:dyDescent="0.2">
      <c r="A411" s="48"/>
      <c r="F411" s="49"/>
      <c r="G411" s="50"/>
      <c r="H411" s="50"/>
      <c r="I411" s="50"/>
      <c r="J411" s="50"/>
      <c r="K411" s="50"/>
      <c r="L411" s="50"/>
      <c r="M411" s="50"/>
      <c r="N411" s="50"/>
      <c r="O411" s="50"/>
      <c r="P411" s="50"/>
      <c r="Q411" s="50"/>
      <c r="R411" s="50"/>
    </row>
    <row r="412" spans="1:18" s="35" customFormat="1" x14ac:dyDescent="0.2">
      <c r="A412" s="48"/>
      <c r="F412" s="49"/>
      <c r="G412" s="50"/>
      <c r="H412" s="50"/>
      <c r="I412" s="50"/>
      <c r="J412" s="50"/>
      <c r="K412" s="50"/>
      <c r="L412" s="50"/>
      <c r="M412" s="50"/>
      <c r="N412" s="50"/>
      <c r="O412" s="50"/>
      <c r="P412" s="50"/>
      <c r="Q412" s="50"/>
      <c r="R412" s="50"/>
    </row>
    <row r="413" spans="1:18" s="35" customFormat="1" x14ac:dyDescent="0.2">
      <c r="A413" s="48"/>
      <c r="F413" s="49"/>
      <c r="G413" s="50"/>
      <c r="H413" s="50"/>
      <c r="I413" s="50"/>
      <c r="J413" s="50"/>
      <c r="K413" s="50"/>
      <c r="L413" s="50"/>
      <c r="M413" s="50"/>
      <c r="N413" s="50"/>
      <c r="O413" s="50"/>
      <c r="P413" s="50"/>
      <c r="Q413" s="50"/>
      <c r="R413" s="50"/>
    </row>
    <row r="414" spans="1:18" s="35" customFormat="1" x14ac:dyDescent="0.2">
      <c r="A414" s="48"/>
      <c r="F414" s="49"/>
      <c r="G414" s="50"/>
      <c r="H414" s="50"/>
      <c r="I414" s="50"/>
      <c r="J414" s="50"/>
      <c r="K414" s="50"/>
      <c r="L414" s="50"/>
      <c r="M414" s="50"/>
      <c r="N414" s="50"/>
      <c r="O414" s="50"/>
      <c r="P414" s="50"/>
      <c r="Q414" s="50"/>
      <c r="R414" s="50"/>
    </row>
    <row r="415" spans="1:18" s="35" customFormat="1" x14ac:dyDescent="0.2">
      <c r="A415" s="48"/>
      <c r="F415" s="49"/>
      <c r="G415" s="50"/>
      <c r="H415" s="50"/>
      <c r="I415" s="50"/>
      <c r="J415" s="50"/>
      <c r="K415" s="50"/>
      <c r="L415" s="50"/>
      <c r="M415" s="50"/>
      <c r="N415" s="50"/>
      <c r="O415" s="50"/>
      <c r="P415" s="50"/>
      <c r="Q415" s="50"/>
      <c r="R415" s="50"/>
    </row>
    <row r="416" spans="1:18" s="35" customFormat="1" x14ac:dyDescent="0.2">
      <c r="A416" s="48"/>
      <c r="F416" s="49"/>
      <c r="G416" s="50"/>
      <c r="H416" s="50"/>
      <c r="I416" s="50"/>
      <c r="J416" s="50"/>
      <c r="K416" s="50"/>
      <c r="L416" s="50"/>
      <c r="M416" s="50"/>
      <c r="N416" s="50"/>
      <c r="O416" s="50"/>
      <c r="P416" s="50"/>
      <c r="Q416" s="50"/>
      <c r="R416" s="50"/>
    </row>
    <row r="417" spans="1:18" s="35" customFormat="1" x14ac:dyDescent="0.2">
      <c r="A417" s="48"/>
      <c r="F417" s="49"/>
      <c r="G417" s="50"/>
      <c r="H417" s="50"/>
      <c r="I417" s="50"/>
      <c r="J417" s="50"/>
      <c r="K417" s="50"/>
      <c r="L417" s="50"/>
      <c r="M417" s="50"/>
      <c r="N417" s="50"/>
      <c r="O417" s="50"/>
      <c r="P417" s="50"/>
      <c r="Q417" s="50"/>
      <c r="R417" s="50"/>
    </row>
    <row r="418" spans="1:18" s="35" customFormat="1" x14ac:dyDescent="0.2">
      <c r="A418" s="48"/>
      <c r="F418" s="49"/>
      <c r="G418" s="50"/>
      <c r="H418" s="50"/>
      <c r="I418" s="50"/>
      <c r="J418" s="50"/>
      <c r="K418" s="50"/>
      <c r="L418" s="50"/>
      <c r="M418" s="50"/>
      <c r="N418" s="50"/>
      <c r="O418" s="50"/>
      <c r="P418" s="50"/>
      <c r="Q418" s="50"/>
      <c r="R418" s="50"/>
    </row>
    <row r="419" spans="1:18" s="35" customFormat="1" x14ac:dyDescent="0.2">
      <c r="A419" s="48"/>
      <c r="F419" s="49"/>
      <c r="G419" s="50"/>
      <c r="H419" s="50"/>
      <c r="I419" s="50"/>
      <c r="J419" s="50"/>
      <c r="K419" s="50"/>
      <c r="L419" s="50"/>
      <c r="M419" s="50"/>
      <c r="N419" s="50"/>
      <c r="O419" s="50"/>
      <c r="P419" s="50"/>
      <c r="Q419" s="50"/>
      <c r="R419" s="50"/>
    </row>
    <row r="420" spans="1:18" s="35" customFormat="1" x14ac:dyDescent="0.2">
      <c r="A420" s="48"/>
      <c r="F420" s="49"/>
      <c r="G420" s="50"/>
      <c r="H420" s="50"/>
      <c r="I420" s="50"/>
      <c r="J420" s="50"/>
      <c r="K420" s="50"/>
      <c r="L420" s="50"/>
      <c r="M420" s="50"/>
      <c r="N420" s="50"/>
      <c r="O420" s="50"/>
      <c r="P420" s="50"/>
      <c r="Q420" s="50"/>
      <c r="R420" s="50"/>
    </row>
    <row r="421" spans="1:18" s="35" customFormat="1" x14ac:dyDescent="0.2">
      <c r="A421" s="48"/>
      <c r="F421" s="49"/>
      <c r="G421" s="50"/>
      <c r="H421" s="50"/>
      <c r="I421" s="50"/>
      <c r="J421" s="50"/>
      <c r="K421" s="50"/>
      <c r="L421" s="50"/>
      <c r="M421" s="50"/>
      <c r="N421" s="50"/>
      <c r="O421" s="50"/>
      <c r="P421" s="50"/>
      <c r="Q421" s="50"/>
      <c r="R421" s="50"/>
    </row>
    <row r="422" spans="1:18" s="35" customFormat="1" x14ac:dyDescent="0.2">
      <c r="A422" s="48"/>
      <c r="F422" s="49"/>
      <c r="G422" s="50"/>
      <c r="H422" s="50"/>
      <c r="I422" s="50"/>
      <c r="J422" s="50"/>
      <c r="K422" s="50"/>
      <c r="L422" s="50"/>
      <c r="M422" s="50"/>
      <c r="N422" s="50"/>
      <c r="O422" s="50"/>
      <c r="P422" s="50"/>
      <c r="Q422" s="50"/>
      <c r="R422" s="50"/>
    </row>
    <row r="423" spans="1:18" s="35" customFormat="1" x14ac:dyDescent="0.2">
      <c r="A423" s="48"/>
      <c r="F423" s="49"/>
      <c r="G423" s="50"/>
      <c r="H423" s="50"/>
      <c r="I423" s="50"/>
      <c r="J423" s="50"/>
      <c r="K423" s="50"/>
      <c r="L423" s="50"/>
      <c r="M423" s="50"/>
      <c r="N423" s="50"/>
      <c r="O423" s="50"/>
      <c r="P423" s="50"/>
      <c r="Q423" s="50"/>
      <c r="R423" s="50"/>
    </row>
    <row r="424" spans="1:18" s="35" customFormat="1" x14ac:dyDescent="0.2">
      <c r="A424" s="48"/>
      <c r="F424" s="49"/>
      <c r="G424" s="50"/>
      <c r="H424" s="50"/>
      <c r="I424" s="50"/>
      <c r="J424" s="50"/>
      <c r="K424" s="50"/>
      <c r="L424" s="50"/>
      <c r="M424" s="50"/>
      <c r="N424" s="50"/>
      <c r="O424" s="50"/>
      <c r="P424" s="50"/>
      <c r="Q424" s="50"/>
      <c r="R424" s="50"/>
    </row>
    <row r="425" spans="1:18" s="35" customFormat="1" x14ac:dyDescent="0.2">
      <c r="A425" s="48"/>
      <c r="F425" s="49"/>
      <c r="G425" s="50"/>
      <c r="H425" s="50"/>
      <c r="I425" s="50"/>
      <c r="J425" s="50"/>
      <c r="K425" s="50"/>
      <c r="L425" s="50"/>
      <c r="M425" s="50"/>
      <c r="N425" s="50"/>
      <c r="O425" s="50"/>
      <c r="P425" s="50"/>
      <c r="Q425" s="50"/>
      <c r="R425" s="50"/>
    </row>
    <row r="426" spans="1:18" s="35" customFormat="1" x14ac:dyDescent="0.2">
      <c r="A426" s="48"/>
      <c r="F426" s="49"/>
      <c r="G426" s="50"/>
      <c r="H426" s="50"/>
      <c r="I426" s="50"/>
      <c r="J426" s="50"/>
      <c r="K426" s="50"/>
      <c r="L426" s="50"/>
      <c r="M426" s="50"/>
      <c r="N426" s="50"/>
      <c r="O426" s="50"/>
      <c r="P426" s="50"/>
      <c r="Q426" s="50"/>
      <c r="R426" s="50"/>
    </row>
    <row r="427" spans="1:18" s="35" customFormat="1" x14ac:dyDescent="0.2">
      <c r="A427" s="48"/>
      <c r="F427" s="49"/>
      <c r="G427" s="50"/>
      <c r="H427" s="50"/>
      <c r="I427" s="50"/>
      <c r="J427" s="50"/>
      <c r="K427" s="50"/>
      <c r="L427" s="50"/>
      <c r="M427" s="50"/>
      <c r="N427" s="50"/>
      <c r="O427" s="50"/>
      <c r="P427" s="50"/>
      <c r="Q427" s="50"/>
      <c r="R427" s="50"/>
    </row>
    <row r="428" spans="1:18" s="35" customFormat="1" x14ac:dyDescent="0.2">
      <c r="A428" s="48"/>
      <c r="F428" s="49"/>
      <c r="G428" s="50"/>
      <c r="H428" s="50"/>
      <c r="I428" s="50"/>
      <c r="J428" s="50"/>
      <c r="K428" s="50"/>
      <c r="L428" s="50"/>
      <c r="M428" s="50"/>
      <c r="N428" s="50"/>
      <c r="O428" s="50"/>
      <c r="P428" s="50"/>
      <c r="Q428" s="50"/>
      <c r="R428" s="50"/>
    </row>
    <row r="429" spans="1:18" s="35" customFormat="1" x14ac:dyDescent="0.2">
      <c r="A429" s="48"/>
      <c r="F429" s="49"/>
      <c r="G429" s="50"/>
      <c r="H429" s="50"/>
      <c r="I429" s="50"/>
      <c r="J429" s="50"/>
      <c r="K429" s="50"/>
      <c r="L429" s="50"/>
      <c r="M429" s="50"/>
      <c r="N429" s="50"/>
      <c r="O429" s="50"/>
      <c r="P429" s="50"/>
      <c r="Q429" s="50"/>
      <c r="R429" s="50"/>
    </row>
    <row r="430" spans="1:18" s="35" customFormat="1" x14ac:dyDescent="0.2">
      <c r="A430" s="48"/>
      <c r="F430" s="49"/>
      <c r="G430" s="50"/>
      <c r="H430" s="50"/>
      <c r="I430" s="50"/>
      <c r="J430" s="50"/>
      <c r="K430" s="50"/>
      <c r="L430" s="50"/>
      <c r="M430" s="50"/>
      <c r="N430" s="50"/>
      <c r="O430" s="50"/>
      <c r="P430" s="50"/>
      <c r="Q430" s="50"/>
      <c r="R430" s="50"/>
    </row>
    <row r="431" spans="1:18" s="35" customFormat="1" x14ac:dyDescent="0.2">
      <c r="A431" s="48"/>
      <c r="F431" s="49"/>
      <c r="G431" s="50"/>
      <c r="H431" s="50"/>
      <c r="I431" s="50"/>
      <c r="J431" s="50"/>
      <c r="K431" s="50"/>
      <c r="L431" s="50"/>
      <c r="M431" s="50"/>
      <c r="N431" s="50"/>
      <c r="O431" s="50"/>
      <c r="P431" s="50"/>
      <c r="Q431" s="50"/>
      <c r="R431" s="50"/>
    </row>
    <row r="432" spans="1:18" s="35" customFormat="1" x14ac:dyDescent="0.2">
      <c r="A432" s="48"/>
      <c r="F432" s="49"/>
      <c r="G432" s="50"/>
      <c r="H432" s="50"/>
      <c r="I432" s="50"/>
      <c r="J432" s="50"/>
      <c r="K432" s="50"/>
      <c r="L432" s="50"/>
      <c r="M432" s="50"/>
      <c r="N432" s="50"/>
      <c r="O432" s="50"/>
      <c r="P432" s="50"/>
      <c r="Q432" s="50"/>
      <c r="R432" s="50"/>
    </row>
    <row r="433" spans="1:18" s="35" customFormat="1" x14ac:dyDescent="0.2">
      <c r="A433" s="48"/>
      <c r="F433" s="49"/>
      <c r="G433" s="50"/>
      <c r="H433" s="50"/>
      <c r="I433" s="50"/>
      <c r="J433" s="50"/>
      <c r="K433" s="50"/>
      <c r="L433" s="50"/>
      <c r="M433" s="50"/>
      <c r="N433" s="50"/>
      <c r="O433" s="50"/>
      <c r="P433" s="50"/>
      <c r="Q433" s="50"/>
      <c r="R433" s="50"/>
    </row>
    <row r="434" spans="1:18" s="35" customFormat="1" x14ac:dyDescent="0.2">
      <c r="A434" s="48"/>
      <c r="F434" s="49"/>
      <c r="G434" s="50"/>
      <c r="H434" s="50"/>
      <c r="I434" s="50"/>
      <c r="J434" s="50"/>
      <c r="K434" s="50"/>
      <c r="L434" s="50"/>
      <c r="M434" s="50"/>
      <c r="N434" s="50"/>
      <c r="O434" s="50"/>
      <c r="P434" s="50"/>
      <c r="Q434" s="50"/>
      <c r="R434" s="50"/>
    </row>
    <row r="435" spans="1:18" s="35" customFormat="1" x14ac:dyDescent="0.2">
      <c r="A435" s="48"/>
      <c r="F435" s="49"/>
      <c r="G435" s="50"/>
      <c r="H435" s="50"/>
      <c r="I435" s="50"/>
      <c r="J435" s="50"/>
      <c r="K435" s="50"/>
      <c r="L435" s="50"/>
      <c r="M435" s="50"/>
      <c r="N435" s="50"/>
      <c r="O435" s="50"/>
      <c r="P435" s="50"/>
      <c r="Q435" s="50"/>
      <c r="R435" s="50"/>
    </row>
    <row r="436" spans="1:18" s="35" customFormat="1" x14ac:dyDescent="0.2">
      <c r="A436" s="48"/>
      <c r="F436" s="49"/>
      <c r="G436" s="50"/>
      <c r="H436" s="50"/>
      <c r="I436" s="50"/>
      <c r="J436" s="50"/>
      <c r="K436" s="50"/>
      <c r="L436" s="50"/>
      <c r="M436" s="50"/>
      <c r="N436" s="50"/>
      <c r="O436" s="50"/>
      <c r="P436" s="50"/>
      <c r="Q436" s="50"/>
      <c r="R436" s="50"/>
    </row>
    <row r="437" spans="1:18" s="35" customFormat="1" x14ac:dyDescent="0.2">
      <c r="A437" s="48"/>
      <c r="F437" s="49"/>
      <c r="G437" s="50"/>
      <c r="H437" s="50"/>
      <c r="I437" s="50"/>
      <c r="J437" s="50"/>
      <c r="K437" s="50"/>
      <c r="L437" s="50"/>
      <c r="M437" s="50"/>
      <c r="N437" s="50"/>
      <c r="O437" s="50"/>
      <c r="P437" s="50"/>
      <c r="Q437" s="50"/>
      <c r="R437" s="50"/>
    </row>
    <row r="438" spans="1:18" s="35" customFormat="1" x14ac:dyDescent="0.2">
      <c r="A438" s="48"/>
      <c r="F438" s="49"/>
      <c r="G438" s="50"/>
      <c r="H438" s="50"/>
      <c r="I438" s="50"/>
      <c r="J438" s="50"/>
      <c r="K438" s="50"/>
      <c r="L438" s="50"/>
      <c r="M438" s="50"/>
      <c r="N438" s="50"/>
      <c r="O438" s="50"/>
      <c r="P438" s="50"/>
      <c r="Q438" s="50"/>
      <c r="R438" s="50"/>
    </row>
    <row r="439" spans="1:18" s="35" customFormat="1" x14ac:dyDescent="0.2">
      <c r="A439" s="48"/>
      <c r="F439" s="49"/>
      <c r="G439" s="50"/>
      <c r="H439" s="50"/>
      <c r="I439" s="50"/>
      <c r="J439" s="50"/>
      <c r="K439" s="50"/>
      <c r="L439" s="50"/>
      <c r="M439" s="50"/>
      <c r="N439" s="50"/>
      <c r="O439" s="50"/>
      <c r="P439" s="50"/>
      <c r="Q439" s="50"/>
      <c r="R439" s="50"/>
    </row>
    <row r="440" spans="1:18" s="35" customFormat="1" x14ac:dyDescent="0.2">
      <c r="A440" s="48"/>
      <c r="F440" s="49"/>
      <c r="G440" s="50"/>
      <c r="H440" s="50"/>
      <c r="I440" s="50"/>
      <c r="J440" s="50"/>
      <c r="K440" s="50"/>
      <c r="L440" s="50"/>
      <c r="M440" s="50"/>
      <c r="N440" s="50"/>
      <c r="O440" s="50"/>
      <c r="P440" s="50"/>
      <c r="Q440" s="50"/>
      <c r="R440" s="50"/>
    </row>
    <row r="441" spans="1:18" s="35" customFormat="1" x14ac:dyDescent="0.2">
      <c r="A441" s="48"/>
      <c r="F441" s="49"/>
      <c r="G441" s="50"/>
      <c r="H441" s="50"/>
      <c r="I441" s="50"/>
      <c r="J441" s="50"/>
      <c r="K441" s="50"/>
      <c r="L441" s="50"/>
      <c r="M441" s="50"/>
      <c r="N441" s="50"/>
      <c r="O441" s="50"/>
      <c r="P441" s="50"/>
      <c r="Q441" s="50"/>
      <c r="R441" s="50"/>
    </row>
    <row r="442" spans="1:18" s="35" customFormat="1" x14ac:dyDescent="0.2">
      <c r="A442" s="48"/>
      <c r="F442" s="49"/>
      <c r="G442" s="50"/>
      <c r="H442" s="50"/>
      <c r="I442" s="50"/>
      <c r="J442" s="50"/>
      <c r="K442" s="50"/>
      <c r="L442" s="50"/>
      <c r="M442" s="50"/>
      <c r="N442" s="50"/>
      <c r="O442" s="50"/>
      <c r="P442" s="50"/>
      <c r="Q442" s="50"/>
      <c r="R442" s="50"/>
    </row>
  </sheetData>
  <autoFilter ref="A325:BFS329" xr:uid="{F1BFECD1-AC55-4742-85F0-D0B4D9A2EB54}"/>
  <mergeCells count="160">
    <mergeCell ref="P227:R227"/>
    <mergeCell ref="P211:R211"/>
    <mergeCell ref="B206:E206"/>
    <mergeCell ref="G206:I206"/>
    <mergeCell ref="J206:L206"/>
    <mergeCell ref="M206:O206"/>
    <mergeCell ref="P206:R206"/>
    <mergeCell ref="B211:E211"/>
    <mergeCell ref="A215:E215"/>
    <mergeCell ref="A216:E216"/>
    <mergeCell ref="G216:I216"/>
    <mergeCell ref="J216:L216"/>
    <mergeCell ref="M216:O216"/>
    <mergeCell ref="P216:R216"/>
    <mergeCell ref="G211:I211"/>
    <mergeCell ref="J211:L211"/>
    <mergeCell ref="M211:O211"/>
    <mergeCell ref="A226:E226"/>
    <mergeCell ref="A227:E227"/>
    <mergeCell ref="B1:R1"/>
    <mergeCell ref="G2:R2"/>
    <mergeCell ref="B2:B3"/>
    <mergeCell ref="D2:D3"/>
    <mergeCell ref="E2:E3"/>
    <mergeCell ref="F2:F3"/>
    <mergeCell ref="G84:I84"/>
    <mergeCell ref="J84:L84"/>
    <mergeCell ref="M84:O84"/>
    <mergeCell ref="P84:R84"/>
    <mergeCell ref="A83:E84"/>
    <mergeCell ref="G24:I24"/>
    <mergeCell ref="J24:L24"/>
    <mergeCell ref="M24:O24"/>
    <mergeCell ref="P24:R24"/>
    <mergeCell ref="A2:A3"/>
    <mergeCell ref="A23:E23"/>
    <mergeCell ref="A24:F24"/>
    <mergeCell ref="C2:C3"/>
    <mergeCell ref="A264:E264"/>
    <mergeCell ref="A257:E257"/>
    <mergeCell ref="A258:E258"/>
    <mergeCell ref="P233:R233"/>
    <mergeCell ref="G242:I242"/>
    <mergeCell ref="J242:L242"/>
    <mergeCell ref="M242:O242"/>
    <mergeCell ref="P242:R242"/>
    <mergeCell ref="A233:E233"/>
    <mergeCell ref="A253:E253"/>
    <mergeCell ref="G233:I233"/>
    <mergeCell ref="J233:L233"/>
    <mergeCell ref="M233:O233"/>
    <mergeCell ref="A241:E241"/>
    <mergeCell ref="A242:E242"/>
    <mergeCell ref="A252:E252"/>
    <mergeCell ref="J253:L253"/>
    <mergeCell ref="M253:O253"/>
    <mergeCell ref="P334:R334"/>
    <mergeCell ref="G308:I308"/>
    <mergeCell ref="J308:L308"/>
    <mergeCell ref="M308:O308"/>
    <mergeCell ref="P308:R308"/>
    <mergeCell ref="G329:I329"/>
    <mergeCell ref="J329:L329"/>
    <mergeCell ref="M329:O329"/>
    <mergeCell ref="P329:R329"/>
    <mergeCell ref="G334:I334"/>
    <mergeCell ref="J334:L334"/>
    <mergeCell ref="M334:O334"/>
    <mergeCell ref="G313:I313"/>
    <mergeCell ref="J313:L313"/>
    <mergeCell ref="M313:O313"/>
    <mergeCell ref="P313:R313"/>
    <mergeCell ref="A85:E85"/>
    <mergeCell ref="A86:E86"/>
    <mergeCell ref="G86:I86"/>
    <mergeCell ref="J86:L86"/>
    <mergeCell ref="M86:O86"/>
    <mergeCell ref="P86:R86"/>
    <mergeCell ref="A96:E96"/>
    <mergeCell ref="A97:E97"/>
    <mergeCell ref="A136:E136"/>
    <mergeCell ref="G97:I97"/>
    <mergeCell ref="J97:L97"/>
    <mergeCell ref="M97:O97"/>
    <mergeCell ref="P97:R97"/>
    <mergeCell ref="A134:E135"/>
    <mergeCell ref="G135:I135"/>
    <mergeCell ref="J135:L135"/>
    <mergeCell ref="M135:O135"/>
    <mergeCell ref="P135:R135"/>
    <mergeCell ref="A205:E205"/>
    <mergeCell ref="A210:E210"/>
    <mergeCell ref="P137:R137"/>
    <mergeCell ref="A194:E194"/>
    <mergeCell ref="A201:E201"/>
    <mergeCell ref="G195:I195"/>
    <mergeCell ref="J195:L195"/>
    <mergeCell ref="M195:O195"/>
    <mergeCell ref="P195:R195"/>
    <mergeCell ref="A200:E200"/>
    <mergeCell ref="G201:I201"/>
    <mergeCell ref="J201:L201"/>
    <mergeCell ref="M201:O201"/>
    <mergeCell ref="A195:E195"/>
    <mergeCell ref="B184:B191"/>
    <mergeCell ref="C184:C191"/>
    <mergeCell ref="P201:R201"/>
    <mergeCell ref="A137:E137"/>
    <mergeCell ref="G137:I137"/>
    <mergeCell ref="J137:L137"/>
    <mergeCell ref="M137:O137"/>
    <mergeCell ref="G297:I297"/>
    <mergeCell ref="J297:L297"/>
    <mergeCell ref="M297:O297"/>
    <mergeCell ref="P297:R297"/>
    <mergeCell ref="G323:I323"/>
    <mergeCell ref="J323:L323"/>
    <mergeCell ref="M323:O323"/>
    <mergeCell ref="P323:R323"/>
    <mergeCell ref="A297:E297"/>
    <mergeCell ref="A312:E312"/>
    <mergeCell ref="A313:E313"/>
    <mergeCell ref="P286:R286"/>
    <mergeCell ref="G291:I291"/>
    <mergeCell ref="J291:L291"/>
    <mergeCell ref="M291:O291"/>
    <mergeCell ref="P291:R291"/>
    <mergeCell ref="P253:R253"/>
    <mergeCell ref="G258:I258"/>
    <mergeCell ref="J258:L258"/>
    <mergeCell ref="M258:O258"/>
    <mergeCell ref="P258:R258"/>
    <mergeCell ref="G265:I265"/>
    <mergeCell ref="J265:L265"/>
    <mergeCell ref="M265:O265"/>
    <mergeCell ref="P265:R265"/>
    <mergeCell ref="A371:E371"/>
    <mergeCell ref="A382:E382"/>
    <mergeCell ref="A232:E232"/>
    <mergeCell ref="G227:I227"/>
    <mergeCell ref="J227:L227"/>
    <mergeCell ref="M227:O227"/>
    <mergeCell ref="A307:E307"/>
    <mergeCell ref="A308:E308"/>
    <mergeCell ref="A333:E333"/>
    <mergeCell ref="A334:E334"/>
    <mergeCell ref="A323:E323"/>
    <mergeCell ref="A322:E322"/>
    <mergeCell ref="A318:E318"/>
    <mergeCell ref="A328:E328"/>
    <mergeCell ref="A329:E329"/>
    <mergeCell ref="A285:E285"/>
    <mergeCell ref="A286:E286"/>
    <mergeCell ref="A290:E290"/>
    <mergeCell ref="A291:E291"/>
    <mergeCell ref="G253:I253"/>
    <mergeCell ref="G286:I286"/>
    <mergeCell ref="J286:L286"/>
    <mergeCell ref="M286:O286"/>
    <mergeCell ref="A296:E296"/>
  </mergeCells>
  <phoneticPr fontId="10" type="noConversion"/>
  <conditionalFormatting sqref="D281:D282">
    <cfRule type="containsBlanks" dxfId="5" priority="6">
      <formula>LEN(TRIM(D281))=0</formula>
    </cfRule>
  </conditionalFormatting>
  <conditionalFormatting sqref="D283:D284">
    <cfRule type="containsBlanks" dxfId="4" priority="5">
      <formula>LEN(TRIM(D283))=0</formula>
    </cfRule>
  </conditionalFormatting>
  <conditionalFormatting sqref="E281:E282">
    <cfRule type="containsBlanks" dxfId="3" priority="4">
      <formula>LEN(TRIM(E281))=0</formula>
    </cfRule>
  </conditionalFormatting>
  <conditionalFormatting sqref="E283:E284">
    <cfRule type="containsBlanks" dxfId="2" priority="3">
      <formula>LEN(TRIM(E283))=0</formula>
    </cfRule>
  </conditionalFormatting>
  <conditionalFormatting sqref="D378:E378">
    <cfRule type="containsBlanks" dxfId="1" priority="2">
      <formula>LEN(TRIM(D378))=0</formula>
    </cfRule>
  </conditionalFormatting>
  <conditionalFormatting sqref="D69:E69">
    <cfRule type="containsBlanks" dxfId="0" priority="1">
      <formula>LEN(TRIM(D69))=0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B421F-98DA-7C41-AC7F-6AB2B6735DA0}">
  <dimension ref="A1:P143"/>
  <sheetViews>
    <sheetView workbookViewId="0">
      <selection activeCell="G3" sqref="G3"/>
    </sheetView>
  </sheetViews>
  <sheetFormatPr baseColWidth="10" defaultRowHeight="15" x14ac:dyDescent="0.2"/>
  <cols>
    <col min="1" max="1" width="17.83203125" style="346" customWidth="1"/>
    <col min="2" max="2" width="48.5" style="344" customWidth="1"/>
    <col min="3" max="3" width="17.33203125" style="345" bestFit="1" customWidth="1"/>
    <col min="4" max="16" width="10.83203125" style="347"/>
    <col min="17" max="16384" width="10.83203125" style="344"/>
  </cols>
  <sheetData>
    <row r="1" spans="1:3" ht="19" x14ac:dyDescent="0.2">
      <c r="A1" s="474" t="s">
        <v>799</v>
      </c>
      <c r="B1" s="474"/>
      <c r="C1" s="474"/>
    </row>
    <row r="2" spans="1:3" ht="32" x14ac:dyDescent="0.2">
      <c r="A2" s="353" t="s">
        <v>985</v>
      </c>
      <c r="B2" s="353" t="s">
        <v>986</v>
      </c>
      <c r="C2" s="354" t="s">
        <v>987</v>
      </c>
    </row>
    <row r="3" spans="1:3" ht="80" x14ac:dyDescent="0.2">
      <c r="A3" s="350" t="s">
        <v>858</v>
      </c>
      <c r="B3" s="351" t="s">
        <v>859</v>
      </c>
      <c r="C3" s="352">
        <v>13000000000</v>
      </c>
    </row>
    <row r="4" spans="1:3" ht="48" x14ac:dyDescent="0.2">
      <c r="A4" s="350" t="s">
        <v>860</v>
      </c>
      <c r="B4" s="351" t="s">
        <v>861</v>
      </c>
      <c r="C4" s="352">
        <v>12000000000</v>
      </c>
    </row>
    <row r="5" spans="1:3" ht="64" x14ac:dyDescent="0.2">
      <c r="A5" s="350" t="s">
        <v>862</v>
      </c>
      <c r="B5" s="351" t="s">
        <v>863</v>
      </c>
      <c r="C5" s="352">
        <v>70000000000</v>
      </c>
    </row>
    <row r="6" spans="1:3" ht="32" x14ac:dyDescent="0.2">
      <c r="A6" s="350" t="s">
        <v>864</v>
      </c>
      <c r="B6" s="351" t="s">
        <v>865</v>
      </c>
      <c r="C6" s="352">
        <v>148464152006</v>
      </c>
    </row>
    <row r="7" spans="1:3" ht="48" x14ac:dyDescent="0.2">
      <c r="A7" s="350" t="s">
        <v>866</v>
      </c>
      <c r="B7" s="351" t="s">
        <v>867</v>
      </c>
      <c r="C7" s="352">
        <v>1000000000</v>
      </c>
    </row>
    <row r="8" spans="1:3" ht="48" x14ac:dyDescent="0.2">
      <c r="A8" s="350" t="s">
        <v>868</v>
      </c>
      <c r="B8" s="351" t="s">
        <v>869</v>
      </c>
      <c r="C8" s="352">
        <v>141000000000</v>
      </c>
    </row>
    <row r="9" spans="1:3" ht="48" x14ac:dyDescent="0.2">
      <c r="A9" s="350" t="s">
        <v>870</v>
      </c>
      <c r="B9" s="351" t="s">
        <v>871</v>
      </c>
      <c r="C9" s="352">
        <v>33700000000</v>
      </c>
    </row>
    <row r="10" spans="1:3" ht="80" x14ac:dyDescent="0.2">
      <c r="A10" s="350" t="s">
        <v>872</v>
      </c>
      <c r="B10" s="351" t="s">
        <v>873</v>
      </c>
      <c r="C10" s="352">
        <v>97035078078</v>
      </c>
    </row>
    <row r="11" spans="1:3" ht="48" x14ac:dyDescent="0.2">
      <c r="A11" s="350" t="s">
        <v>874</v>
      </c>
      <c r="B11" s="351" t="s">
        <v>875</v>
      </c>
      <c r="C11" s="352">
        <v>4000000000</v>
      </c>
    </row>
    <row r="12" spans="1:3" ht="80" x14ac:dyDescent="0.2">
      <c r="A12" s="350" t="s">
        <v>876</v>
      </c>
      <c r="B12" s="351" t="s">
        <v>877</v>
      </c>
      <c r="C12" s="352">
        <v>154514262910</v>
      </c>
    </row>
    <row r="13" spans="1:3" ht="64" x14ac:dyDescent="0.2">
      <c r="A13" s="350" t="s">
        <v>878</v>
      </c>
      <c r="B13" s="351" t="s">
        <v>879</v>
      </c>
      <c r="C13" s="352">
        <v>70500000000</v>
      </c>
    </row>
    <row r="14" spans="1:3" ht="48" x14ac:dyDescent="0.2">
      <c r="A14" s="350" t="s">
        <v>880</v>
      </c>
      <c r="B14" s="351" t="s">
        <v>881</v>
      </c>
      <c r="C14" s="352">
        <v>1000000000</v>
      </c>
    </row>
    <row r="15" spans="1:3" ht="32" x14ac:dyDescent="0.2">
      <c r="A15" s="350" t="s">
        <v>882</v>
      </c>
      <c r="B15" s="351" t="s">
        <v>883</v>
      </c>
      <c r="C15" s="352">
        <v>5000000000</v>
      </c>
    </row>
    <row r="16" spans="1:3" ht="64" x14ac:dyDescent="0.2">
      <c r="A16" s="350" t="s">
        <v>884</v>
      </c>
      <c r="B16" s="351" t="s">
        <v>885</v>
      </c>
      <c r="C16" s="352">
        <v>500000000</v>
      </c>
    </row>
    <row r="17" spans="1:3" ht="64" x14ac:dyDescent="0.2">
      <c r="A17" s="350" t="s">
        <v>886</v>
      </c>
      <c r="B17" s="351" t="s">
        <v>887</v>
      </c>
      <c r="C17" s="352">
        <v>125000000000</v>
      </c>
    </row>
    <row r="18" spans="1:3" ht="80" x14ac:dyDescent="0.2">
      <c r="A18" s="350" t="s">
        <v>888</v>
      </c>
      <c r="B18" s="351" t="s">
        <v>889</v>
      </c>
      <c r="C18" s="352">
        <v>467277766096</v>
      </c>
    </row>
    <row r="19" spans="1:3" ht="48" x14ac:dyDescent="0.2">
      <c r="A19" s="350" t="s">
        <v>890</v>
      </c>
      <c r="B19" s="351" t="s">
        <v>891</v>
      </c>
      <c r="C19" s="352">
        <v>60000000000</v>
      </c>
    </row>
    <row r="20" spans="1:3" ht="48" x14ac:dyDescent="0.2">
      <c r="A20" s="350" t="s">
        <v>892</v>
      </c>
      <c r="B20" s="351" t="s">
        <v>893</v>
      </c>
      <c r="C20" s="352">
        <v>3000000000</v>
      </c>
    </row>
    <row r="21" spans="1:3" ht="48" x14ac:dyDescent="0.2">
      <c r="A21" s="350" t="s">
        <v>894</v>
      </c>
      <c r="B21" s="351" t="s">
        <v>895</v>
      </c>
      <c r="C21" s="352">
        <v>500000000</v>
      </c>
    </row>
    <row r="22" spans="1:3" ht="64" x14ac:dyDescent="0.2">
      <c r="A22" s="350" t="s">
        <v>896</v>
      </c>
      <c r="B22" s="351" t="s">
        <v>897</v>
      </c>
      <c r="C22" s="352">
        <v>60000000000</v>
      </c>
    </row>
    <row r="23" spans="1:3" ht="32" x14ac:dyDescent="0.2">
      <c r="A23" s="350" t="s">
        <v>898</v>
      </c>
      <c r="B23" s="351" t="s">
        <v>899</v>
      </c>
      <c r="C23" s="352">
        <v>20000000000</v>
      </c>
    </row>
    <row r="24" spans="1:3" ht="64" x14ac:dyDescent="0.2">
      <c r="A24" s="350" t="s">
        <v>900</v>
      </c>
      <c r="B24" s="351" t="s">
        <v>901</v>
      </c>
      <c r="C24" s="352">
        <v>2000000000</v>
      </c>
    </row>
    <row r="25" spans="1:3" ht="48" x14ac:dyDescent="0.2">
      <c r="A25" s="350" t="s">
        <v>902</v>
      </c>
      <c r="B25" s="351" t="s">
        <v>903</v>
      </c>
      <c r="C25" s="352">
        <v>20500000000</v>
      </c>
    </row>
    <row r="26" spans="1:3" ht="48" x14ac:dyDescent="0.2">
      <c r="A26" s="350" t="s">
        <v>904</v>
      </c>
      <c r="B26" s="351" t="s">
        <v>905</v>
      </c>
      <c r="C26" s="352">
        <v>500000000</v>
      </c>
    </row>
    <row r="27" spans="1:3" ht="64" x14ac:dyDescent="0.2">
      <c r="A27" s="350" t="s">
        <v>906</v>
      </c>
      <c r="B27" s="351" t="s">
        <v>907</v>
      </c>
      <c r="C27" s="352">
        <v>13000000000</v>
      </c>
    </row>
    <row r="28" spans="1:3" ht="32" x14ac:dyDescent="0.2">
      <c r="A28" s="350" t="s">
        <v>908</v>
      </c>
      <c r="B28" s="351" t="s">
        <v>909</v>
      </c>
      <c r="C28" s="352">
        <v>500000000</v>
      </c>
    </row>
    <row r="29" spans="1:3" ht="48" x14ac:dyDescent="0.2">
      <c r="A29" s="350" t="s">
        <v>910</v>
      </c>
      <c r="B29" s="351" t="s">
        <v>911</v>
      </c>
      <c r="C29" s="352">
        <v>95000000000</v>
      </c>
    </row>
    <row r="30" spans="1:3" ht="32" x14ac:dyDescent="0.2">
      <c r="A30" s="350" t="s">
        <v>912</v>
      </c>
      <c r="B30" s="351" t="s">
        <v>913</v>
      </c>
      <c r="C30" s="352">
        <v>1000000000</v>
      </c>
    </row>
    <row r="31" spans="1:3" ht="80" x14ac:dyDescent="0.2">
      <c r="A31" s="350" t="s">
        <v>914</v>
      </c>
      <c r="B31" s="351" t="s">
        <v>915</v>
      </c>
      <c r="C31" s="352">
        <v>46800000000</v>
      </c>
    </row>
    <row r="32" spans="1:3" ht="48" x14ac:dyDescent="0.2">
      <c r="A32" s="350" t="s">
        <v>916</v>
      </c>
      <c r="B32" s="351" t="s">
        <v>917</v>
      </c>
      <c r="C32" s="352">
        <v>1000000000</v>
      </c>
    </row>
    <row r="33" spans="1:3" ht="48" x14ac:dyDescent="0.2">
      <c r="A33" s="350" t="s">
        <v>918</v>
      </c>
      <c r="B33" s="351" t="s">
        <v>919</v>
      </c>
      <c r="C33" s="352">
        <v>5800000000</v>
      </c>
    </row>
    <row r="34" spans="1:3" ht="48" x14ac:dyDescent="0.2">
      <c r="A34" s="350" t="s">
        <v>920</v>
      </c>
      <c r="B34" s="351" t="s">
        <v>921</v>
      </c>
      <c r="C34" s="352">
        <v>5500000000</v>
      </c>
    </row>
    <row r="35" spans="1:3" ht="48" x14ac:dyDescent="0.2">
      <c r="A35" s="350" t="s">
        <v>922</v>
      </c>
      <c r="B35" s="351" t="s">
        <v>923</v>
      </c>
      <c r="C35" s="352">
        <v>500000000</v>
      </c>
    </row>
    <row r="36" spans="1:3" ht="48" x14ac:dyDescent="0.2">
      <c r="A36" s="350" t="s">
        <v>924</v>
      </c>
      <c r="B36" s="351" t="s">
        <v>925</v>
      </c>
      <c r="C36" s="352">
        <v>9000000000</v>
      </c>
    </row>
    <row r="37" spans="1:3" ht="48" x14ac:dyDescent="0.2">
      <c r="A37" s="350" t="s">
        <v>926</v>
      </c>
      <c r="B37" s="351" t="s">
        <v>927</v>
      </c>
      <c r="C37" s="352">
        <v>53999826686</v>
      </c>
    </row>
    <row r="38" spans="1:3" ht="32" x14ac:dyDescent="0.2">
      <c r="A38" s="350" t="s">
        <v>928</v>
      </c>
      <c r="B38" s="351" t="s">
        <v>929</v>
      </c>
      <c r="C38" s="352">
        <v>10000000000</v>
      </c>
    </row>
    <row r="39" spans="1:3" ht="48" x14ac:dyDescent="0.2">
      <c r="A39" s="350" t="s">
        <v>930</v>
      </c>
      <c r="B39" s="351" t="s">
        <v>931</v>
      </c>
      <c r="C39" s="352">
        <v>10000000000</v>
      </c>
    </row>
    <row r="40" spans="1:3" ht="48" x14ac:dyDescent="0.2">
      <c r="A40" s="350" t="s">
        <v>932</v>
      </c>
      <c r="B40" s="351" t="s">
        <v>933</v>
      </c>
      <c r="C40" s="352">
        <v>2000000000</v>
      </c>
    </row>
    <row r="41" spans="1:3" ht="48" x14ac:dyDescent="0.2">
      <c r="A41" s="350" t="s">
        <v>934</v>
      </c>
      <c r="B41" s="351" t="s">
        <v>935</v>
      </c>
      <c r="C41" s="352">
        <v>10000000000</v>
      </c>
    </row>
    <row r="42" spans="1:3" ht="64" x14ac:dyDescent="0.2">
      <c r="A42" s="350" t="s">
        <v>800</v>
      </c>
      <c r="B42" s="351" t="s">
        <v>801</v>
      </c>
      <c r="C42" s="352">
        <v>232640000000</v>
      </c>
    </row>
    <row r="43" spans="1:3" ht="80" x14ac:dyDescent="0.2">
      <c r="A43" s="350" t="s">
        <v>802</v>
      </c>
      <c r="B43" s="351" t="s">
        <v>803</v>
      </c>
      <c r="C43" s="352">
        <v>41227000000</v>
      </c>
    </row>
    <row r="44" spans="1:3" ht="48" x14ac:dyDescent="0.2">
      <c r="A44" s="350" t="s">
        <v>804</v>
      </c>
      <c r="B44" s="351" t="s">
        <v>805</v>
      </c>
      <c r="C44" s="352">
        <v>22000000000</v>
      </c>
    </row>
    <row r="45" spans="1:3" ht="64" x14ac:dyDescent="0.2">
      <c r="A45" s="350" t="s">
        <v>806</v>
      </c>
      <c r="B45" s="351" t="s">
        <v>807</v>
      </c>
      <c r="C45" s="352">
        <v>327000000000</v>
      </c>
    </row>
    <row r="46" spans="1:3" ht="64" x14ac:dyDescent="0.2">
      <c r="A46" s="350" t="s">
        <v>808</v>
      </c>
      <c r="B46" s="351" t="s">
        <v>809</v>
      </c>
      <c r="C46" s="352">
        <v>20000000000</v>
      </c>
    </row>
    <row r="47" spans="1:3" ht="48" x14ac:dyDescent="0.2">
      <c r="A47" s="350" t="s">
        <v>810</v>
      </c>
      <c r="B47" s="351" t="s">
        <v>811</v>
      </c>
      <c r="C47" s="352">
        <v>45000000000</v>
      </c>
    </row>
    <row r="48" spans="1:3" ht="64" x14ac:dyDescent="0.2">
      <c r="A48" s="350" t="s">
        <v>812</v>
      </c>
      <c r="B48" s="351" t="s">
        <v>813</v>
      </c>
      <c r="C48" s="352">
        <v>196000000000</v>
      </c>
    </row>
    <row r="49" spans="1:3" ht="48" x14ac:dyDescent="0.2">
      <c r="A49" s="350" t="s">
        <v>814</v>
      </c>
      <c r="B49" s="351" t="s">
        <v>815</v>
      </c>
      <c r="C49" s="352">
        <v>10000000000</v>
      </c>
    </row>
    <row r="50" spans="1:3" ht="32" x14ac:dyDescent="0.2">
      <c r="A50" s="350" t="s">
        <v>816</v>
      </c>
      <c r="B50" s="351" t="s">
        <v>817</v>
      </c>
      <c r="C50" s="352">
        <v>41000000000</v>
      </c>
    </row>
    <row r="51" spans="1:3" ht="48" x14ac:dyDescent="0.2">
      <c r="A51" s="350" t="s">
        <v>818</v>
      </c>
      <c r="B51" s="351" t="s">
        <v>819</v>
      </c>
      <c r="C51" s="352">
        <v>5000000000</v>
      </c>
    </row>
    <row r="52" spans="1:3" ht="32" x14ac:dyDescent="0.2">
      <c r="A52" s="350" t="s">
        <v>820</v>
      </c>
      <c r="B52" s="351" t="s">
        <v>821</v>
      </c>
      <c r="C52" s="352">
        <v>2000000000</v>
      </c>
    </row>
    <row r="53" spans="1:3" ht="32" x14ac:dyDescent="0.2">
      <c r="A53" s="350" t="s">
        <v>822</v>
      </c>
      <c r="B53" s="351" t="s">
        <v>823</v>
      </c>
      <c r="C53" s="352">
        <v>35000000000</v>
      </c>
    </row>
    <row r="54" spans="1:3" ht="32" x14ac:dyDescent="0.2">
      <c r="A54" s="350" t="s">
        <v>824</v>
      </c>
      <c r="B54" s="351" t="s">
        <v>825</v>
      </c>
      <c r="C54" s="352">
        <v>3000000000</v>
      </c>
    </row>
    <row r="55" spans="1:3" ht="32" x14ac:dyDescent="0.2">
      <c r="A55" s="350" t="s">
        <v>826</v>
      </c>
      <c r="B55" s="351" t="s">
        <v>827</v>
      </c>
      <c r="C55" s="352">
        <v>10000000000</v>
      </c>
    </row>
    <row r="56" spans="1:3" ht="32" x14ac:dyDescent="0.2">
      <c r="A56" s="350" t="s">
        <v>828</v>
      </c>
      <c r="B56" s="351" t="s">
        <v>829</v>
      </c>
      <c r="C56" s="352">
        <v>2000000000</v>
      </c>
    </row>
    <row r="57" spans="1:3" ht="64" x14ac:dyDescent="0.2">
      <c r="A57" s="350" t="s">
        <v>830</v>
      </c>
      <c r="B57" s="351" t="s">
        <v>831</v>
      </c>
      <c r="C57" s="352">
        <v>500000000</v>
      </c>
    </row>
    <row r="58" spans="1:3" ht="64" x14ac:dyDescent="0.2">
      <c r="A58" s="350" t="s">
        <v>832</v>
      </c>
      <c r="B58" s="351" t="s">
        <v>833</v>
      </c>
      <c r="C58" s="352">
        <v>98000000000</v>
      </c>
    </row>
    <row r="59" spans="1:3" ht="80" x14ac:dyDescent="0.2">
      <c r="A59" s="350" t="s">
        <v>834</v>
      </c>
      <c r="B59" s="351" t="s">
        <v>835</v>
      </c>
      <c r="C59" s="352">
        <v>195000000000</v>
      </c>
    </row>
    <row r="60" spans="1:3" ht="48" x14ac:dyDescent="0.2">
      <c r="A60" s="350" t="s">
        <v>836</v>
      </c>
      <c r="B60" s="351" t="s">
        <v>837</v>
      </c>
      <c r="C60" s="352">
        <v>10000000000</v>
      </c>
    </row>
    <row r="61" spans="1:3" ht="48" x14ac:dyDescent="0.2">
      <c r="A61" s="350" t="s">
        <v>838</v>
      </c>
      <c r="B61" s="351" t="s">
        <v>839</v>
      </c>
      <c r="C61" s="352">
        <v>3000000000</v>
      </c>
    </row>
    <row r="62" spans="1:3" ht="32" x14ac:dyDescent="0.2">
      <c r="A62" s="350" t="s">
        <v>840</v>
      </c>
      <c r="B62" s="351" t="s">
        <v>841</v>
      </c>
      <c r="C62" s="352">
        <v>35000000000</v>
      </c>
    </row>
    <row r="63" spans="1:3" ht="80" x14ac:dyDescent="0.2">
      <c r="A63" s="350" t="s">
        <v>842</v>
      </c>
      <c r="B63" s="351" t="s">
        <v>843</v>
      </c>
      <c r="C63" s="352">
        <v>204892000000</v>
      </c>
    </row>
    <row r="64" spans="1:3" ht="48" x14ac:dyDescent="0.2">
      <c r="A64" s="350" t="s">
        <v>844</v>
      </c>
      <c r="B64" s="351" t="s">
        <v>845</v>
      </c>
      <c r="C64" s="352">
        <v>6158000000</v>
      </c>
    </row>
    <row r="65" spans="1:3" ht="48" x14ac:dyDescent="0.2">
      <c r="A65" s="350" t="s">
        <v>846</v>
      </c>
      <c r="B65" s="351" t="s">
        <v>847</v>
      </c>
      <c r="C65" s="352">
        <v>2000000000</v>
      </c>
    </row>
    <row r="66" spans="1:3" ht="48" x14ac:dyDescent="0.2">
      <c r="A66" s="350" t="s">
        <v>848</v>
      </c>
      <c r="B66" s="351" t="s">
        <v>849</v>
      </c>
      <c r="C66" s="352">
        <v>60000000000</v>
      </c>
    </row>
    <row r="67" spans="1:3" ht="64" x14ac:dyDescent="0.2">
      <c r="A67" s="350" t="s">
        <v>850</v>
      </c>
      <c r="B67" s="351" t="s">
        <v>851</v>
      </c>
      <c r="C67" s="352">
        <v>55000000000</v>
      </c>
    </row>
    <row r="68" spans="1:3" ht="48" x14ac:dyDescent="0.2">
      <c r="A68" s="350" t="s">
        <v>852</v>
      </c>
      <c r="B68" s="351" t="s">
        <v>853</v>
      </c>
      <c r="C68" s="352">
        <v>35500000000</v>
      </c>
    </row>
    <row r="69" spans="1:3" ht="48" x14ac:dyDescent="0.2">
      <c r="A69" s="350" t="s">
        <v>854</v>
      </c>
      <c r="B69" s="351" t="s">
        <v>855</v>
      </c>
      <c r="C69" s="352">
        <v>2000000000</v>
      </c>
    </row>
    <row r="70" spans="1:3" ht="48" x14ac:dyDescent="0.2">
      <c r="A70" s="350" t="s">
        <v>856</v>
      </c>
      <c r="B70" s="351" t="s">
        <v>857</v>
      </c>
      <c r="C70" s="352">
        <v>1000000000</v>
      </c>
    </row>
    <row r="71" spans="1:3" ht="32" x14ac:dyDescent="0.2">
      <c r="A71" s="350" t="s">
        <v>936</v>
      </c>
      <c r="B71" s="351" t="s">
        <v>937</v>
      </c>
      <c r="C71" s="352">
        <v>10000000000</v>
      </c>
    </row>
    <row r="72" spans="1:3" ht="48" x14ac:dyDescent="0.2">
      <c r="A72" s="350" t="s">
        <v>938</v>
      </c>
      <c r="B72" s="351" t="s">
        <v>939</v>
      </c>
      <c r="C72" s="352">
        <v>1086500000000</v>
      </c>
    </row>
    <row r="73" spans="1:3" ht="48" x14ac:dyDescent="0.2">
      <c r="A73" s="350" t="s">
        <v>940</v>
      </c>
      <c r="B73" s="351" t="s">
        <v>941</v>
      </c>
      <c r="C73" s="352">
        <v>406728000000</v>
      </c>
    </row>
    <row r="74" spans="1:3" ht="32" x14ac:dyDescent="0.2">
      <c r="A74" s="350" t="s">
        <v>942</v>
      </c>
      <c r="B74" s="351" t="s">
        <v>943</v>
      </c>
      <c r="C74" s="352">
        <v>60000000000</v>
      </c>
    </row>
    <row r="75" spans="1:3" ht="48" x14ac:dyDescent="0.2">
      <c r="A75" s="350" t="s">
        <v>944</v>
      </c>
      <c r="B75" s="351" t="s">
        <v>945</v>
      </c>
      <c r="C75" s="352">
        <v>40000000000</v>
      </c>
    </row>
    <row r="76" spans="1:3" ht="48" x14ac:dyDescent="0.2">
      <c r="A76" s="350" t="s">
        <v>946</v>
      </c>
      <c r="B76" s="351" t="s">
        <v>947</v>
      </c>
      <c r="C76" s="352">
        <v>2500000000</v>
      </c>
    </row>
    <row r="77" spans="1:3" ht="32" x14ac:dyDescent="0.2">
      <c r="A77" s="350" t="s">
        <v>948</v>
      </c>
      <c r="B77" s="351" t="s">
        <v>416</v>
      </c>
      <c r="C77" s="352">
        <v>10000000000</v>
      </c>
    </row>
    <row r="78" spans="1:3" ht="48" x14ac:dyDescent="0.2">
      <c r="A78" s="350" t="s">
        <v>949</v>
      </c>
      <c r="B78" s="351" t="s">
        <v>950</v>
      </c>
      <c r="C78" s="352">
        <v>50300000000</v>
      </c>
    </row>
    <row r="79" spans="1:3" ht="32" x14ac:dyDescent="0.2">
      <c r="A79" s="350" t="s">
        <v>951</v>
      </c>
      <c r="B79" s="351" t="s">
        <v>952</v>
      </c>
      <c r="C79" s="352">
        <v>200000000</v>
      </c>
    </row>
    <row r="80" spans="1:3" ht="32" x14ac:dyDescent="0.2">
      <c r="A80" s="350" t="s">
        <v>953</v>
      </c>
      <c r="B80" s="351" t="s">
        <v>954</v>
      </c>
      <c r="C80" s="352">
        <v>70000000000</v>
      </c>
    </row>
    <row r="81" spans="1:3" ht="48" x14ac:dyDescent="0.2">
      <c r="A81" s="350" t="s">
        <v>955</v>
      </c>
      <c r="B81" s="351" t="s">
        <v>956</v>
      </c>
      <c r="C81" s="352">
        <v>5000000000</v>
      </c>
    </row>
    <row r="82" spans="1:3" ht="32" x14ac:dyDescent="0.2">
      <c r="A82" s="350" t="s">
        <v>957</v>
      </c>
      <c r="B82" s="351" t="s">
        <v>958</v>
      </c>
      <c r="C82" s="352">
        <v>8788688817</v>
      </c>
    </row>
    <row r="83" spans="1:3" ht="32" x14ac:dyDescent="0.2">
      <c r="A83" s="350" t="s">
        <v>959</v>
      </c>
      <c r="B83" s="351" t="s">
        <v>960</v>
      </c>
      <c r="C83" s="352">
        <v>1350000000</v>
      </c>
    </row>
    <row r="84" spans="1:3" ht="32" x14ac:dyDescent="0.2">
      <c r="A84" s="350" t="s">
        <v>961</v>
      </c>
      <c r="B84" s="351" t="s">
        <v>962</v>
      </c>
      <c r="C84" s="352">
        <v>2000000000</v>
      </c>
    </row>
    <row r="85" spans="1:3" ht="48" x14ac:dyDescent="0.2">
      <c r="A85" s="350" t="s">
        <v>963</v>
      </c>
      <c r="B85" s="351" t="s">
        <v>964</v>
      </c>
      <c r="C85" s="352">
        <v>3000000000</v>
      </c>
    </row>
    <row r="86" spans="1:3" ht="48" x14ac:dyDescent="0.2">
      <c r="A86" s="350" t="s">
        <v>965</v>
      </c>
      <c r="B86" s="351" t="s">
        <v>966</v>
      </c>
      <c r="C86" s="352">
        <v>4000000000</v>
      </c>
    </row>
    <row r="87" spans="1:3" ht="48" x14ac:dyDescent="0.2">
      <c r="A87" s="350" t="s">
        <v>967</v>
      </c>
      <c r="B87" s="351" t="s">
        <v>968</v>
      </c>
      <c r="C87" s="352">
        <v>700000000</v>
      </c>
    </row>
    <row r="88" spans="1:3" ht="32" x14ac:dyDescent="0.2">
      <c r="A88" s="350" t="s">
        <v>969</v>
      </c>
      <c r="B88" s="351" t="s">
        <v>970</v>
      </c>
      <c r="C88" s="352">
        <v>500000000</v>
      </c>
    </row>
    <row r="89" spans="1:3" ht="32" x14ac:dyDescent="0.2">
      <c r="A89" s="350" t="s">
        <v>971</v>
      </c>
      <c r="B89" s="351" t="s">
        <v>972</v>
      </c>
      <c r="C89" s="352">
        <v>1700000000</v>
      </c>
    </row>
    <row r="90" spans="1:3" ht="48" x14ac:dyDescent="0.2">
      <c r="A90" s="350" t="s">
        <v>973</v>
      </c>
      <c r="B90" s="351" t="s">
        <v>974</v>
      </c>
      <c r="C90" s="352">
        <v>8000000000</v>
      </c>
    </row>
    <row r="91" spans="1:3" ht="32" x14ac:dyDescent="0.2">
      <c r="A91" s="350" t="s">
        <v>975</v>
      </c>
      <c r="B91" s="351" t="s">
        <v>976</v>
      </c>
      <c r="C91" s="352">
        <v>26681225407</v>
      </c>
    </row>
    <row r="92" spans="1:3" ht="32" x14ac:dyDescent="0.2">
      <c r="A92" s="350" t="s">
        <v>977</v>
      </c>
      <c r="B92" s="351" t="s">
        <v>978</v>
      </c>
      <c r="C92" s="352">
        <v>1400000000</v>
      </c>
    </row>
    <row r="93" spans="1:3" ht="32" x14ac:dyDescent="0.2">
      <c r="A93" s="350" t="s">
        <v>979</v>
      </c>
      <c r="B93" s="351" t="s">
        <v>980</v>
      </c>
      <c r="C93" s="352">
        <v>3850000000</v>
      </c>
    </row>
    <row r="94" spans="1:3" ht="32" x14ac:dyDescent="0.2">
      <c r="A94" s="350" t="s">
        <v>981</v>
      </c>
      <c r="B94" s="351" t="s">
        <v>982</v>
      </c>
      <c r="C94" s="352">
        <v>2600000000</v>
      </c>
    </row>
    <row r="95" spans="1:3" ht="48" x14ac:dyDescent="0.2">
      <c r="A95" s="350" t="s">
        <v>983</v>
      </c>
      <c r="B95" s="351" t="s">
        <v>984</v>
      </c>
      <c r="C95" s="352">
        <v>4500000000</v>
      </c>
    </row>
    <row r="96" spans="1:3" s="347" customFormat="1" x14ac:dyDescent="0.2">
      <c r="A96" s="348"/>
      <c r="C96" s="349"/>
    </row>
    <row r="97" spans="1:3" s="347" customFormat="1" x14ac:dyDescent="0.2">
      <c r="A97" s="348"/>
      <c r="C97" s="349"/>
    </row>
    <row r="98" spans="1:3" s="347" customFormat="1" x14ac:dyDescent="0.2">
      <c r="A98" s="348"/>
      <c r="C98" s="349"/>
    </row>
    <row r="99" spans="1:3" s="347" customFormat="1" x14ac:dyDescent="0.2">
      <c r="A99" s="348"/>
      <c r="C99" s="349"/>
    </row>
    <row r="100" spans="1:3" s="347" customFormat="1" x14ac:dyDescent="0.2">
      <c r="A100" s="348"/>
      <c r="C100" s="349"/>
    </row>
    <row r="101" spans="1:3" s="347" customFormat="1" x14ac:dyDescent="0.2">
      <c r="A101" s="348"/>
      <c r="C101" s="349"/>
    </row>
    <row r="102" spans="1:3" s="347" customFormat="1" x14ac:dyDescent="0.2">
      <c r="A102" s="348"/>
      <c r="C102" s="349"/>
    </row>
    <row r="103" spans="1:3" s="347" customFormat="1" x14ac:dyDescent="0.2">
      <c r="A103" s="348"/>
      <c r="C103" s="349"/>
    </row>
    <row r="104" spans="1:3" s="347" customFormat="1" x14ac:dyDescent="0.2">
      <c r="A104" s="348"/>
      <c r="C104" s="349"/>
    </row>
    <row r="105" spans="1:3" s="347" customFormat="1" x14ac:dyDescent="0.2">
      <c r="A105" s="348"/>
      <c r="C105" s="349"/>
    </row>
    <row r="106" spans="1:3" s="347" customFormat="1" x14ac:dyDescent="0.2">
      <c r="A106" s="348"/>
      <c r="C106" s="349"/>
    </row>
    <row r="107" spans="1:3" s="347" customFormat="1" x14ac:dyDescent="0.2">
      <c r="A107" s="348"/>
      <c r="C107" s="349"/>
    </row>
    <row r="108" spans="1:3" s="347" customFormat="1" x14ac:dyDescent="0.2">
      <c r="A108" s="348"/>
      <c r="C108" s="349"/>
    </row>
    <row r="109" spans="1:3" s="347" customFormat="1" x14ac:dyDescent="0.2">
      <c r="A109" s="348"/>
      <c r="C109" s="349"/>
    </row>
    <row r="110" spans="1:3" s="347" customFormat="1" x14ac:dyDescent="0.2">
      <c r="A110" s="348"/>
      <c r="C110" s="349"/>
    </row>
    <row r="111" spans="1:3" s="347" customFormat="1" x14ac:dyDescent="0.2">
      <c r="A111" s="348"/>
      <c r="C111" s="349"/>
    </row>
    <row r="112" spans="1:3" s="347" customFormat="1" x14ac:dyDescent="0.2">
      <c r="A112" s="348"/>
      <c r="C112" s="349"/>
    </row>
    <row r="113" spans="1:3" s="347" customFormat="1" x14ac:dyDescent="0.2">
      <c r="A113" s="348"/>
      <c r="C113" s="349"/>
    </row>
    <row r="114" spans="1:3" s="347" customFormat="1" x14ac:dyDescent="0.2">
      <c r="A114" s="348"/>
      <c r="C114" s="349"/>
    </row>
    <row r="115" spans="1:3" s="347" customFormat="1" x14ac:dyDescent="0.2">
      <c r="A115" s="348"/>
      <c r="C115" s="349"/>
    </row>
    <row r="116" spans="1:3" s="347" customFormat="1" x14ac:dyDescent="0.2">
      <c r="A116" s="348"/>
      <c r="C116" s="349"/>
    </row>
    <row r="117" spans="1:3" s="347" customFormat="1" x14ac:dyDescent="0.2">
      <c r="A117" s="348"/>
      <c r="C117" s="349"/>
    </row>
    <row r="118" spans="1:3" s="347" customFormat="1" x14ac:dyDescent="0.2">
      <c r="A118" s="348"/>
      <c r="C118" s="349"/>
    </row>
    <row r="119" spans="1:3" s="347" customFormat="1" x14ac:dyDescent="0.2">
      <c r="A119" s="348"/>
      <c r="C119" s="349"/>
    </row>
    <row r="120" spans="1:3" s="347" customFormat="1" x14ac:dyDescent="0.2">
      <c r="A120" s="348"/>
      <c r="C120" s="349"/>
    </row>
    <row r="121" spans="1:3" s="347" customFormat="1" x14ac:dyDescent="0.2">
      <c r="A121" s="348"/>
      <c r="C121" s="349"/>
    </row>
    <row r="122" spans="1:3" s="347" customFormat="1" x14ac:dyDescent="0.2">
      <c r="A122" s="348"/>
      <c r="C122" s="349"/>
    </row>
    <row r="123" spans="1:3" s="347" customFormat="1" x14ac:dyDescent="0.2">
      <c r="A123" s="348"/>
      <c r="C123" s="349"/>
    </row>
    <row r="124" spans="1:3" s="347" customFormat="1" x14ac:dyDescent="0.2">
      <c r="A124" s="348"/>
      <c r="C124" s="349"/>
    </row>
    <row r="125" spans="1:3" s="347" customFormat="1" x14ac:dyDescent="0.2">
      <c r="A125" s="348"/>
      <c r="C125" s="349"/>
    </row>
    <row r="126" spans="1:3" s="347" customFormat="1" x14ac:dyDescent="0.2">
      <c r="A126" s="348"/>
      <c r="C126" s="349"/>
    </row>
    <row r="127" spans="1:3" s="347" customFormat="1" x14ac:dyDescent="0.2">
      <c r="A127" s="348"/>
      <c r="C127" s="349"/>
    </row>
    <row r="128" spans="1:3" s="347" customFormat="1" x14ac:dyDescent="0.2">
      <c r="A128" s="348"/>
      <c r="C128" s="349"/>
    </row>
    <row r="129" spans="1:3" s="347" customFormat="1" x14ac:dyDescent="0.2">
      <c r="A129" s="348"/>
      <c r="C129" s="349"/>
    </row>
    <row r="130" spans="1:3" s="347" customFormat="1" x14ac:dyDescent="0.2">
      <c r="A130" s="348"/>
      <c r="C130" s="349"/>
    </row>
    <row r="131" spans="1:3" s="347" customFormat="1" x14ac:dyDescent="0.2">
      <c r="A131" s="348"/>
      <c r="C131" s="349"/>
    </row>
    <row r="132" spans="1:3" s="347" customFormat="1" x14ac:dyDescent="0.2">
      <c r="A132" s="348"/>
      <c r="C132" s="349"/>
    </row>
    <row r="133" spans="1:3" s="347" customFormat="1" x14ac:dyDescent="0.2">
      <c r="A133" s="348"/>
      <c r="C133" s="349"/>
    </row>
    <row r="134" spans="1:3" s="347" customFormat="1" x14ac:dyDescent="0.2">
      <c r="A134" s="348"/>
      <c r="C134" s="349"/>
    </row>
    <row r="135" spans="1:3" s="347" customFormat="1" x14ac:dyDescent="0.2">
      <c r="A135" s="348"/>
      <c r="C135" s="349"/>
    </row>
    <row r="136" spans="1:3" s="347" customFormat="1" x14ac:dyDescent="0.2">
      <c r="A136" s="348"/>
      <c r="C136" s="349"/>
    </row>
    <row r="137" spans="1:3" s="347" customFormat="1" x14ac:dyDescent="0.2">
      <c r="A137" s="348"/>
      <c r="C137" s="349"/>
    </row>
    <row r="138" spans="1:3" s="347" customFormat="1" x14ac:dyDescent="0.2">
      <c r="A138" s="348"/>
      <c r="C138" s="349"/>
    </row>
    <row r="139" spans="1:3" s="347" customFormat="1" x14ac:dyDescent="0.2">
      <c r="A139" s="348"/>
      <c r="C139" s="349"/>
    </row>
    <row r="140" spans="1:3" s="347" customFormat="1" x14ac:dyDescent="0.2">
      <c r="A140" s="348"/>
      <c r="C140" s="349"/>
    </row>
    <row r="141" spans="1:3" s="347" customFormat="1" x14ac:dyDescent="0.2">
      <c r="A141" s="348"/>
      <c r="C141" s="349"/>
    </row>
    <row r="142" spans="1:3" s="347" customFormat="1" x14ac:dyDescent="0.2">
      <c r="A142" s="348"/>
      <c r="C142" s="349"/>
    </row>
    <row r="143" spans="1:3" s="347" customFormat="1" x14ac:dyDescent="0.2">
      <c r="A143" s="348"/>
      <c r="C143" s="349"/>
    </row>
  </sheetData>
  <mergeCells count="1">
    <mergeCell ref="A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PAA 2022</vt:lpstr>
      <vt:lpstr>Desagregado</vt:lpstr>
      <vt:lpstr>Presupuesto - Proyecto</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Microsoft Office User</cp:lastModifiedBy>
  <cp:lastPrinted>2020-01-02T20:21:40Z</cp:lastPrinted>
  <dcterms:created xsi:type="dcterms:W3CDTF">2018-11-09T19:19:44Z</dcterms:created>
  <dcterms:modified xsi:type="dcterms:W3CDTF">2022-07-25T21:58:50Z</dcterms:modified>
</cp:coreProperties>
</file>