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tables/table1.xml" ContentType="application/vnd.openxmlformats-officedocument.spreadsheetml.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Ex1.xml" ContentType="application/vnd.ms-office.chartex+xml"/>
  <Override PartName="/xl/charts/style9.xml" ContentType="application/vnd.ms-office.chartstyle+xml"/>
  <Override PartName="/xl/charts/colors9.xml" ContentType="application/vnd.ms-office.chartcolorstyle+xml"/>
  <Override PartName="/xl/charts/chartEx2.xml" ContentType="application/vnd.ms-office.chartex+xml"/>
  <Override PartName="/xl/charts/style10.xml" ContentType="application/vnd.ms-office.chartstyle+xml"/>
  <Override PartName="/xl/charts/colors10.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628"/>
  <workbookPr defaultThemeVersion="166925"/>
  <mc:AlternateContent xmlns:mc="http://schemas.openxmlformats.org/markup-compatibility/2006">
    <mc:Choice Requires="x15">
      <x15ac:absPath xmlns:x15ac="http://schemas.microsoft.com/office/spreadsheetml/2010/11/ac" url="C:\Users\jdelaparra\OneDrive - Instituto Nacional de Vias - INVIAS\1. TELETRABAJO 2020\2022\1. PAAC 2022\"/>
    </mc:Choice>
  </mc:AlternateContent>
  <xr:revisionPtr revIDLastSave="0" documentId="8_{5EC9A31C-3B3E-4E64-A160-17E23632452C}" xr6:coauthVersionLast="46" xr6:coauthVersionMax="46" xr10:uidLastSave="{00000000-0000-0000-0000-000000000000}"/>
  <bookViews>
    <workbookView xWindow="-120" yWindow="-120" windowWidth="29040" windowHeight="15840" firstSheet="1" activeTab="1" xr2:uid="{F1323F94-5E9B-42F1-A2E1-9E713051651D}"/>
  </bookViews>
  <sheets>
    <sheet name="Aportes Internos" sheetId="7" state="hidden" r:id="rId1"/>
    <sheet name="PAAC 2022" sheetId="2" r:id="rId2"/>
    <sheet name="Gantt 1°T" sheetId="6" r:id="rId3"/>
  </sheets>
  <definedNames>
    <definedName name="_xlnm._FilterDatabase" localSheetId="1" hidden="1">'PAAC 2022'!$A$3:$AO$72</definedName>
    <definedName name="_xlchart.v2.0" hidden="1">'Gantt 1°T'!$B$196:$B$201</definedName>
    <definedName name="_xlchart.v2.1" hidden="1">'Gantt 1°T'!$C$196:$C$201</definedName>
    <definedName name="_xlchart.v2.2" hidden="1">'Gantt 1°T'!$B$108:$B$113</definedName>
    <definedName name="_xlchart.v2.3" hidden="1">'Gantt 1°T'!$C$108:$C$113</definedName>
    <definedName name="_xlnm.Print_Area" localSheetId="2">'Gantt 1°T'!$A$1:$H$211</definedName>
    <definedName name="_xlnm.Print_Area" localSheetId="1">'PAAC 2022'!$A$1:$AK$71</definedName>
    <definedName name="_xlnm.Print_Titles" localSheetId="1">'PAAC 2022'!$1:$3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L45" i="2" l="1"/>
  <c r="AL10" i="2" l="1"/>
  <c r="Q72" i="2"/>
  <c r="R72" i="2"/>
  <c r="S72" i="2"/>
  <c r="T72" i="2"/>
  <c r="U72" i="2"/>
  <c r="V72" i="2"/>
  <c r="W72" i="2"/>
  <c r="X72" i="2"/>
  <c r="Y72" i="2"/>
  <c r="Z72" i="2"/>
  <c r="AA72" i="2"/>
  <c r="AB72" i="2"/>
  <c r="P72" i="2"/>
  <c r="AV25" i="2" l="1"/>
  <c r="AS25" i="2"/>
  <c r="AP25" i="2"/>
  <c r="AV19" i="2"/>
  <c r="AS19" i="2"/>
  <c r="AP19" i="2"/>
  <c r="M53" i="2" l="1"/>
  <c r="L53" i="2"/>
  <c r="K53" i="2"/>
  <c r="J53" i="2"/>
  <c r="AK55" i="2"/>
  <c r="AI55" i="2"/>
  <c r="AG55" i="2"/>
  <c r="AE55" i="2"/>
  <c r="AI19" i="2"/>
  <c r="AG19" i="2"/>
  <c r="AK19" i="2"/>
  <c r="C155" i="6" l="1" a="1"/>
  <c r="C155" i="6" s="1"/>
  <c r="C154" i="6" a="1"/>
  <c r="C154" i="6" s="1"/>
  <c r="C132" i="6" a="1"/>
  <c r="C132" i="6" s="1"/>
  <c r="C131" i="6" a="1"/>
  <c r="C131" i="6" s="1"/>
  <c r="M63" i="2"/>
  <c r="L63" i="2"/>
  <c r="K63" i="2"/>
  <c r="J63" i="2"/>
  <c r="C179" i="6" s="1" a="1"/>
  <c r="C179" i="6" s="1"/>
  <c r="M61" i="2"/>
  <c r="L61" i="2"/>
  <c r="K61" i="2"/>
  <c r="J61" i="2"/>
  <c r="C178" i="6" s="1" a="1"/>
  <c r="C178" i="6" s="1"/>
  <c r="M60" i="2"/>
  <c r="L60" i="2"/>
  <c r="K60" i="2"/>
  <c r="J60" i="2"/>
  <c r="C177" i="6" s="1"/>
  <c r="M56" i="2"/>
  <c r="L56" i="2"/>
  <c r="K56" i="2"/>
  <c r="J56" i="2"/>
  <c r="C176" i="6" s="1" a="1"/>
  <c r="C176" i="6" s="1"/>
  <c r="C175" i="6" a="1"/>
  <c r="C175" i="6" s="1"/>
  <c r="C180" i="6" s="1"/>
  <c r="M52" i="2"/>
  <c r="L52" i="2"/>
  <c r="K52" i="2"/>
  <c r="J52" i="2"/>
  <c r="C156" i="6" s="1"/>
  <c r="M49" i="2"/>
  <c r="L49" i="2"/>
  <c r="K49" i="2"/>
  <c r="J49" i="2"/>
  <c r="M43" i="2"/>
  <c r="L43" i="2"/>
  <c r="K43" i="2"/>
  <c r="J43" i="2"/>
  <c r="M39" i="2"/>
  <c r="L39" i="2"/>
  <c r="K39" i="2"/>
  <c r="J39" i="2"/>
  <c r="C153" i="6" s="1" a="1"/>
  <c r="C153" i="6" s="1"/>
  <c r="M34" i="2"/>
  <c r="L34" i="2"/>
  <c r="K34" i="2"/>
  <c r="J34" i="2"/>
  <c r="C152" i="6" s="1" a="1"/>
  <c r="C152" i="6" s="1"/>
  <c r="C157" i="6" s="1"/>
  <c r="M27" i="2"/>
  <c r="L27" i="2"/>
  <c r="K27" i="2"/>
  <c r="J27" i="2"/>
  <c r="M24" i="2"/>
  <c r="L24" i="2"/>
  <c r="K24" i="2"/>
  <c r="J24" i="2"/>
  <c r="M16" i="2"/>
  <c r="L16" i="2"/>
  <c r="K16" i="2"/>
  <c r="J16" i="2"/>
  <c r="C130" i="6" s="1" a="1"/>
  <c r="C130" i="6" s="1"/>
  <c r="C133" i="6" s="1"/>
  <c r="J66" i="2"/>
  <c r="C196" i="6" s="1"/>
  <c r="K66" i="2"/>
  <c r="L66" i="2"/>
  <c r="M66" i="2"/>
  <c r="J67" i="2"/>
  <c r="C197" i="6" s="1"/>
  <c r="K67" i="2"/>
  <c r="L67" i="2"/>
  <c r="M67" i="2"/>
  <c r="J68" i="2"/>
  <c r="C198" i="6" s="1"/>
  <c r="K68" i="2"/>
  <c r="L68" i="2"/>
  <c r="M68" i="2"/>
  <c r="J69" i="2"/>
  <c r="C199" i="6" s="1"/>
  <c r="K69" i="2"/>
  <c r="L69" i="2"/>
  <c r="M69" i="2"/>
  <c r="J70" i="2"/>
  <c r="C200" i="6" s="1"/>
  <c r="K70" i="2"/>
  <c r="L70" i="2"/>
  <c r="M70" i="2"/>
  <c r="J71" i="2"/>
  <c r="C201" i="6" s="1"/>
  <c r="K71" i="2"/>
  <c r="L71" i="2"/>
  <c r="M71" i="2"/>
  <c r="M65" i="2"/>
  <c r="L65" i="2"/>
  <c r="K65" i="2"/>
  <c r="J65" i="2"/>
  <c r="C195" i="6" s="1"/>
  <c r="J12" i="2"/>
  <c r="C109" i="6" s="1"/>
  <c r="K12" i="2"/>
  <c r="L12" i="2"/>
  <c r="M12" i="2"/>
  <c r="J13" i="2"/>
  <c r="C110" i="6" s="1"/>
  <c r="K13" i="2"/>
  <c r="L13" i="2"/>
  <c r="M13" i="2"/>
  <c r="J14" i="2"/>
  <c r="C111" i="6" s="1"/>
  <c r="K14" i="2"/>
  <c r="L14" i="2"/>
  <c r="M14" i="2"/>
  <c r="C112" i="6"/>
  <c r="J15" i="2"/>
  <c r="C113" i="6" s="1"/>
  <c r="K15" i="2"/>
  <c r="L15" i="2"/>
  <c r="M15" i="2"/>
  <c r="M11" i="2"/>
  <c r="L11" i="2"/>
  <c r="K11" i="2"/>
  <c r="J11" i="2"/>
  <c r="C108" i="6" s="1"/>
  <c r="M9" i="2"/>
  <c r="M8" i="2"/>
  <c r="M6" i="2"/>
  <c r="M5" i="2"/>
  <c r="M4" i="2"/>
  <c r="L9" i="2"/>
  <c r="L8" i="2"/>
  <c r="L6" i="2"/>
  <c r="L5" i="2"/>
  <c r="L4" i="2"/>
  <c r="K9" i="2"/>
  <c r="K8" i="2"/>
  <c r="K6" i="2"/>
  <c r="K5" i="2"/>
  <c r="K4" i="2"/>
  <c r="J9" i="2"/>
  <c r="C90" i="6" s="1" a="1"/>
  <c r="C90" i="6" s="1"/>
  <c r="J8" i="2"/>
  <c r="C89" i="6" s="1"/>
  <c r="J6" i="2"/>
  <c r="C87" i="6" s="1" a="1"/>
  <c r="C87" i="6" s="1"/>
  <c r="J5" i="2"/>
  <c r="C86" i="6" s="1"/>
  <c r="J4" i="2"/>
  <c r="C85" i="6" s="1"/>
  <c r="E4" i="2"/>
  <c r="C202" i="6" l="1"/>
  <c r="C88" i="6"/>
  <c r="C114" i="6"/>
  <c r="AI5" i="2" l="1"/>
  <c r="AG5" i="2"/>
  <c r="AE5" i="2"/>
  <c r="AK7" i="2"/>
  <c r="AI7" i="2"/>
  <c r="AG7" i="2"/>
  <c r="AE7" i="2"/>
  <c r="AK6" i="2"/>
  <c r="AI6" i="2"/>
  <c r="AG6" i="2"/>
  <c r="AE6" i="2"/>
  <c r="AK5" i="2"/>
  <c r="AK4" i="2"/>
  <c r="AI4" i="2"/>
  <c r="AG4" i="2"/>
  <c r="AE4" i="2"/>
  <c r="AM4" i="2" s="1"/>
  <c r="AE12" i="2"/>
  <c r="AG12" i="2"/>
  <c r="AI12" i="2"/>
  <c r="AK12" i="2"/>
  <c r="AE13" i="2"/>
  <c r="AG13" i="2"/>
  <c r="AI13" i="2"/>
  <c r="AK13" i="2"/>
  <c r="AE14" i="2"/>
  <c r="AG14" i="2"/>
  <c r="AI14" i="2"/>
  <c r="AK14" i="2"/>
  <c r="AE15" i="2"/>
  <c r="AG15" i="2"/>
  <c r="AI15" i="2"/>
  <c r="AK15" i="2"/>
  <c r="H4" i="2"/>
  <c r="G4" i="2"/>
  <c r="F4" i="2"/>
  <c r="C32" i="6"/>
  <c r="H11" i="2"/>
  <c r="G11" i="2"/>
  <c r="F11" i="2"/>
  <c r="E11" i="2"/>
  <c r="H16" i="2"/>
  <c r="G16" i="2"/>
  <c r="F16" i="2"/>
  <c r="E16" i="2"/>
  <c r="H34" i="2"/>
  <c r="G34" i="2"/>
  <c r="F34" i="2"/>
  <c r="E34" i="2"/>
  <c r="H53" i="2"/>
  <c r="G53" i="2"/>
  <c r="F53" i="2"/>
  <c r="E53" i="2"/>
  <c r="H65" i="2"/>
  <c r="G65" i="2"/>
  <c r="F65" i="2"/>
  <c r="E65" i="2"/>
  <c r="AK35" i="2"/>
  <c r="AV38" i="2" s="1"/>
  <c r="AI35" i="2"/>
  <c r="AS38" i="2" s="1"/>
  <c r="AG35" i="2"/>
  <c r="AP38" i="2" s="1"/>
  <c r="AE35" i="2"/>
  <c r="AK52" i="2"/>
  <c r="AH52" i="2"/>
  <c r="AI52" i="2" s="1"/>
  <c r="AF52" i="2"/>
  <c r="AG52" i="2" s="1"/>
  <c r="AE52" i="2"/>
  <c r="AP56" i="2" l="1"/>
  <c r="AP55" i="2"/>
  <c r="AS56" i="2"/>
  <c r="AS55" i="2"/>
  <c r="AV56" i="2"/>
  <c r="AV55" i="2"/>
  <c r="AK31" i="2"/>
  <c r="AV31" i="2" s="1"/>
  <c r="AI31" i="2"/>
  <c r="AS31" i="2" s="1"/>
  <c r="AG31" i="2"/>
  <c r="AP31" i="2" s="1"/>
  <c r="AE31" i="2"/>
  <c r="AM31" i="2" s="1"/>
  <c r="AK30" i="2"/>
  <c r="AV30" i="2" s="1"/>
  <c r="AI30" i="2"/>
  <c r="AS30" i="2" s="1"/>
  <c r="AG30" i="2"/>
  <c r="AP30" i="2" s="1"/>
  <c r="AE30" i="2"/>
  <c r="AM30" i="2" s="1"/>
  <c r="AK20" i="2"/>
  <c r="AV20" i="2" s="1"/>
  <c r="AI20" i="2"/>
  <c r="AS20" i="2" s="1"/>
  <c r="AG20" i="2"/>
  <c r="AP20" i="2" s="1"/>
  <c r="AE20" i="2"/>
  <c r="AM20" i="2" s="1"/>
  <c r="AK18" i="2"/>
  <c r="AV18" i="2" s="1"/>
  <c r="AI18" i="2"/>
  <c r="AS18" i="2" s="1"/>
  <c r="AG18" i="2"/>
  <c r="AP18" i="2" s="1"/>
  <c r="AE18" i="2"/>
  <c r="AK17" i="2"/>
  <c r="AV17" i="2" s="1"/>
  <c r="AI17" i="2"/>
  <c r="AS17" i="2" s="1"/>
  <c r="AG17" i="2"/>
  <c r="AP17" i="2" s="1"/>
  <c r="AE17" i="2"/>
  <c r="AM17" i="2" s="1"/>
  <c r="AF45" i="2"/>
  <c r="AD45" i="2"/>
  <c r="AH51" i="2"/>
  <c r="AF51" i="2"/>
  <c r="AE49" i="2"/>
  <c r="AH36" i="2"/>
  <c r="AF36" i="2"/>
  <c r="AH47" i="2"/>
  <c r="AF47" i="2"/>
  <c r="AF39" i="2"/>
  <c r="AF44" i="2"/>
  <c r="AF48" i="2"/>
  <c r="AJ43" i="2"/>
  <c r="AH43" i="2"/>
  <c r="AF43" i="2"/>
  <c r="AD69" i="2" l="1"/>
  <c r="AJ68" i="2"/>
  <c r="AH68" i="2"/>
  <c r="AF68" i="2"/>
  <c r="AE67" i="2"/>
  <c r="AM67" i="2" s="1"/>
  <c r="AG67" i="2"/>
  <c r="AP67" i="2" s="1"/>
  <c r="AI67" i="2"/>
  <c r="AS67" i="2" s="1"/>
  <c r="AK67" i="2"/>
  <c r="AV67" i="2" s="1"/>
  <c r="AE69" i="2"/>
  <c r="AM69" i="2" s="1"/>
  <c r="AG69" i="2"/>
  <c r="AP69" i="2" s="1"/>
  <c r="AI69" i="2"/>
  <c r="AS69" i="2" s="1"/>
  <c r="AK69" i="2"/>
  <c r="AV69" i="2" s="1"/>
  <c r="AK32" i="2"/>
  <c r="AV32" i="2" s="1"/>
  <c r="AI32" i="2"/>
  <c r="AS32" i="2" s="1"/>
  <c r="AG32" i="2"/>
  <c r="AP32" i="2" s="1"/>
  <c r="AE32" i="2"/>
  <c r="AI68" i="2" l="1"/>
  <c r="AS68" i="2" s="1"/>
  <c r="AE68" i="2"/>
  <c r="AG68" i="2"/>
  <c r="AP68" i="2" s="1"/>
  <c r="AK68" i="2"/>
  <c r="AV68" i="2" s="1"/>
  <c r="AE66" i="2"/>
  <c r="AM66" i="2" s="1"/>
  <c r="AG66" i="2"/>
  <c r="AP66" i="2" s="1"/>
  <c r="AI66" i="2"/>
  <c r="AS66" i="2" s="1"/>
  <c r="AK66" i="2"/>
  <c r="AV66" i="2" s="1"/>
  <c r="AE70" i="2"/>
  <c r="AG70" i="2"/>
  <c r="AP70" i="2" s="1"/>
  <c r="AI70" i="2"/>
  <c r="AS70" i="2" s="1"/>
  <c r="AK70" i="2"/>
  <c r="AV70" i="2" s="1"/>
  <c r="AE71" i="2"/>
  <c r="AM71" i="2" s="1"/>
  <c r="AG71" i="2"/>
  <c r="AP71" i="2" s="1"/>
  <c r="AI71" i="2"/>
  <c r="AS71" i="2" s="1"/>
  <c r="AK71" i="2"/>
  <c r="AV71" i="2" s="1"/>
  <c r="AV5" i="2"/>
  <c r="AV6" i="2"/>
  <c r="AV7" i="2"/>
  <c r="AV24" i="2"/>
  <c r="AV4" i="2"/>
  <c r="AS5" i="2"/>
  <c r="AS6" i="2"/>
  <c r="AS7" i="2"/>
  <c r="AS24" i="2"/>
  <c r="AS4" i="2"/>
  <c r="AP5" i="2"/>
  <c r="AP6" i="2"/>
  <c r="AP7" i="2"/>
  <c r="AP24" i="2"/>
  <c r="AP4" i="2"/>
  <c r="AM5" i="2"/>
  <c r="AM6" i="2"/>
  <c r="AM7" i="2"/>
  <c r="B37" i="6" l="1"/>
  <c r="B59" i="6" s="1"/>
  <c r="B36" i="6"/>
  <c r="B58" i="6" s="1"/>
  <c r="B35" i="6"/>
  <c r="B57" i="6" s="1"/>
  <c r="B34" i="6"/>
  <c r="B56" i="6" s="1"/>
  <c r="B33" i="6"/>
  <c r="B55" i="6" s="1"/>
  <c r="B32" i="6"/>
  <c r="B54" i="6" s="1"/>
  <c r="E24" i="6"/>
  <c r="E23" i="6"/>
  <c r="E22" i="6"/>
  <c r="E21" i="6"/>
  <c r="E20" i="6"/>
  <c r="E19" i="6"/>
  <c r="C33" i="6" l="1"/>
  <c r="F20" i="6" s="1"/>
  <c r="G20" i="6" s="1"/>
  <c r="F19" i="6"/>
  <c r="G19" i="6" s="1"/>
  <c r="C36" i="6"/>
  <c r="F23" i="6" s="1"/>
  <c r="G23" i="6" s="1"/>
  <c r="AE11" i="2"/>
  <c r="B11" i="2" l="1"/>
  <c r="AE26" i="2"/>
  <c r="AM26" i="2" s="1"/>
  <c r="AE64" i="2" l="1"/>
  <c r="AM64" i="2" s="1"/>
  <c r="AG64" i="2"/>
  <c r="AP64" i="2" s="1"/>
  <c r="AK65" i="2" l="1"/>
  <c r="AV65" i="2" s="1"/>
  <c r="AI65" i="2"/>
  <c r="AS65" i="2" s="1"/>
  <c r="D65" i="2" s="1"/>
  <c r="AG65" i="2"/>
  <c r="AP65" i="2" s="1"/>
  <c r="C65" i="2" s="1"/>
  <c r="AE65" i="2"/>
  <c r="AK64" i="2"/>
  <c r="AV64" i="2" s="1"/>
  <c r="AI64" i="2"/>
  <c r="AS64" i="2" s="1"/>
  <c r="AK63" i="2"/>
  <c r="AV63" i="2" s="1"/>
  <c r="AI63" i="2"/>
  <c r="AS63" i="2" s="1"/>
  <c r="AG63" i="2"/>
  <c r="AP63" i="2" s="1"/>
  <c r="AE63" i="2"/>
  <c r="AK62" i="2"/>
  <c r="AV62" i="2" s="1"/>
  <c r="AI62" i="2"/>
  <c r="AS62" i="2" s="1"/>
  <c r="AG62" i="2"/>
  <c r="AP62" i="2" s="1"/>
  <c r="AE62" i="2"/>
  <c r="AK61" i="2"/>
  <c r="AV61" i="2" s="1"/>
  <c r="AI61" i="2"/>
  <c r="AS61" i="2" s="1"/>
  <c r="AG61" i="2"/>
  <c r="AP61" i="2" s="1"/>
  <c r="AE61" i="2"/>
  <c r="AK60" i="2"/>
  <c r="AV60" i="2" s="1"/>
  <c r="AI60" i="2"/>
  <c r="AS60" i="2" s="1"/>
  <c r="AG60" i="2"/>
  <c r="AP60" i="2" s="1"/>
  <c r="AE60" i="2"/>
  <c r="AK59" i="2"/>
  <c r="AV59" i="2" s="1"/>
  <c r="AI59" i="2"/>
  <c r="AS59" i="2" s="1"/>
  <c r="AG59" i="2"/>
  <c r="AP59" i="2" s="1"/>
  <c r="AE59" i="2"/>
  <c r="AM59" i="2" s="1"/>
  <c r="AK58" i="2"/>
  <c r="AV58" i="2" s="1"/>
  <c r="AI58" i="2"/>
  <c r="AS58" i="2" s="1"/>
  <c r="AG58" i="2"/>
  <c r="AP58" i="2" s="1"/>
  <c r="AE58" i="2"/>
  <c r="AM58" i="2" s="1"/>
  <c r="AK57" i="2"/>
  <c r="AI57" i="2"/>
  <c r="AG57" i="2"/>
  <c r="AE57" i="2"/>
  <c r="AM57" i="2" s="1"/>
  <c r="AK56" i="2"/>
  <c r="AI56" i="2"/>
  <c r="AG56" i="2"/>
  <c r="AE56" i="2"/>
  <c r="AK54" i="2"/>
  <c r="AI54" i="2"/>
  <c r="AG54" i="2"/>
  <c r="AE54" i="2"/>
  <c r="AK53" i="2"/>
  <c r="AV57" i="2" s="1"/>
  <c r="AI53" i="2"/>
  <c r="AS57" i="2" s="1"/>
  <c r="AG53" i="2"/>
  <c r="AP57" i="2" s="1"/>
  <c r="AE53" i="2"/>
  <c r="AM53" i="2" s="1"/>
  <c r="AK45" i="2"/>
  <c r="AV48" i="2" s="1"/>
  <c r="AI45" i="2"/>
  <c r="AS48" i="2" s="1"/>
  <c r="AG45" i="2"/>
  <c r="AP48" i="2" s="1"/>
  <c r="AE45" i="2"/>
  <c r="AM45" i="2" s="1"/>
  <c r="AK51" i="2"/>
  <c r="AV54" i="2" s="1"/>
  <c r="AI51" i="2"/>
  <c r="AS54" i="2" s="1"/>
  <c r="AG51" i="2"/>
  <c r="AP54" i="2" s="1"/>
  <c r="AE51" i="2"/>
  <c r="AK50" i="2"/>
  <c r="AV53" i="2" s="1"/>
  <c r="AI50" i="2"/>
  <c r="AS53" i="2" s="1"/>
  <c r="D53" i="2" s="1"/>
  <c r="AG50" i="2"/>
  <c r="AP53" i="2" s="1"/>
  <c r="C53" i="2" s="1"/>
  <c r="AE50" i="2"/>
  <c r="B53" i="2" s="1"/>
  <c r="AK49" i="2"/>
  <c r="AV52" i="2" s="1"/>
  <c r="AI49" i="2"/>
  <c r="AS52" i="2" s="1"/>
  <c r="AG49" i="2"/>
  <c r="AP52" i="2" s="1"/>
  <c r="AK34" i="2"/>
  <c r="AV37" i="2" s="1"/>
  <c r="AI34" i="2"/>
  <c r="AS37" i="2" s="1"/>
  <c r="AG34" i="2"/>
  <c r="AP37" i="2" s="1"/>
  <c r="AE34" i="2"/>
  <c r="AK36" i="2"/>
  <c r="AV39" i="2" s="1"/>
  <c r="AI36" i="2"/>
  <c r="AS39" i="2" s="1"/>
  <c r="AG36" i="2"/>
  <c r="AP39" i="2" s="1"/>
  <c r="AE36" i="2"/>
  <c r="AK47" i="2"/>
  <c r="AV50" i="2" s="1"/>
  <c r="AI47" i="2"/>
  <c r="AS50" i="2" s="1"/>
  <c r="AG47" i="2"/>
  <c r="AP50" i="2" s="1"/>
  <c r="AE47" i="2"/>
  <c r="AK42" i="2"/>
  <c r="AV45" i="2" s="1"/>
  <c r="AI42" i="2"/>
  <c r="AS45" i="2" s="1"/>
  <c r="AG42" i="2"/>
  <c r="AP45" i="2" s="1"/>
  <c r="AE42" i="2"/>
  <c r="AM42" i="2" s="1"/>
  <c r="AK41" i="2"/>
  <c r="AV44" i="2" s="1"/>
  <c r="AI41" i="2"/>
  <c r="AS44" i="2" s="1"/>
  <c r="AG41" i="2"/>
  <c r="AP44" i="2" s="1"/>
  <c r="AE41" i="2"/>
  <c r="AK40" i="2"/>
  <c r="AV43" i="2" s="1"/>
  <c r="AI40" i="2"/>
  <c r="AS43" i="2" s="1"/>
  <c r="AG40" i="2"/>
  <c r="AP43" i="2" s="1"/>
  <c r="AE40" i="2"/>
  <c r="AK39" i="2"/>
  <c r="AV42" i="2" s="1"/>
  <c r="AI39" i="2"/>
  <c r="AS42" i="2" s="1"/>
  <c r="AG39" i="2"/>
  <c r="AP42" i="2" s="1"/>
  <c r="AK44" i="2"/>
  <c r="AV47" i="2" s="1"/>
  <c r="AI44" i="2"/>
  <c r="AS47" i="2" s="1"/>
  <c r="AG44" i="2"/>
  <c r="AP47" i="2" s="1"/>
  <c r="AE44" i="2"/>
  <c r="AK48" i="2"/>
  <c r="AV51" i="2" s="1"/>
  <c r="AI48" i="2"/>
  <c r="AS51" i="2" s="1"/>
  <c r="AG48" i="2"/>
  <c r="AP51" i="2" s="1"/>
  <c r="AE48" i="2"/>
  <c r="AK43" i="2"/>
  <c r="AV46" i="2" s="1"/>
  <c r="AI43" i="2"/>
  <c r="AS46" i="2" s="1"/>
  <c r="AG43" i="2"/>
  <c r="AP46" i="2" s="1"/>
  <c r="AE43" i="2"/>
  <c r="AK46" i="2"/>
  <c r="AI46" i="2"/>
  <c r="AG46" i="2"/>
  <c r="AE46" i="2"/>
  <c r="AM46" i="2" s="1"/>
  <c r="AK38" i="2"/>
  <c r="AI38" i="2"/>
  <c r="AG38" i="2"/>
  <c r="AE38" i="2"/>
  <c r="AM38" i="2" s="1"/>
  <c r="AK37" i="2"/>
  <c r="AI37" i="2"/>
  <c r="AG37" i="2"/>
  <c r="AE37" i="2"/>
  <c r="AM37" i="2" s="1"/>
  <c r="AK33" i="2"/>
  <c r="AV33" i="2" s="1"/>
  <c r="AI33" i="2"/>
  <c r="AS33" i="2" s="1"/>
  <c r="AG33" i="2"/>
  <c r="AP33" i="2" s="1"/>
  <c r="AE33" i="2"/>
  <c r="AK29" i="2"/>
  <c r="AV29" i="2" s="1"/>
  <c r="AI29" i="2"/>
  <c r="AS29" i="2" s="1"/>
  <c r="AG29" i="2"/>
  <c r="AP29" i="2" s="1"/>
  <c r="AE29" i="2"/>
  <c r="AK28" i="2"/>
  <c r="AV28" i="2" s="1"/>
  <c r="AI28" i="2"/>
  <c r="AS28" i="2" s="1"/>
  <c r="AG28" i="2"/>
  <c r="AP28" i="2" s="1"/>
  <c r="AE28" i="2"/>
  <c r="AM28" i="2" s="1"/>
  <c r="AK27" i="2"/>
  <c r="AV27" i="2" s="1"/>
  <c r="AI27" i="2"/>
  <c r="AS27" i="2" s="1"/>
  <c r="AG27" i="2"/>
  <c r="AP27" i="2" s="1"/>
  <c r="AE27" i="2"/>
  <c r="AK26" i="2"/>
  <c r="AV26" i="2" s="1"/>
  <c r="AI26" i="2"/>
  <c r="AS26" i="2" s="1"/>
  <c r="AG26" i="2"/>
  <c r="AP26" i="2" s="1"/>
  <c r="AK23" i="2"/>
  <c r="AV23" i="2" s="1"/>
  <c r="AI23" i="2"/>
  <c r="AS23" i="2" s="1"/>
  <c r="AG23" i="2"/>
  <c r="AP23" i="2" s="1"/>
  <c r="AE23" i="2"/>
  <c r="AK22" i="2"/>
  <c r="AV22" i="2" s="1"/>
  <c r="AI22" i="2"/>
  <c r="AS22" i="2" s="1"/>
  <c r="AG22" i="2"/>
  <c r="AP22" i="2" s="1"/>
  <c r="AE22" i="2"/>
  <c r="AM22" i="2" s="1"/>
  <c r="AK21" i="2"/>
  <c r="AV21" i="2" s="1"/>
  <c r="AI21" i="2"/>
  <c r="AS21" i="2" s="1"/>
  <c r="AG21" i="2"/>
  <c r="AP21" i="2" s="1"/>
  <c r="AE21" i="2"/>
  <c r="AM21" i="2" s="1"/>
  <c r="AK16" i="2"/>
  <c r="AV16" i="2" s="1"/>
  <c r="AI16" i="2"/>
  <c r="AS16" i="2" s="1"/>
  <c r="AG16" i="2"/>
  <c r="AP16" i="2" s="1"/>
  <c r="AE16" i="2"/>
  <c r="AM16" i="2" s="1"/>
  <c r="AV15" i="2"/>
  <c r="AS15" i="2"/>
  <c r="AP15" i="2"/>
  <c r="AV14" i="2"/>
  <c r="AS14" i="2"/>
  <c r="AP14" i="2"/>
  <c r="AV13" i="2"/>
  <c r="AS13" i="2"/>
  <c r="AP13" i="2"/>
  <c r="AV12" i="2"/>
  <c r="AS12" i="2"/>
  <c r="AP12" i="2"/>
  <c r="AK11" i="2"/>
  <c r="AV11" i="2" s="1"/>
  <c r="AI11" i="2"/>
  <c r="AS11" i="2" s="1"/>
  <c r="AG11" i="2"/>
  <c r="AP11" i="2" s="1"/>
  <c r="AK10" i="2"/>
  <c r="AV10" i="2" s="1"/>
  <c r="AI10" i="2"/>
  <c r="AS10" i="2" s="1"/>
  <c r="AG10" i="2"/>
  <c r="AP10" i="2" s="1"/>
  <c r="AE10" i="2"/>
  <c r="AM10" i="2" s="1"/>
  <c r="AK9" i="2"/>
  <c r="AV9" i="2" s="1"/>
  <c r="AI9" i="2"/>
  <c r="AS9" i="2" s="1"/>
  <c r="AG9" i="2"/>
  <c r="AP9" i="2" s="1"/>
  <c r="AE9" i="2"/>
  <c r="AM9" i="2" s="1"/>
  <c r="AK8" i="2"/>
  <c r="AV8" i="2" s="1"/>
  <c r="AI8" i="2"/>
  <c r="AS8" i="2" s="1"/>
  <c r="AG8" i="2"/>
  <c r="AP8" i="2" s="1"/>
  <c r="AE8" i="2"/>
  <c r="AM8" i="2" s="1"/>
  <c r="B4" i="2" l="1"/>
  <c r="C4" i="2"/>
  <c r="D4" i="2"/>
  <c r="D11" i="2"/>
  <c r="B16" i="2"/>
  <c r="C16" i="2"/>
  <c r="D16" i="2"/>
  <c r="C11" i="2"/>
  <c r="AP34" i="2"/>
  <c r="AP40" i="2"/>
  <c r="AP35" i="2"/>
  <c r="AP41" i="2"/>
  <c r="AP36" i="2"/>
  <c r="AP49" i="2"/>
  <c r="AS34" i="2"/>
  <c r="AS40" i="2"/>
  <c r="AS35" i="2"/>
  <c r="AS41" i="2"/>
  <c r="AS36" i="2"/>
  <c r="AS49" i="2"/>
  <c r="AV34" i="2"/>
  <c r="AV40" i="2"/>
  <c r="AV35" i="2"/>
  <c r="AV41" i="2"/>
  <c r="AV36" i="2"/>
  <c r="AV49" i="2"/>
  <c r="C35" i="6"/>
  <c r="F22" i="6" s="1"/>
  <c r="G22" i="6" s="1"/>
  <c r="AM65" i="2"/>
  <c r="B65" i="2" s="1"/>
  <c r="C55" i="6"/>
  <c r="C37" i="6"/>
  <c r="F24" i="6" s="1"/>
  <c r="G24" i="6" s="1"/>
  <c r="C34" i="6"/>
  <c r="F21" i="6" s="1"/>
  <c r="G21" i="6" s="1"/>
  <c r="O75" i="2"/>
  <c r="O76" i="2"/>
  <c r="O77" i="2"/>
  <c r="AE72" i="2"/>
  <c r="AI72" i="2"/>
  <c r="O78" i="2"/>
  <c r="AG72" i="2"/>
  <c r="AK72" i="2"/>
  <c r="C34" i="2" l="1"/>
  <c r="D34" i="2"/>
  <c r="B34" i="2"/>
  <c r="C57" i="6" s="1"/>
  <c r="C58" i="6"/>
  <c r="C54" i="6"/>
  <c r="O79" i="2"/>
  <c r="C59" i="6" l="1"/>
  <c r="C56" i="6"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7">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futureMetadata>
  <cellMetadata count="1">
    <bk>
      <rc t="1" v="0"/>
    </bk>
  </cellMetadata>
  <valueMetadata count="7">
    <bk>
      <rc t="2" v="0"/>
    </bk>
    <bk>
      <rc t="2" v="1"/>
    </bk>
    <bk>
      <rc t="2" v="2"/>
    </bk>
    <bk>
      <rc t="2" v="3"/>
    </bk>
    <bk>
      <rc t="2" v="4"/>
    </bk>
    <bk>
      <rc t="2" v="5"/>
    </bk>
    <bk>
      <rc t="2" v="6"/>
    </bk>
  </valueMetadata>
</metadata>
</file>

<file path=xl/sharedStrings.xml><?xml version="1.0" encoding="utf-8"?>
<sst xmlns="http://schemas.openxmlformats.org/spreadsheetml/2006/main" count="942" uniqueCount="423">
  <si>
    <t>FECHA DE CUMPLIMIENTO</t>
  </si>
  <si>
    <t>Primer trimestre</t>
  </si>
  <si>
    <t>Segundo Trimestre</t>
  </si>
  <si>
    <t>Tercer trimestre</t>
  </si>
  <si>
    <t>Cuarto trimestre</t>
  </si>
  <si>
    <t>Cantidad</t>
  </si>
  <si>
    <t>%</t>
  </si>
  <si>
    <t>X</t>
  </si>
  <si>
    <t xml:space="preserve"> 2 - Racionalización de Trámites</t>
  </si>
  <si>
    <t xml:space="preserve"> 3 - Rendición de Cuentas (RdC)</t>
  </si>
  <si>
    <t xml:space="preserve"> 4 - Mecanismos para mejorar la Atención al Ciudadano</t>
  </si>
  <si>
    <t xml:space="preserve"> 5 - Mecanismos para la Transparencia y Acceso a la Información</t>
  </si>
  <si>
    <t>Subcomponente</t>
  </si>
  <si>
    <t>Actividades</t>
  </si>
  <si>
    <t>Meta o producto</t>
  </si>
  <si>
    <t>Dirección General</t>
  </si>
  <si>
    <t>Oficina Asesora de Planeación</t>
  </si>
  <si>
    <t>Oficina de Control interno</t>
  </si>
  <si>
    <t>Secretaría General</t>
  </si>
  <si>
    <t>Subdirección Financiera</t>
  </si>
  <si>
    <t>Subdirección Administrativa</t>
  </si>
  <si>
    <t>1. Política de Administración de Riesgos de Corrupción</t>
  </si>
  <si>
    <t>Implementar la Política Institucional de Administración del Riesgo</t>
  </si>
  <si>
    <t xml:space="preserve">Política Institucional de Administración del Riesgo  implementada </t>
  </si>
  <si>
    <t>2.Construcción del Mapa de Riesgos de Corrupción</t>
  </si>
  <si>
    <t>Matriz y mapa de riesgos de corrupción consolidado y aprobada</t>
  </si>
  <si>
    <t xml:space="preserve">3. Consulta y divulgación </t>
  </si>
  <si>
    <t>Vincular actores internos y externos de la entidad en la revisión y actualización de la Política Institucional de Administración del Riesgo</t>
  </si>
  <si>
    <t>Política Institucional de Administración del Riesgo vigente y riesgos de corrupción identificados, divulgados</t>
  </si>
  <si>
    <t>4. Monitoreo o revisión</t>
  </si>
  <si>
    <t>Monitorear y revisar el Mapa de Riesgos de Corrupción  y si es del caso ajustarlo e informar a la Oficina Asesora de Planeación</t>
  </si>
  <si>
    <t>Mapa de Riesgos de Corrupción monitoreado y revisado</t>
  </si>
  <si>
    <t>5. Seguimiento</t>
  </si>
  <si>
    <t xml:space="preserve">Monitoreo de la ejecución del PAAC publicado y divulgado </t>
  </si>
  <si>
    <t xml:space="preserve">Seguimiento  de la ejecución del PAAC publicado y divulgado </t>
  </si>
  <si>
    <t xml:space="preserve"> Virtualización del trámite y expedición electrónica del permiso "Permiso de cierre de vías"</t>
  </si>
  <si>
    <t>Permiso de cierre de vías virtualizado</t>
  </si>
  <si>
    <t xml:space="preserve"> Virtualización del trámite y expedición electrónica del permiso "Permiso de uso de zona de vía"</t>
  </si>
  <si>
    <t xml:space="preserve"> Virtualización del trámite y expedición electrónica del "Concepto técnico de ubicación de estaciones de servicios"</t>
  </si>
  <si>
    <t xml:space="preserve"> Virtualización del trámite y expedición electrónica del permiso "Beneficio de Tarifa Diferencial o Exenta en las estaciones de peaje a cargo del INVIAS"</t>
  </si>
  <si>
    <t>Realizar el principal espacio de rendición de cuentas</t>
  </si>
  <si>
    <t>Espacio de rendición de cuentas realizado</t>
  </si>
  <si>
    <t xml:space="preserve">Realizar reconocimientos a la participación de la ciudadanía </t>
  </si>
  <si>
    <t>Participación de la ciudadanía reconocida</t>
  </si>
  <si>
    <t>Capacitar a las personas y comunidades interesadas en realizar seguimiento a los proyectos y asesorarlos en el proceso de conformación de veedurías ciudadanas u otro espacio de participación comunitaria.</t>
  </si>
  <si>
    <t>100% Capacitaciones Realizadas / Capacitaciones Programadas</t>
  </si>
  <si>
    <t>Capacitar un equipo interdisciplinario en temas de Rendición de cuentas</t>
  </si>
  <si>
    <t>1 Capacitación Realizadas</t>
  </si>
  <si>
    <t>Informe de evaluación e Informe de Seguimiento</t>
  </si>
  <si>
    <t>Diseñar e implementar la estrategia de participación ciudadana</t>
  </si>
  <si>
    <t>Estrategia de participación ciudadana diseñada e implementada</t>
  </si>
  <si>
    <t>Estandarizar e implementar formato para reporte de actividades de participación</t>
  </si>
  <si>
    <t>Fortalecer el Canal telefónico de atención</t>
  </si>
  <si>
    <t>Canal  telefónico fortalecido</t>
  </si>
  <si>
    <t>Adoptar mecanismos de comunicación incluyentes</t>
  </si>
  <si>
    <t>Mecanismos de comunicación incluyentes, adoptados</t>
  </si>
  <si>
    <t>Diseñar e implementar un programa para promover espacios de sensibilización en la cultura del servicio en Invias</t>
  </si>
  <si>
    <t>Programa diseñado e implementado</t>
  </si>
  <si>
    <t>Generar incentivos a los servidores públicos de las áreas de atención al ciudadano</t>
  </si>
  <si>
    <t>Incentivos generados</t>
  </si>
  <si>
    <t xml:space="preserve">Realizar mesas de trabajo sobre servicio al ciudadano y PQRD </t>
  </si>
  <si>
    <t>Realizar talleres sobre la responsabilidad de los servidores públicos (deberes, derechos y obligaciones)</t>
  </si>
  <si>
    <t>Estrategia diseñada e implementada</t>
  </si>
  <si>
    <t>Diseñar e implementar mecanismos que permitan el seguimiento y optimización de las estrategias de Servicio al Ciudadano</t>
  </si>
  <si>
    <t xml:space="preserve">Mecanismos diseñados e implementados </t>
  </si>
  <si>
    <t>Identificar necesidades, expectativas e intereses del ciudadano para gestionar la atención adecuada y oportuna</t>
  </si>
  <si>
    <t>Necesidades, expectativas e intereses del ciudadano identificados</t>
  </si>
  <si>
    <t>Diagramas de Flujos documentales identificados</t>
  </si>
  <si>
    <t>Poner en operación el Sistema de Gestión de Documentos Electrónicos SGDEA</t>
  </si>
  <si>
    <t>SGDEA en operación</t>
  </si>
  <si>
    <t>Definir un sistema informático de registro de las observaciones presentadas por las veedurías ciudadanas</t>
  </si>
  <si>
    <t>Sistema informático de registro de observaciones de veedurías ciudadanas definido</t>
  </si>
  <si>
    <t>Definir y difundir el portafolio de servicios al ciudadano de la entidad</t>
  </si>
  <si>
    <t> Portafolio de servicios definido y difundido</t>
  </si>
  <si>
    <t>1. Lineamientos de Transparencia Activa</t>
  </si>
  <si>
    <t>Difundir información sobre la oferta institucional de trámites y otros procedimientos en lenguaje claro y de forma permanente a los usuarios de los trámites teniendo en cuenta la caracterización</t>
  </si>
  <si>
    <t xml:space="preserve">Información difundida </t>
  </si>
  <si>
    <t>2. Lineamientos de Transparencia Pasiva</t>
  </si>
  <si>
    <t>Mejorar los mecanismos de seguimiento a la respuesta oportuna y de calidad a los derechos de petición y PQRD</t>
  </si>
  <si>
    <t>Mecanismos de seguimiento a la respuesta oportuna y de calidad, mejorados</t>
  </si>
  <si>
    <t>Diseñar e implementar estrategia para la publicación de las declaraciones de bienes y rentas de los servidores públicos</t>
  </si>
  <si>
    <t>Formular y actualizar el Plan Anual de Adquisiciones -PAA -</t>
  </si>
  <si>
    <t>3. Elaboración los Instrumentos de Gestión de la Información</t>
  </si>
  <si>
    <t>Actualizar los instrumentos de gestión de la información y adoptarlos mediante acto administrativo</t>
  </si>
  <si>
    <t>Instrumentos de gestión de la información actualizados y adoptados mediante acto administrativo</t>
  </si>
  <si>
    <t>4. Criterio Diferencial de Accesibilidad</t>
  </si>
  <si>
    <t>Mejorar la accesibilidad de la población en condición de discapacidad visual y auditiva (Señalizar con imágenes en lengua de señas, alto relieve, otras lenguas o idiomas)</t>
  </si>
  <si>
    <t>Accesibilidad mejorada</t>
  </si>
  <si>
    <t>Realizar auditorias  al modelo de seguridad y privacidad de la información (MSPI), norma técnica NTC 5854  y  norma técnica NTC 6047 de infraestructura.</t>
  </si>
  <si>
    <t xml:space="preserve"> 3 auditorías realizadas</t>
  </si>
  <si>
    <t>5. Monitoreo del Acceso a la Información Pública</t>
  </si>
  <si>
    <t>Implementar el plan de mejoramiento del Índice de Información y Acceso a la Información, ITA</t>
  </si>
  <si>
    <t>Plan de mejoramiento implementado</t>
  </si>
  <si>
    <t>Elaborar informe trimestral sobre la información más consultada (indicando  si la misma se encuentra disponible en la página web)</t>
  </si>
  <si>
    <t>Informes trimestrales  sobre información más consultada</t>
  </si>
  <si>
    <t>6- Iniciativas adicionales</t>
  </si>
  <si>
    <t>#</t>
  </si>
  <si>
    <t>Actividades que vences en el 1° trimestre</t>
  </si>
  <si>
    <t>Actividades que vences en el 2° trimestre</t>
  </si>
  <si>
    <t>Actividades que vences en el 3° trimestre</t>
  </si>
  <si>
    <t>Actividades que vences en el 4° trimestre</t>
  </si>
  <si>
    <t>Sin subcomponente</t>
  </si>
  <si>
    <t xml:space="preserve">Publicar y divulgar el monitoreo de la ejecución del PAAC </t>
  </si>
  <si>
    <t xml:space="preserve">Publicar y divulgar el  seguimiento de la ejecución del PAAC </t>
  </si>
  <si>
    <t>Identificar los flujos de la información (vertical, horizontal, hacia afuera de la entidad, entre otros) para la gestión de la información institucional</t>
  </si>
  <si>
    <t>Fecha Inicio</t>
  </si>
  <si>
    <t>Fecha fin</t>
  </si>
  <si>
    <t>ACTIVIDAD</t>
  </si>
  <si>
    <t>Fecha final</t>
  </si>
  <si>
    <t>DURACIÓN</t>
  </si>
  <si>
    <t>% Avance</t>
  </si>
  <si>
    <t>DIAS COMPLETADOS</t>
  </si>
  <si>
    <t>% AVANCE</t>
  </si>
  <si>
    <t>OBSERVACIÓN</t>
  </si>
  <si>
    <t>1 - Gestión del Riesgo de Corrupción “MAPA DE RIESGOS DE CORRUPCIÓN"</t>
  </si>
  <si>
    <t>Desempeño</t>
  </si>
  <si>
    <t xml:space="preserve"> Virtualización del trámite y expedición electrónica del permiso "Permiso con formalidades plenas para movilización de carga indivisible, extra dimensionada o extrapesada"</t>
  </si>
  <si>
    <t xml:space="preserve"> Optimizar aplicativo para "Permiso para movilización de carga extra dimensionada por las vías nacionales"</t>
  </si>
  <si>
    <t>Oficina de la información y comunicaciones OTIC</t>
  </si>
  <si>
    <t>Subdirección  General</t>
  </si>
  <si>
    <t>Dirección Técnica y de Estructuración - DTE</t>
  </si>
  <si>
    <t>Dirección de Ejecución y Operación</t>
  </si>
  <si>
    <t>Dirección Jurídica</t>
  </si>
  <si>
    <t>Oficina de Control Interno Disciplinario</t>
  </si>
  <si>
    <t>Subdirección de Gestión Humana</t>
  </si>
  <si>
    <t>CORTE 1° trimestre de 2022</t>
  </si>
  <si>
    <t>CORTE 2° trimestre de 2022</t>
  </si>
  <si>
    <t>CORTE 3° trimestre de 2022</t>
  </si>
  <si>
    <t>CORTE 4° trimestre de 2022</t>
  </si>
  <si>
    <t>MONITOREO</t>
  </si>
  <si>
    <t>Avance frente a programado en 1° trimestre</t>
  </si>
  <si>
    <t>Avance frente a programado en 2° trimestre</t>
  </si>
  <si>
    <t>Decreto 1292 de 2021 "29.8. 	 Hacer seguimiento, coordinar y gestionar todo lo pertinente para la materialización y  cumplimiento de los esquemas del Código de Buen Gobierno.".</t>
  </si>
  <si>
    <t xml:space="preserve"> Funcionarios y Contratistas capacitados en Gestión de conflicto de intereses</t>
  </si>
  <si>
    <t>Publicar información de los proyectos en ejecución, para atender los requerimientos de los grupos de valor. (fichas web)</t>
  </si>
  <si>
    <t>Información de los proyectos en ejecución, para atender los requerimientos de los grupos de valor. (fichas web) publicada</t>
  </si>
  <si>
    <t>Plan Anual de Adquisiciones formulado (25% en primer trimestre)  y actualizado (75%)</t>
  </si>
  <si>
    <t xml:space="preserve">	Capacitación de los temas regulados en el CBG, dentro de estos el conflicto de interés e integridad en la gestión pública, a través de capacitaciones organizadas por la Escuela Corporativa.</t>
  </si>
  <si>
    <t>Incluir clausulas contractuales referente al cumplimiento de la política de integridad, observancia de deberes, principios y valores y demás reglamentación del Código de Buen Gobierno y declaración de conflictos de interés, en los contratos que suscriba el INVIAS, tanto misionales como administrativos</t>
  </si>
  <si>
    <t>Contratos misionales y administrativos con clausulas  de cumplimiento del CBG y la política de integridad</t>
  </si>
  <si>
    <t>Virtualización de trámite de cuentas para todos los contratos misionales</t>
  </si>
  <si>
    <t>Hacer relanzamiento de la Línea Ética PAS, como mecanismo interno dispuesto por el INVIAS para la recepción y gestión de peticiones, aportes, sugerencias, quejas y reclamos por parte de los Servidores de la entidad</t>
  </si>
  <si>
    <t xml:space="preserve"> Relanzamiento de la  Línea Ética PAS</t>
  </si>
  <si>
    <t xml:space="preserve">RESPONSABLE </t>
  </si>
  <si>
    <t>1. Información sobre los avances  de la gestión en la implementación  del Acuerdo de Paz  documentada  bajo los lineamientos del SIRCAP 
2. Estrategia  de divulgación  de los avances de la entidad respecto de la implementación del Acuerdo de Paz  diseñada e Implementada</t>
  </si>
  <si>
    <t>Elaborar el informe del principal espacio y de la estrategia de rendición de cuentas</t>
  </si>
  <si>
    <t>informe del principal espacio y de la estrategia de rendición de cuentas, elaborado</t>
  </si>
  <si>
    <t>Adoptar mediante acto administrativo el Código de  Buen Gobierno y publicarlo en la pagina web e intranet</t>
  </si>
  <si>
    <t>Acto administrativo a través del cual se adopta el Código de Buen Gobierno, publicado en la pagina web e intranet</t>
  </si>
  <si>
    <t>Tramite de cuentas virtualizado</t>
  </si>
  <si>
    <t>Formato publicado en Kawak y socializado</t>
  </si>
  <si>
    <t xml:space="preserve">Adecuar los puntos de atención en las Direcciones Territoriales para  mejorar la accesibilidad de la población en condición de discapacidad motora. </t>
  </si>
  <si>
    <t>7 puntos de atención en las Direcciones Territoriales adecuados.</t>
  </si>
  <si>
    <t>6 Mesas de trabajo realizadas</t>
  </si>
  <si>
    <t>4 Talleres realizados.</t>
  </si>
  <si>
    <t>Actualizar y socializar el protocolo de lenguaje claro  en la gestión de la Entidad</t>
  </si>
  <si>
    <t>Protocolo de lenguaje claro actualizado y socializado</t>
  </si>
  <si>
    <t>La participación de la Subdirección Administrativa corresponde al grupo de gestión documental.</t>
  </si>
  <si>
    <t>Adecuar el modelo de servicio al ciudadano a los lineamientos nacionales y/o al modelo sectorial según corresponda</t>
  </si>
  <si>
    <t>Modelo del Servicio al Ciudadano adecuado a los lineamientos nacional y/o al modelo sectorial</t>
  </si>
  <si>
    <t>Elaborar, presentar y publicar en la pagina web de la entidad los Estados Financieros</t>
  </si>
  <si>
    <t xml:space="preserve">Estados Financieros elaborados, presentados y publicados </t>
  </si>
  <si>
    <t>1. Informar avances y resultados de la gestión con calidad y en lenguaje comprensible</t>
  </si>
  <si>
    <t xml:space="preserve"> Informes de rendición de cuentas publicados trimestrales en la sección de transparencia y menú participa</t>
  </si>
  <si>
    <t>Diseñar principal espacio de rendición de cuentas mediante consulta a los grupos de valor</t>
  </si>
  <si>
    <t>Principal espacio de rendición de cuentas diseñado mediante consulta a los grupos de valor</t>
  </si>
  <si>
    <t xml:space="preserve">Evaluar eventos de dialogo realizados e implementar acciones de mejora </t>
  </si>
  <si>
    <t>Divulgar boletines de prensa con información de la gestión institucional en lenguaje claro</t>
  </si>
  <si>
    <t>Divulgación a cargo del grupo de Comunicaciones</t>
  </si>
  <si>
    <t>Divulgación a cargo del grupo de Comunicaciones. Consolidación de Informes a cargo de la Oficina Asesora de Planeación con información suministrada por las demás dependencias.</t>
  </si>
  <si>
    <t>Formular un nodo poblacional, sectorial o territorial de acuerdo a necesidades ciudadanas</t>
  </si>
  <si>
    <t>Diseño y divulgación a cargo del grupo de Comunicaciones</t>
  </si>
  <si>
    <t>Acorde a lineamientos sectoriales y según análisis del equipo de Rendición de cuentas</t>
  </si>
  <si>
    <t>3. Responder a compromisos propuestos, evaluación y retroalimentación en ejercicios de rendición de cuentas con acciones correctivas para mejora</t>
  </si>
  <si>
    <t>2. Desarrollar escenarios de diálogo de doble vía con la ciudadanía y sus organizaciones</t>
  </si>
  <si>
    <t>Adelantar acciones de diálogo en el marco del nodo de rendición de cuentas formulado</t>
  </si>
  <si>
    <t>Aplicar encuesta de evaluación y retroalimentación sobre informes de rendición de cuentas</t>
  </si>
  <si>
    <t>Informe individual de rendición de cuentas  publicado en la página web en la sección “Transparencia y acceso a la información y enviado al DAFP</t>
  </si>
  <si>
    <t>Elaborar el plan de trabajo para la vigencia 2022 con las actividades establecidas para cumplimiento de los compromisos del Plan Marco de Implementación a cargo de la entidad, enviarlo a la Consejería Presidencial para la Estabilización y Consolidación antes del 5 febrero de 2022, (correo enlacesestabilizacion@presidencia.gov.co) y publicarlo en el sitio web del Sistema de Rendición de Cuentas del Acuerdo de Paz: /sircap/.</t>
  </si>
  <si>
    <t>Consolidación del Plan a cargo de la Oficina Asesora de Planeación con información suministrada por Dirección de Ejecución y Operación y otras dependencias involucradas.</t>
  </si>
  <si>
    <t>Elaborar el informe individual de rendición de cuentas para el periodo comprendido entre el 1 de enero y el 31 de diciembre de 2021 y publicarlo en la página web de la entidad en la sección "Transparencia y acceso a información pública" antes del 30 de marzo de 2022, en el formato establecido por el Departamento Administrativo de la Función Pública y enviarlo al correo electrónico: rendiciondecuentaspaz@funcionpublica.gov.co.</t>
  </si>
  <si>
    <t>Consolidación de Informe a cargo de la Oficina Asesora de Planeación con información suministrada por las demás dependencias.</t>
  </si>
  <si>
    <t>Consolidación de Informe a cargo de la Oficina Asesora de Planeación con información suministrada por las demás dependencias.
Divulgación a cargo del grupo de Comunicaciones</t>
  </si>
  <si>
    <t>Boletines de prensa divulgados en lenguaje claro</t>
  </si>
  <si>
    <t>2. Fortalecimiento del Talento humano al servicio del ciudadano</t>
  </si>
  <si>
    <t>3. Gestión de relacionamiento con los ciudadanos</t>
  </si>
  <si>
    <t>4. Conocimiento al servicio al ciudadano</t>
  </si>
  <si>
    <t>Incluyendo programas de inducción y reinducción, desarrollo de jornadas de capacitación</t>
  </si>
  <si>
    <t>Evaluar la experiencia de usuarios y la percepción de la ciudadanía</t>
  </si>
  <si>
    <t>Experiencia de usuarios y Percepción de la ciudadanía, evaluada</t>
  </si>
  <si>
    <t>Avance respecto al total programado en el año -corte 1° Trimestre</t>
  </si>
  <si>
    <t>Avance frente a programado en 3° trimestre</t>
  </si>
  <si>
    <t>Avance respecto al total programado en el año -corte 2° Trimestre</t>
  </si>
  <si>
    <t>Avance respecto al total programado en el año -corte 3° Trimestre</t>
  </si>
  <si>
    <t>Avance respecto al total programado en el año -corte 4° Trimestre</t>
  </si>
  <si>
    <t>Consolidar la matriz y mapa de riesgos de corrupción construida mediante proceso participativo (actores internos y externos de la entidad) y someterla a aprobación por parte del comité</t>
  </si>
  <si>
    <t>La Oficina Asesora de Planeación propone campaña al Grupo de Comunicaciones.</t>
  </si>
  <si>
    <t>Divulgar en página web e intranet:
a) la Política Institucional de Administración del Riesgo vigente
b) mapa de riesgos de corrupción</t>
  </si>
  <si>
    <t>La Oficina Asesora de Planeación suministrará información a al Grupo de Comunicaciones.</t>
  </si>
  <si>
    <t>La Oficina Asesora de Planeación acompaña  a los lideres de proceso en la identificación y análisis de riesgos de gestión y corrupción. Mensualmente generará informe de estado del arte, con los avances por proceso.</t>
  </si>
  <si>
    <t>La versión inicial del la matriz y mapa de riesgos de corrupción  debe ser aprobada por el Comité Institucional de Gestión y Desempeño, antes del 31 de enero. No obstante durante el trascurso dela año se actualizará por solicitud de cada líder de proceso, quien preapruebe nuevos riesgos o la actualización de los existentes.</t>
  </si>
  <si>
    <t>La Oficina Asesora de Planeación trimestralmente consolidará los reportes de monitoreo de los lideres de proceso.
El grupo de Comunicaciones publicará  el informe suministrado en la Página web.</t>
  </si>
  <si>
    <t>Los cortes de seguimiento serán acordes con la normatividad</t>
  </si>
  <si>
    <t>La Oficina Asesora de Planeación consolidará los reportes de monitoreo de los lideres de proceso, generará mensualmente estado del arte y si es el caso incluirá en la Agenda del Comité Institucional de Gestión y Desempeño la actualización del mapa de riesgos de corrupción</t>
  </si>
  <si>
    <t>Acorde con el diseño participativo</t>
  </si>
  <si>
    <t>Durante los espacios de dialogo</t>
  </si>
  <si>
    <t>Previo a la realización del principal espacio de rendición de cuentas</t>
  </si>
  <si>
    <t>Corresponde a la actualización de la caracterización de usuarios</t>
  </si>
  <si>
    <t>Publicar formato en Kawak y socializarlo</t>
  </si>
  <si>
    <t>1. Recopilar información : subdirección Administrativa - Grupo Gestión Documental ( registro de activos),  Dirección Jurídica (índice de información clasificada y reservada) Subdirección General- Grupo de Comunicaciones (esquema de publicación)._x000B_2. Proyectar, consolidar  el acto administrativo de los instrumentos de gestión de la información Secretaria General_x000B_3. revisar acto administrativo proyectado, consolidado, notificado y/o comunicado Dirección Jurídica_x000B_4. Expedir acto administrativo por Dirección  General y/o la dependencia competente_x000B_5. Publicación en datos abiertos  de los archivos suministrados en Excel por la Secretaria General y la Oficina de las TIC</t>
  </si>
  <si>
    <t>DEPENDENCIA</t>
  </si>
  <si>
    <t>MEMORANDO</t>
  </si>
  <si>
    <t>SOLICITUD</t>
  </si>
  <si>
    <t>INCLUSIÒN</t>
  </si>
  <si>
    <t>ID</t>
  </si>
  <si>
    <t>OBSERVACIÒN</t>
  </si>
  <si>
    <t xml:space="preserve">No SS 98568 del 26/12/2021 </t>
  </si>
  <si>
    <t xml:space="preserve">SUBDIRECCIÓN DE SOSTENIBILIDAD </t>
  </si>
  <si>
    <t>"aprobación para dar consecuencia al proceso y ser publicada"</t>
  </si>
  <si>
    <t>N/A</t>
  </si>
  <si>
    <t>Confirmaciòn</t>
  </si>
  <si>
    <t xml:space="preserve">OFICINA CONTROL INTERNO </t>
  </si>
  <si>
    <t xml:space="preserve">No OCI 98436 del 24/12/2021 </t>
  </si>
  <si>
    <t>Actividad "Evaluar la estrategia de rendición de cuentas (incluyendo cada espacio de diálogo) ". Complmento Observaciòn "Se mantiene para la vigencia 2022"</t>
  </si>
  <si>
    <t>Actividad "Realizar auditorias  al modelo de seguridad y privacidad de la información (MSPI), norma técnica NTC 5854  y  norma técnica NTC 6047 de infraestructura". Complmento Observaciòn "Se realizará seguimiento a los planes de mejoramiento formulados para atender las observaciones de las Auditorías efectuadas (auditorias  al modelo de seguridad y privacidad de la información (MSPI), norma técnica NTC 5854  y  norma técnica NTC 6047 de infraestructura)."</t>
  </si>
  <si>
    <t>Actividad "Implementar el plan de mejoramiento del Índice de Información y Acceso a la Información, ITA". Complmento Observaciòn "Se mantiene para la vigencia 2022"</t>
  </si>
  <si>
    <t>Si</t>
  </si>
  <si>
    <t>Actividad "Publicar y divulgar el  seguimiento de la ejecución del PAAC ". Valida Observaciòn "Los cortes de seguimiento serán acordes con la normatividad"</t>
  </si>
  <si>
    <t>Se mantiene para la vigencia 2022</t>
  </si>
  <si>
    <t>Se realizará seguimiento a los planes de mejoramiento formulados para atender las observaciones de las Auditorías efectuadas (auditorias  al modelo de seguridad y privacidad de la información (MSPI), norma técnica NTC 5854  y  norma técnica NTC 6047 de infraestructura).</t>
  </si>
  <si>
    <t xml:space="preserve">SUBDIRECCIÓN GESTION HUMANA </t>
  </si>
  <si>
    <t>"estamos de acuerdo con las mismas y no tenemos observaciones al respecto."</t>
  </si>
  <si>
    <t>Complemento Observaciòn</t>
  </si>
  <si>
    <t xml:space="preserve">SUBDIRECCIÓN DE PROCESOS DE SELECCIÓN CONTRACTUALES </t>
  </si>
  <si>
    <t xml:space="preserve">No SPSC 98481 del 24/12/2021 </t>
  </si>
  <si>
    <t>"Una vez revisado el documento por los profesionales designados para tal fin se encuentra acuerdo y no existen observaciones al respecto"</t>
  </si>
  <si>
    <t xml:space="preserve">No SGH 98193 del 23/12/2021 </t>
  </si>
  <si>
    <t>DIAGRAMA DE GANTT DEL PLAN ANTICORRUPCIÒN Y DE ATENCIÒN AL CIUDADANO</t>
  </si>
  <si>
    <t>Avances por componente con corte al 1º trimestre, respecto al total programado en el año</t>
  </si>
  <si>
    <t>Ejecutado en el 1º trimestre Vs Programado en el periodo</t>
  </si>
  <si>
    <t>AVANCES POR SUBCOMPONETE, corte 1º trimestre Vs Programado en la vigencia</t>
  </si>
  <si>
    <t>Permiso con formalidades plenas para movilización de carga indivisible, extra dimensionada o extrapesada virtualizado (Racionalización Tecnológica - trámite totalmente en línea)</t>
  </si>
  <si>
    <t>Aplicativo optimizado para Permiso para movilización de carga extra dimensionada por las vías nacionales (Racionalización Tecnológica - trámite totalmente en línea)</t>
  </si>
  <si>
    <t>Nodo poblacional, sectorial o territorial formulado de acuerdo a necesidades ciudadanas</t>
  </si>
  <si>
    <t>Acciones de diálogo adelantadas en el marco del nodo de rendición de cuentas formulado</t>
  </si>
  <si>
    <t>Acorde a lineamientos sectoriales, según análisis del equipo de Rendición de cuentas, caracterización de usuarios y herramientas tecnológicas disponibles</t>
  </si>
  <si>
    <t xml:space="preserve">Cada dependencia debe programar  el cronograma de chats y seleccionar de forma participativa los temas </t>
  </si>
  <si>
    <t>Encuesta de evaluación y retroalimentación sobre informes de rendición de cuentas, aplicada</t>
  </si>
  <si>
    <t xml:space="preserve">Eventos de dialogo realizados y acciones de mejora implementadas (si aplica) </t>
  </si>
  <si>
    <r>
      <t>1</t>
    </r>
    <r>
      <rPr>
        <b/>
        <sz val="11"/>
        <rFont val="Calibri"/>
        <family val="2"/>
        <scheme val="minor"/>
      </rPr>
      <t>. Planeación estratégica del servicio al ciudadano</t>
    </r>
  </si>
  <si>
    <t>Reconocimientos y estímulos especiales, dirigidos a los servidores públicos con destacadas competencias en materia de servicio al ciudadano</t>
  </si>
  <si>
    <t xml:space="preserve">Se incrementara las personas en la atención telefónica, y se capacitara por parte de las áreas misionales y desde el Grupo de atención al ciudadano en lo que se tiene conocimiento. </t>
  </si>
  <si>
    <t>Promover que las respuestas a través de los canales de atención sean consistentes y homogéneas por parte de las unidades ejecutoras que le responden al ciudadano</t>
  </si>
  <si>
    <t>Respuestas de forma consistente y homogéneas</t>
  </si>
  <si>
    <t>5. Evaluación de gestión y medición de la percepción ciudadana</t>
  </si>
  <si>
    <t xml:space="preserve">Implementar en el KAWAK el Procedimiento denominado "Gestión de Conflictos de Interés". Como anexo, crear una base de datos que contenga la información sobre los conflictos reportados en la entidad. </t>
  </si>
  <si>
    <t>Procedimiento  "Gestión de Conflictos de Interés" implementado</t>
  </si>
  <si>
    <t xml:space="preserve">Diseñar e implementar una capsula sobre el contenido e implementación del CBG, conflictos de interés, integridad en la gestión pública. </t>
  </si>
  <si>
    <t>Capsula sobre el contenido e implementación del CBG, conflictos de interés, integridad en la gestión pública, diseñada e implementada</t>
  </si>
  <si>
    <t>1. Política Institucional de Administración del Riesgo vigente divulgada
2. Mapa de riesgos de corrupción, divulgado</t>
  </si>
  <si>
    <t>Permiso de uso de zona de vía  virtualizado (Racionalización Tecnológica - trámite totalmente en línea)</t>
  </si>
  <si>
    <t>Concepto técnico de ubicación de estaciones de servicios virtualizado (trámite totalmente en línea)</t>
  </si>
  <si>
    <t>Plan de trabajo enviada a la Consejería Presidencial para la Estabilización y Consolidación y publicado en el sitio web del Sistema de Rendición de Cuentas del Acuerdo de Paz: /sircap/.</t>
  </si>
  <si>
    <t>1. Planeación estratégica del servicio al ciudadano</t>
  </si>
  <si>
    <t xml:space="preserve">No SA-GAC 98789 del 27/12/2021 </t>
  </si>
  <si>
    <t>OFICINA ASESORA DE PLANEACIÓN</t>
  </si>
  <si>
    <t xml:space="preserve">Ajustes incoporados </t>
  </si>
  <si>
    <t>Los porcentajes de avance de las actividades de racionalización deben ser acordes con la puntuación en el SUIT:
1. ¿Cuenta con el plan de trabajo para implementar la propuesta de mejora del trámite?	20
2. ¿Se implementó la mejora del trámite en la entidad?	35
3. ¿Se actualizó el trámite en el SUIT incluyendo la mejora?	10
4. ¿Se ha realizado la socialización de la mejora tanto en la entidad como con los usuarios?	10
5. ¿El usuario está recibiendo los beneficios de la mejora del trámite?	15
6. ¿La entidad ya cuenta con mecanismos para medir los beneficios que recibirá el usuario por la mejora del trámite?	10
Se contará con la partiicpación de la DTE -Subdirección de Reglamentación Técnica e Innovación</t>
  </si>
  <si>
    <t>Se contará con la partiicpación de la DTE -Subdirección de Reglamentación Técnica e Innovación</t>
  </si>
  <si>
    <t>Se contará con la partiicpación de la DTE -Subdirección Sostenibilidad</t>
  </si>
  <si>
    <t>Diseño en conjunto con la Oficina Asesora de Planeación y el Grupo de Atención la Ciudadano, Mesas de trabajo en conjunto con las dependencias.
Se contará con la partiicpación de la DTE -Subdirección Sostenibilidad</t>
  </si>
  <si>
    <t xml:space="preserve">No DEO 98818 del 27/12/2021
 </t>
  </si>
  <si>
    <t xml:space="preserve">DIRECCIÓN DE EJECUCIÓN Y OPERACIÓN </t>
  </si>
  <si>
    <t xml:space="preserve">Actividad "Realizar XX Chat ciudadano temático que propicien el diálogo con la ciudadanía" programa 9 y los timestralizan (1,2,7 y 9). </t>
  </si>
  <si>
    <t>Se actualiza cantidad, cronograma y se precisa en al observación que los ) don de la DEO</t>
  </si>
  <si>
    <t>No</t>
  </si>
  <si>
    <r>
      <t>Actividad "Elaborar el plan de trabajo para la vigencia 2022 con las actividades establecidas para cumplimiento de los compromisos del Plan Marco de Implementación a cargo de la entidad, enviarlo a la Consejería Presidencial para la Estabilización y Consolidación antes del 5 febrero de 2022, (correo enlacesestabilizacion@presidencia.gov.co) y publicarlo en el sitio web del Sistema de Rendición de Cuentas del Acuerdo de Paz: /sircap/." propone incluir como responsable a la</t>
    </r>
    <r>
      <rPr>
        <b/>
        <sz val="11"/>
        <color theme="1"/>
        <rFont val="Calibri"/>
        <family val="2"/>
        <scheme val="minor"/>
      </rPr>
      <t xml:space="preserve"> Secretaría Genera</t>
    </r>
    <r>
      <rPr>
        <sz val="11"/>
        <color theme="1"/>
        <rFont val="Calibri"/>
        <family val="2"/>
        <scheme val="minor"/>
      </rPr>
      <t>l "(Se considera que esta actividad debe ser liderada por La Secretarioa General, quien tiene a su cargo y competencia la Oficina de atencion la Ciudadano)"</t>
    </r>
  </si>
  <si>
    <t>Por competencia se ratifica la observación "Consolidación del Plan a cargo de la Oficina Asesora de Planeación con información suministrada por Dirección de Ejecución y Operación y otras dependencias involucradas"</t>
  </si>
  <si>
    <r>
      <t xml:space="preserve">Actividad "Elaborar el informe individual de rendición de cuentas para el periodo comprendido entre el 1 de enero y el 31 de diciembre de 2021 y publicarlo en la página web de la entidad en la sección "Transparencia y acceso a información pública" antes del 30 de marzo de 2022, en el formato establecido por el Departamento Administrativo de la Función Pública y enviarlo al correo electrónico: rendiciondecuentaspaz@funcionpublica.gov.co." propone incluir a la </t>
    </r>
    <r>
      <rPr>
        <b/>
        <sz val="11"/>
        <color theme="1"/>
        <rFont val="Calibri"/>
        <family val="2"/>
        <scheme val="minor"/>
      </rPr>
      <t>Dirección Técnica y de Estructuración</t>
    </r>
    <r>
      <rPr>
        <sz val="11"/>
        <color theme="1"/>
        <rFont val="Calibri"/>
        <family val="2"/>
        <scheme val="minor"/>
      </rPr>
      <t xml:space="preserve"> Y </t>
    </r>
    <r>
      <rPr>
        <b/>
        <sz val="11"/>
        <color theme="1"/>
        <rFont val="Calibri"/>
        <family val="2"/>
        <scheme val="minor"/>
      </rPr>
      <t>Dirección Jurídica</t>
    </r>
    <r>
      <rPr>
        <sz val="11"/>
        <color theme="1"/>
        <rFont val="Calibri"/>
        <family val="2"/>
        <scheme val="minor"/>
      </rPr>
      <t xml:space="preserve"> "(Se considera que en esta actividad  debe  participar como cabeza visible  al Direccion Tecnica y de Estructuracion y ademas incluir a la Direccion Juridica dentro del grupo de apoyo y partcipacion)"</t>
    </r>
  </si>
  <si>
    <t xml:space="preserve">Parcial </t>
  </si>
  <si>
    <t>Se incopora a las Dirección Técnica y de Estructuración.
Por competencia se ratifica la observación "Consolidación de Informe a cargo de la Oficina Asesora de Planeación con información suministrada por las demás dependencias.
Divulgación a cargo del grupo de Comunicaciones"</t>
  </si>
  <si>
    <r>
      <t>Actividad "Realizar XX Chat ciudadano temático que propicien el diálogo con la ciudadanía" proponen incluir como responsable a</t>
    </r>
    <r>
      <rPr>
        <b/>
        <sz val="11"/>
        <color theme="1"/>
        <rFont val="Calibri"/>
        <family val="2"/>
        <scheme val="minor"/>
      </rPr>
      <t xml:space="preserve"> OTIC</t>
    </r>
    <r>
      <rPr>
        <sz val="11"/>
        <color theme="1"/>
        <rFont val="Calibri"/>
        <family val="2"/>
        <scheme val="minor"/>
      </rPr>
      <t xml:space="preserve"> "(se considera que la OTIC , debe liderar este tema con el apoyo de las demas dependencias como tarea transversal en el desarrollo de escenarios de diaogo de doble via con la ciudadania y sus organizaciones)"</t>
    </r>
  </si>
  <si>
    <t>Acorde al cronograma de participación, empleando el formato estándar para evaluar cada espacio.
Consolidación a cargo de la Secretaría General, Subdirección Administrativa y Grupo de Atención al Ciudadano. 
Se contará con la participación de la DTE -Subdirección de Reglamentación Técnica e Innovación y de la DTE -Subdirección Sostenibilidad</t>
  </si>
  <si>
    <t>Por competencia se ratifica la observación "Acorde al cronograma de participación, empleando el formato estándar para evaluar cada espacio.
Consolidación a cargo de la Secretaría General, Subdirección Administrativa y Grupo de Atención al Ciudadano. 
Se contará con la participación de la DTE -Subdirección de Reglamentación Técnica e Innovación y de la DTE -Subdirección Sostenibilidad"</t>
  </si>
  <si>
    <r>
      <t xml:space="preserve">Actividad "Evaluar eventos de dialogo realizados e implementar acciones de mejora " proponen incluir a la </t>
    </r>
    <r>
      <rPr>
        <b/>
        <sz val="11"/>
        <color theme="1"/>
        <rFont val="Calibri"/>
        <family val="2"/>
        <scheme val="minor"/>
      </rPr>
      <t>Dirección Jurídica</t>
    </r>
    <r>
      <rPr>
        <sz val="11"/>
        <color theme="1"/>
        <rFont val="Calibri"/>
        <family val="2"/>
        <scheme val="minor"/>
      </rPr>
      <t xml:space="preserve"> "(se considera que la Direccion Juridica , debe tener participacion en este tema con el apoyo de las demas dependencias como tarea transversal en el marco de propiciar eventos de dialogo realizados y acciones de mejora implementadas si se requiere)"</t>
    </r>
  </si>
  <si>
    <t xml:space="preserve">No DTE 98876 del 27/12/2021
 </t>
  </si>
  <si>
    <t>DIRECCIÓN TÉCNICA Y DE ESTRUCTURACIÓN</t>
  </si>
  <si>
    <t>"confirmado que hemos venido trabajado de la mano este plan y por este motivo no tenemos ninguna observación hasta el momento"</t>
  </si>
  <si>
    <t>SUBDIRECCIÓN DE VIAS REGIONALES</t>
  </si>
  <si>
    <t xml:space="preserve">No SVR 98861  del 
27/12/2021 </t>
  </si>
  <si>
    <t xml:space="preserve">Ajustes en redacción y digitación. </t>
  </si>
  <si>
    <t>Supresión de las Subdirecciones como responsables (dejandolas en la observación únicamante)</t>
  </si>
  <si>
    <t>"estamos de acuerdo con la misma y no tenemos observaciones al respecto."</t>
  </si>
  <si>
    <t xml:space="preserve">SUBDIRECCIÓN MARÍTIMA, FLUVIAL Y FERREA </t>
  </si>
  <si>
    <t>No SMFF 99381  del 28/12/2021</t>
  </si>
  <si>
    <t>"no se tiene observaciones sobre el contenido de los mismos."</t>
  </si>
  <si>
    <t>si</t>
  </si>
  <si>
    <t>Actividad "Consolidar la matriz y mapa de riesgos de corrupción construida mediante proceso participativo (actores internos y externos de la entidad) y someterla a aprobación por parte del comité", "SI LA MATRIZ DE RIESGOS DEBE SER APROBADA A MAS TARDAR EL 31 DE ENERO, EL AVANCE DEBE SER 100% EN EL PRIMER TRIMESTRE. DE OTRO LADO, SI SE PRESENTAN OBSERVACIONES O AMPLIACION DE LOS RIESGOS DE CORRUPCION IDENTIFICADOS POR LOS LIDERES DE PROCESO, ES UNA CONDICIÓN OPTATIVA Y NO OBLIGATORIA PARA CADA LIDER DE PROCESO"</t>
  </si>
  <si>
    <t>Actividad "Vincular actores internos y externos de la entidad en la revisión y actualización de la Política Institucional de Administración del Riesgo", "NO ES CLARO POR QUÉ LA ADOPCION Y PUBLICIDAD DEL PACC ESTA A CARGO DE LA SUBDIRECCION GENERAL Y NO DE LA DIRECCION COMO RESPONSABLE DE LA POLITICA INSTITUCIONAL. ES DIFERENTE QUE EL GRUPO O GERENCIA DE COMUNICACIONES TENGA UNA DEPENDENCIA FUNCIONAL DE LA SUBDIRECCION GENERAL Y DEBA HACER UN PLAN DE COMUNICACIONES PARA HACER CONOCER EL PLAN Y LO PASE A OAP PARA APROBACION Y NO AL REVES"</t>
  </si>
  <si>
    <t>Actividad "Divulgar en página web e intranet: a) la Política Institucional de Administración del Riesgo vigente
b) mapa de riesgos de corrupción", " LA DIVILGACION DEL PLAN SE DEBE HACER EN EL PRIMER TRIMESTRE Y POR TANTO LA META SE CUMPLE EN ESE PERIODO. LA INFORMACION QUE ES EL PACC SE REMITE APROBADO Y SE DEBE PUBLICAR"</t>
  </si>
  <si>
    <t>Se incluye DG como responsable</t>
  </si>
  <si>
    <t xml:space="preserve"> Se actualiza trimestralizaciòn</t>
  </si>
  <si>
    <t>Actividad "Monitorear y revisar el Mapa de Riesgos de Corrupción  y si es del caso ajustarlo e informar a la Oficina Asesora de Planeación", "POR QUE SI EN LA ELABORACION DEL MAPA DE RIESGOS, NO SE INCLUYE LA OFICINA DE CONTROL DISCIPLINARIO, EN LA REVISION Y MONITOREO SI SE INCLUYE? Y POR EL CONTRARIO EN LA CONSTRUCCION SE INCLUYE TALENTO HUMANO EN LA REVISIÓN SE EXCLUYE?. EN QUÉ CONSISTE EL MONITOREO? CREO QUE EL TEMA TIENE QUE VER SI SE IDENTIFICAN OTROS FACTORES DE RIESGO QUE A CRITERIO DE LOS LIDERES DE PROCESO DEBAN INCLUIRSE, PERO SI NO, ? SIMPLEMENTE SE MANTIENE LA MATRIZ EXISTENTE?"</t>
  </si>
  <si>
    <t>SI</t>
  </si>
  <si>
    <t>Acrtividad "Publicar y divulgar el monitoreo de la ejecución del PAAC ", "ESTA ACTIVIDAD ME LLEVA A LA ANTERIOR, EN QUE CONSISTE EL MONITOREO?"</t>
  </si>
  <si>
    <t>Acalaraciòn</t>
  </si>
  <si>
    <r>
      <t xml:space="preserve">Actividad "Publicar y divulgar el  seguimiento de la ejecución del PAAC ", "SE INDICA QUE HAY QUE PUBLICAR Y DIVULGAR EL SEGUIMIENTO DE LA EJECUCION DEL PAAC, </t>
    </r>
    <r>
      <rPr>
        <b/>
        <sz val="11"/>
        <color theme="4"/>
        <rFont val="Calibri"/>
        <family val="2"/>
        <scheme val="minor"/>
      </rPr>
      <t>Y DONDE ESTA EL PAAC APROBADO?</t>
    </r>
    <r>
      <rPr>
        <sz val="11"/>
        <color theme="4"/>
        <rFont val="Calibri"/>
        <family val="2"/>
        <scheme val="minor"/>
      </rPr>
      <t>"</t>
    </r>
  </si>
  <si>
    <t>Actividad " Virtualización del trámite y expedición electrónica del "Concepto técnico de ubicación de estaciones de servicios"", "ESTE TRAMITE NO GENERA INGRESOS PARA EL INSTITUTO?"</t>
  </si>
  <si>
    <t>Actividad " Virtualización del trámite y expedición electrónica del permiso "Permiso con formalidades plenas para movilización de carga indivisible, extra dimensionada o extrapesada"", "ESTE TRAMITE GENERA INGRESOS PARA EL INSTITUTO, NO DEBERIA VINCULARSE A LA SUBDIRECCION FINANCIERA?"</t>
  </si>
  <si>
    <t>Actividad " Optimizar aplicativo para "Permiso para movilización de carga extra dimensionada por las vías nacionales"", "ESTE TRAMITE GENERA INGRESOS PARA EL INSTITUTO, NO DEBERIA VINCULARSE A LA SUBDIRECCION FINANCIERA?"</t>
  </si>
  <si>
    <t>Actividad "Divulgar boletines de prensa con información de la gestión institucional en lenguaje claro", "EN ESTE ACAPITE, NO DEBERÍA CONSIDERARSE NO SOLO EL LENGUAJE CLARO, SI NO MAS INCLUSIVO PARA USUARIOS CON LIMITACIONES DE LENGUAJE U OTRAS LIMITACIONES?"</t>
  </si>
  <si>
    <t>Actividad "Publicar Informes de rendición de cuentas trimestrales en la sección de transparencia y menú participa", "QUE SIGNIFICA MENU PARTICIPA. LA FRECUENCIA NO ES ALTA? NO SERIA SUFICIENTE POR SEMESTRE?" , "DE OTRO LADO EL DESARROLLO O COMPLEMENTO DE LA PAGINA WEB, NO IMPLICARIA ENTONCES VINCULAR A OTIC?"</t>
  </si>
  <si>
    <r>
      <t xml:space="preserve">Actividad "Formular un nodo poblacional, sectorial o territorial de acuerdo a necesidades ciudadanas", "CUAL ES EL EQUIPO DE RENDICION DE CUENTAS? SERIA CONVENIENTE CONFORMAR EQUIPO DE RENDICION DE CUENTAS? Y CON BASE EN ELLO GENERAR COMPRIMISOS?" </t>
    </r>
    <r>
      <rPr>
        <b/>
        <sz val="11"/>
        <color theme="4"/>
        <rFont val="Calibri"/>
        <family val="2"/>
        <scheme val="minor"/>
      </rPr>
      <t>ASI LAS COSAS, CON BASE EN LA NUEVA ESTRUCTURA, NO DEBERÍA INSTITUCIONALIZAR ASI COMO OTROS COMITES, PARA FORMALIZAR Y GUARDAR CONSISTENCIA Y COHERENCIA?</t>
    </r>
  </si>
  <si>
    <r>
      <t>Actividad "Diseñar XXX píldoras informativas del informe de rendición de cuentas y divulgar por diversos canales de comunicación",  "</t>
    </r>
    <r>
      <rPr>
        <b/>
        <sz val="11"/>
        <color theme="4"/>
        <rFont val="Calibri"/>
        <family val="2"/>
        <scheme val="minor"/>
      </rPr>
      <t>ME PARECE PRUDENTE QUE SE ASOCIE A LOS INFORMES PERIODICOS QUE SE DEFINAN. SEMESTRAL O TRIMESTRAL</t>
    </r>
  </si>
  <si>
    <t>Actividad "Elaborar el plan de trabajo para la vigencia 2022 con las actividades establecidas para cumplimiento de los compromisos del Plan Marco de Implementación a cargo de la entidad, enviarlo a la Consejería Presidencial para la Estabilización y Consolidación antes del 5 febrero de 2022, (correo enlacesestabilizacion@presidencia.gov.co) y publicarlo en el sitio web del Sistema de Rendición de Cuentas del Acuerdo de Paz: /sircap/.", "NO DEBERIA SER PARTICIPE LA SUBDIRECCION GENERAL?"</t>
  </si>
  <si>
    <t>Actividad "Elaborar el informe individual de rendición de cuentas para el periodo comprendido entre el 1 de enero y el 31 de diciembre de 2021 y publicarlo en la página web de la entidad en la sección "Transparencia y acceso a información pública" antes del 30 de marzo de 2022, en el formato establecido por el Departamento Administrativo de la Función Pública y enviarlo al correo electrónico:  rendiciondecuentaspaz@funcionpublica.gov.co.", " HABLAR DE INFORME INDIVIDUAL HACE REFERENCIA A INFORME INSTITUCIONAL?"</t>
  </si>
  <si>
    <t>Actividad "1. Producir y documentar de manera permanente en el año 2022 la información sobre los avances de la gestión en la implementación del Acuerdo de Paz bajo los lineamientos del SIRCAP a cargo del Departamento Administrativo de la Función Pública.
2.  Diseñar e implementar una estrategia de divulgación de los avances de la entidad respecto de la implementación del Acuerdo de Paz , bajo los lineamientos del Departamento Administrativo de la Presidencia de la Republica, en cabeza de la Consejería para la Estabilización y Consolidación , en conjunto con el Departamento Administrativo de la Función Pública indiquen en el marco del Sistema de Rendición de Cuentas", "LA ESTRATEGIA DE DIVULGACION NO SERIA DEL ENTORNO DE LA SUBDIRECCION GENERAL?"</t>
  </si>
  <si>
    <r>
      <t xml:space="preserve">Actividad "Diseñar principal espacio de rendición de cuentas mediante consulta a los grupos de valor", "DISEÑAR HACE REFERENCIA A CONTENIDOS? SI HAY LINEAMIENTOS SECTORIALES, QUÉ SE DISEÑA?. </t>
    </r>
    <r>
      <rPr>
        <b/>
        <sz val="11"/>
        <color theme="4"/>
        <rFont val="Calibri"/>
        <family val="2"/>
        <scheme val="minor"/>
      </rPr>
      <t>ELLO IMPLICA QUE LAS ACCIONES PARA PAAC DEBE CEÑIRSE A UN CRONOGRAMA?</t>
    </r>
  </si>
  <si>
    <t>Actividad "Implementar XXX espacios virtuales con grupos poblacionales diversos; étnicos, jóvenes, población lgbti.", "DADO QUE EL INSTITUTO TIENE AMBITO NACIONAL, NO SERIA MAS PRODUCTIVO DESARROLLO DE LAS ACCIONES DE DIALOGO POR REGIONES?"</t>
  </si>
  <si>
    <r>
      <t xml:space="preserve">Actividad "Realizar XX Chat ciudadano temático que propicien el diálogo con la ciudadanía.", "SI CADA DEPENDENCIA DEBE PROGRAMAR CHAT, TODAS DEBERÍAN SER PARTICIPES". </t>
    </r>
    <r>
      <rPr>
        <b/>
        <sz val="11"/>
        <color theme="4"/>
        <rFont val="Calibri"/>
        <family val="2"/>
        <scheme val="minor"/>
      </rPr>
      <t>"LA REFERENCIA HACE ALUSION A PARTICIPACION DE TODAS LAS UNIDADES EJECUTORAS MISIONALES"</t>
    </r>
  </si>
  <si>
    <t>Actividad "Realizar reconocimientos a la participación de la ciudadanía ", "QUIEN VALIDA O ESTABLECE LA PARTICIPACION DE LA CIUDADANIA, DEBERIA PARTICIPAR OAP"</t>
  </si>
  <si>
    <t>Actividad "Capacitar a las personas y comunidades interesadas en realizar seguimiento a los proyectos y asesorarlos en el proceso de conformación de veedurías ciudadanas u otro espacio de participación comunitaria.", "CREO QUE DEBERIA PENSARSE EN PROGRAMAR DOS (2) CAPACITACIONES VIRTUALES EN VEEDURÍA "</t>
  </si>
  <si>
    <t>Actividad "Aplicar encuesta de evaluación y retroalimentación sobre informes de rendición de cuentas", "EN ESTE PUNTO OAP NO TIENE PAPEL PROTAGONICO? "</t>
  </si>
  <si>
    <r>
      <t xml:space="preserve">Diseño y divulgación a cargo del grupo de Comunicaciones
</t>
    </r>
    <r>
      <rPr>
        <sz val="11"/>
        <color theme="9"/>
        <rFont val="Calibri"/>
        <family val="2"/>
        <scheme val="minor"/>
      </rPr>
      <t>La Oficina Asesora de Planeaciòn propondrà preguntas</t>
    </r>
  </si>
  <si>
    <t>Actividad "Evaluar eventos de dialogo realizados e implementar acciones de mejora ", "LA OBSERVACION EN ESTE RENGLON SOBRA, PORQUE SE HAN MARCADO TODAS LAS UNIDADES QUE PARTICIPAN. CASUALMENTE NO SE INCLUYE OAP QUE LIDERA CON LA SUBDIRECCION GENERAL ESTE ESPACIO"</t>
  </si>
  <si>
    <t>Actividad "Evaluar la estrategia de rendición de cuentas (incluyendo cada espacio de diálogo)", "COMO SE EVALUA LA ESTRATEGIA DE RENDICION DE CUENTAS?"</t>
  </si>
  <si>
    <t>Actividad "Fortalecer el Canal telefónico de atención", "CREO QUE SE DEBE FORTALECER ES EL BOT PARA RESPUESTAS FRECUENTES. YA HAY UN AVANCE"</t>
  </si>
  <si>
    <t>Actividad "Definir y difundir el portafolio de servicios al ciudadano de la entidad", "CONSIDERO QUE DEBE INCORPORARSE OTIC POR EL TEMA DE WEB Y OTROS SERVICIOS DIGITALES"</t>
  </si>
  <si>
    <t>Actividad "Promover que las respuestas a través de los canales de atención sean consistentes y homogéneas por parte de las unidades ejecutoras que le responden al ciudadano", "CONSIDERO QUE VINCULAR A CONTROL DISCIPLINARIO NO TIENE QUE VER CON LA CONSISTENCIA DE LAS RESPUESTAS; TENDRÍA QUE VER CUANDO NO SE CONTESTA UNA PETICION"</t>
  </si>
  <si>
    <t>Actividad "Difundir información sobre la oferta institucional de trámites y otros procedimientos en lenguaje claro y de forma permanente a los usuarios de los trámites teniendo en cuenta la caracterización", "NO RESULTA RELEVANTE LA PARTICIPACION DE OTIC TODA VEZ QUE LOS TRAMITES SERIAN DIGITALES?"</t>
  </si>
  <si>
    <r>
      <t xml:space="preserve">Actividad "Realizar auditorias  al modelo de seguridad y privacidad de la información (MSPI), norma técnica NTC 5854  y  norma técnica NTC 6047 de infraestructura.". EL REFERENTE DEL MSPI ES LA ISO 27001, DEBERÍA DIRECCIONARSE HACIA LA NORMA PARA QUE LA AUDITORIA CUMPLA CON LOS PARAMETROS NORMATIVOS. INDICARSE QUE LA NTC 5854 HACE REFERENCIA A ACCESIBILIDAD PAGINAS WEB. LA NTC 6047 HACE REFERENCIA A ACCESIBILIDAD AL MEDIO FISICO, ESPACIO DE SERVICIO AL CIUDADANO EN LA ADMINISTRACION PUBLICA Y NO A INFRAESTRUCTURA REFERIDO A VIAS; AHORA BIEN SI EL INSTITUTO NO ESTA CERTIFICADO EN NINGUNA DE ESTAS NORMAS, BAJO QUE CRITERIO SE HACEN AUDITORIAS Y QUIEN ESTARIA CAPACITADO PARA REALIZAR DICHA ACTIVIDAD?. </t>
    </r>
    <r>
      <rPr>
        <b/>
        <sz val="11"/>
        <color theme="4"/>
        <rFont val="Calibri"/>
        <family val="2"/>
        <scheme val="minor"/>
      </rPr>
      <t>LAS TRES NORMAS VAN ENFOCADAS A OTIC Y NO SE ESTA CONSIDERANDO LA INCLUSION DE ESTA OFICINA</t>
    </r>
  </si>
  <si>
    <t>Actividad "Elaborar informe trimestral sobre la información más consultada (indicando  si la misma se encuentra disponible en la página web)" ESTA ACTIVIDAD NO REQUERIRIA EL APOYO DE OTIC?</t>
  </si>
  <si>
    <t>Actividad "Incluir clausulas contractuales referente al cumplimiento de la política de integridad, observancia de deberes, principios y valores y demás reglamentación del Código de Buen Gobierno y declaración de conflictos de interés, en los contratos que suscriba el INVIAS, tanto misionales como administrativos", "COSIDERO QUE LA OFICINA DE CONTROL DISCIPLINARIO INTERNO, NO TIENE QUE VER CON LA GESTION DE SEGUIMIENTO; SU FUNCION ES DIFERENTE"</t>
  </si>
  <si>
    <r>
      <t xml:space="preserve">Actividad "Hacer relanzamiento de la Línea Ética PAS, como mecanismo interno dispuesto por el INVIAS para la recepción y gestión de peticiones, aportes, sugerencias, quejas y reclamos por parte de los Servidores de la entidad". CREO QUE CONTROL DISCIPLINARIO INTERNO NO ES EL SUJETO DIRECTO DE UNA PQRD, SU GESTION DEBE SER O DARSE CUANDO NO HAY RESPUESTA AL CIUDADANO Y NO PARA EFECTOS DE RELANZAMIENTO DE UNA ESTRATEGIA DE COMUNICACIÓN INTERNA. </t>
    </r>
    <r>
      <rPr>
        <b/>
        <sz val="11"/>
        <color theme="4"/>
        <rFont val="Calibri"/>
        <family val="2"/>
        <scheme val="minor"/>
      </rPr>
      <t>ESA ES LA VISION PUNITIVA Y NO FORMATIVA, CREO QUE DEBE ELIMINARSE LA PARTICIPACION DE OCDI Y AL REVISAR PROCEDIMIENTOS DE PQRD, PONER A ESA OFICINA COMO INSTANCIA VERIFICADORA Y SANCIONATORIA SI ES EL CASO</t>
    </r>
  </si>
  <si>
    <t>Actividad "Implementar en el KAWAK el Procedimiento denominado "Gestión de Conflictos de Interés". Como anexo, crear una base de datos que contenga la información sobre los conflictos reportados en la entidad. ". PUEDE SER UN TEMA JURIDICO PERO NO DE CONTROL DISCIPLINARIO.  SI YO DECLARO QUE TENGO UN CONFLICTO DE INTERES POR A, B O C SITUACIÓN, DEBE NOTIFICARSE A OCDI? O LA DIRECCION JURÍDICA DEBERIA PRONUNCIARSE PARA DETERMINAR SI ACEPTA O NO LA DECLARATORIA DE CONFLICTO DE INTERES? SI ALGUIEN ME DENUNCIA POR UN EVENTUAL CONFLICTO DE INTERES, QUIEN DEBE PRONUNCIARSE? OCDI O DIRECCION JURIDICA?</t>
  </si>
  <si>
    <t>Atividad "Diseñar e implementar una capsula sobre el contenido e implementación del CBG, conflictos de interés, integridad en la gestión pública. ". UNA CAPSULA QUE SERIA? NO SE PODRIA PENSAR QUE DEBE DESARROLLAR UNA ESTRATEGIA DE COMUNICACIÓN PARA HACER CONOCER EL CBG? Y DEBE HACER PARTE LA SUBDIRECCION GENERAL?</t>
  </si>
  <si>
    <t>Se actualizan responsables</t>
  </si>
  <si>
    <t>Publicar Informes de rendición de cuentas semestrales en la sección de transparencia y menú participa</t>
  </si>
  <si>
    <t xml:space="preserve">Diseñar píldoras informativas del informe de rendición de cuentas y divulgar por diversos canales de comunicación </t>
  </si>
  <si>
    <t xml:space="preserve"> Píldoras informativas del informe de rendición de cuentas y divulgar por diversos canales de comunicación </t>
  </si>
  <si>
    <t xml:space="preserve"> Virtualizar el trámite y expedición electrónica del "Permiso de cierre de vías"</t>
  </si>
  <si>
    <t xml:space="preserve"> Virtualizar el trámite y expedición electrónica del "Permiso de uso de zona de vía"</t>
  </si>
  <si>
    <t xml:space="preserve"> Virtualizar el trámite y expedición electrónica del "Concepto técnico de ubicación de estaciones de servicios"</t>
  </si>
  <si>
    <t xml:space="preserve"> Virtualizar el trámite y expedición electrónica del  "Permiso con formalidades plenas para movilización de carga indivisible, extra dimensionada o extrapesada"</t>
  </si>
  <si>
    <t>no</t>
  </si>
  <si>
    <t>solo partiicparia en el requerimiento puntual de pago</t>
  </si>
  <si>
    <t>Evaluar la estrategia de rendición de cuentas (incluyendo cada espacio de diálogo)</t>
  </si>
  <si>
    <t>Registrar en el Sistema Único de Información de Trámites –SUIT el trámite “Expedición de permisos especiales, individuales o colectivos y temporales para el trasporte de carga divisible por las vías nacionales, concesionadas o no, con vehículos combinados de carga”  (Resolución número 20213040062005 del 21 de diciembre de 2021 )</t>
  </si>
  <si>
    <t xml:space="preserve"> Trámite “Expedición de permisos especiales, individuales o colectivos y temporales para el trasporte de carga divisible por las vías nacionales, concesionadas o no, con vehículos combinados de carga”  (Resolución número 20213040062005 del 21 de diciembre de 2021 ) registrado en SUIT</t>
  </si>
  <si>
    <t>Actor Interno</t>
  </si>
  <si>
    <t xml:space="preserve">En numeral 2 sobre RACIONALIZACIÓN DE TRÁMITES: 
Se observa que se enlistan una serie de trámites, pero ninguno de ellos coincide con el trámite para la expedición de los permisos especiales, individuales o colectivos y temporales para el transporte de carga divisible por las vías nacionales, concesionadas o no, con vehículos combinados de carga que recientemente fue regulado por la Resolución número 20213040062005 del 21 de diciembre de 2021, expedida de manera conjunta tanto por el Ministerio como por el INVIAS, tal como se puede observar en el siguiente pantallazo: </t>
  </si>
  <si>
    <t>, se confirma que la inscripción en el Sistema Único de Información de Trámites-SUIT del nuevo trámite “Expedición de permisos especiales, individuales o colectivos y temporales para el trasporte de carga divisible por las vías nacionales, concesionadas o no, con vehículos combinados de carga” se incorporará dentro del componente “Mecanismos para la Transparencia y Acceso a la Información” en el subcomponente “1. Lineamientos de Transparencia Activa”.</t>
  </si>
  <si>
    <t>Se conserva enfoque incial</t>
  </si>
  <si>
    <t>Se conserva enfoque incial sin #</t>
  </si>
  <si>
    <t>Acalaraciòn. Existen actividadesd adiconales al cronograma</t>
  </si>
  <si>
    <t>Acalaraciòn. solo misional</t>
  </si>
  <si>
    <t>Acalaraciòn. Pude variar los miembros y es un paso previo</t>
  </si>
  <si>
    <t xml:space="preserve">Acalaraciòn. La publicación es posterio a la aprobación en cumplimiento del estatuto anticorrupcion </t>
  </si>
  <si>
    <t>1. Producir y documentar de manera permanente en el año 2022 la información sobre los avances de la gestión en la implementación del Acuerdo de Paz bajo los lineamientos del SIRCAP a cargo del Departamento Administrativo de la Función Pública.
2.  Diseñar e implementar una estrategia de divulgación de los avances de la entidad respecto de la implementación del Acuerdo de Paz , bajo los lineamientos del Departamento Administrativo de la Presidencia de la Republica, en cabeza de la Consejería para la Estabilización y Consolidación , en conjunto con el Departamento Administrativo de la Función Pública indiquen en el marco del Sistema de Rendición de Cuenta</t>
  </si>
  <si>
    <t>Realizar 4 Chat ciudadano temático que propicien el diálogo con la ciudadanía.</t>
  </si>
  <si>
    <t xml:space="preserve">4 Chat ciudadano temático realizados </t>
  </si>
  <si>
    <t>No aplica en el periodo</t>
  </si>
  <si>
    <t xml:space="preserve">MEMORANDO No DTE 24441 del 05/04/2022
 </t>
  </si>
  <si>
    <t>x</t>
  </si>
  <si>
    <r>
      <t xml:space="preserve">MEMORANDO No DTE 24441 del 05/04/2022
</t>
    </r>
    <r>
      <rPr>
        <sz val="11"/>
        <color theme="1"/>
        <rFont val="Calibri"/>
        <family val="2"/>
        <scheme val="minor"/>
      </rPr>
      <t xml:space="preserve">Desde la subdireccion de sostenibilidad se vienen adeltantando las capacitaciones a las personas y comunidades interesadas en realizar seguimiento a los proyectos y asesorarlos en el proceso de conformación de veedurías ciudadanas u otro espacio de participación comunitaria, segun cronogramas establecidos anualmente  </t>
    </r>
  </si>
  <si>
    <r>
      <t xml:space="preserve">No aplica en el periodo
MEMORANDO No DTE 24441 del 05/04/2022
</t>
    </r>
    <r>
      <rPr>
        <sz val="11"/>
        <color rgb="FFFF0000"/>
        <rFont val="Calibri"/>
        <family val="2"/>
        <scheme val="minor"/>
      </rPr>
      <t>Permiso de carga especial, revisado en la parte funcional incluyendo actores en el procedimiento. La empresa Analítica no ha presentado estructuración.</t>
    </r>
    <r>
      <rPr>
        <b/>
        <sz val="11"/>
        <color rgb="FFFF0000"/>
        <rFont val="Calibri"/>
        <family val="2"/>
        <scheme val="minor"/>
      </rPr>
      <t xml:space="preserve">
</t>
    </r>
  </si>
  <si>
    <r>
      <t xml:space="preserve">No aplica en el periodo
MEMORANDO No DTE 24441 del 05/04/2022 
</t>
    </r>
    <r>
      <rPr>
        <sz val="11"/>
        <color rgb="FFFF0000"/>
        <rFont val="Calibri"/>
        <family val="2"/>
        <scheme val="minor"/>
      </rPr>
      <t>Permiso de carga ordinaria, revisado en la parte funcional incluyendo actores en el procedimiento. Igualmente se ha revisado la estructuración del mismo con la empresa Analítica y queda pendiente que presenten un prototipo para su desarrollo con las observaciones dadas.</t>
    </r>
  </si>
  <si>
    <t xml:space="preserve">MEMORANDO No OCI 23692 del 01/04/2022
 </t>
  </si>
  <si>
    <r>
      <t xml:space="preserve">No aplica en el periodo
MEMORANDO No OCI 23692 del 01/04/2022
</t>
    </r>
    <r>
      <rPr>
        <sz val="11"/>
        <color rgb="FFFF0000"/>
        <rFont val="Calibri"/>
        <family val="2"/>
        <scheme val="minor"/>
      </rPr>
      <t>Meta programada de cumplimiento en el cuarto trimestre de la vigencia 2022</t>
    </r>
  </si>
  <si>
    <r>
      <t xml:space="preserve">No aplica en el periodo
MEMORANDO No OCI 23692 del 01/04/2022
</t>
    </r>
    <r>
      <rPr>
        <sz val="11"/>
        <color rgb="FFFF0000"/>
        <rFont val="Calibri"/>
        <family val="2"/>
        <scheme val="minor"/>
      </rPr>
      <t>En concordancia con lo informado a la Oficina Asesora de Planeación  mediante memorandos OCI  98436 del 24/12/2021 y OCI 12907 del 28/02/2022,  y  de acuerdo con el Plan de Auditorías aprobado el 23 de marzo de 2022 en sesión del Comité Institucional de Coordinación de Control Interno, la  actividad que realizará  OCI  en la vigencia 2022 de este componente es el seguimiento a los planes de mejoramiento formulados para atender las observaciones de las Auditorías efectuadas en la vigencia 2021  (auditorias  al modelo de seguridad y privacidad de la información (MSPI), norma técnica NTC 5854  y  norma técnica NTC 6047 de infraestructura); cuyo  seguimiento se programó a partir del segundo trimestre de la vigencia 2022.</t>
    </r>
  </si>
  <si>
    <t xml:space="preserve">MEMORANDO No OTIC 24194  del 04/04/2022
 </t>
  </si>
  <si>
    <r>
      <t xml:space="preserve">Como parte de la implementación del plan de transición al nuevo modelo de operación se está revisando el contexto organizacional y la incidencia del nuevo mapa de procesos (publicado en la página web recientemente) para luego actualizar las caracterizaciones de procesos y sus riesgos.
La Oficina Asesora de Planeación está realizando mesas de trabajo con representantes de la Secretaría General que propusieron el mapa de procesos que soportó la nueva estructura para revisar alineación de procesos, procedimientos y productos por dependencia. También se ha participado en mesas de trabajo con la Subdirección General sobre el mismo tema.
Prueba piloto de neuva caracterizaciòn en revisiòn por parte de la Subdirecciòn de Sostenibilidad.
La matriz de riesgos se encuentra publicada en  https://www.invias.gov.co/index.php/informacion-institucional/sistema-de-gestion-de-calidad
Monitoreo de riesgos de corrupción y gestión, en recolección de información mediante MEMORANDO CIRCULAR No OAP 18208   del 15/03/22 y MEMORANDO CIRCULAR No OAP 22155 del 29/03/2022, respectivamente.
</t>
    </r>
    <r>
      <rPr>
        <b/>
        <sz val="11"/>
        <rFont val="Calibri"/>
        <family val="2"/>
        <scheme val="minor"/>
      </rPr>
      <t xml:space="preserve">
MEMORANDO No DTE 24441 del 05/04/2022
</t>
    </r>
    <r>
      <rPr>
        <sz val="11"/>
        <rFont val="Calibri"/>
        <family val="2"/>
        <scheme val="minor"/>
      </rPr>
      <t xml:space="preserve"> La actividad de construcción participativa a traves de consulta del borrador a través de memo y de la página web y sometida  a consideración del comité institucional de gestión y desempeño, aprobada e incorporada en la matriz de riesgos de corrupción. Se realiza el reporte trimestral del Riesgo de Corrupcion se hace la validacion del Riesgo conforme a la Homologacion del proceso de acuerdo con resolucion 1292. Se realiza seguimiento integral a los proyectos teniendo en cuanta los vistos buenos de los gestores y del gestor tecnico del proyecto. No se evidencia desviacion en los lineamientos institucionales.
</t>
    </r>
    <r>
      <rPr>
        <b/>
        <sz val="11"/>
        <rFont val="Calibri"/>
        <family val="2"/>
        <scheme val="minor"/>
      </rPr>
      <t>MEMORANDO No OCI 23692 del 01/04/2022</t>
    </r>
    <r>
      <rPr>
        <sz val="11"/>
        <rFont val="Calibri"/>
        <family val="2"/>
        <scheme val="minor"/>
      </rPr>
      <t xml:space="preserve">
Se encuentra implementada la Política Institucional de Administración del Riesgo aprobada en el Comité de Coordinación de Control Interno el  11 de mayo de 2021. 
</t>
    </r>
    <r>
      <rPr>
        <b/>
        <sz val="11"/>
        <rFont val="Calibri"/>
        <family val="2"/>
        <scheme val="minor"/>
      </rPr>
      <t xml:space="preserve">MEMORANDO No OTIC 24194  del 04/04/2022
</t>
    </r>
    <r>
      <rPr>
        <sz val="11"/>
        <rFont val="Calibri"/>
        <family val="2"/>
        <scheme val="minor"/>
      </rPr>
      <t>Se recibe charla sobre la política institucional de administración de riesgos por parte del ingeniero Juan José Tafur quien hizo parte del equipo de control interno. 
Se trabajó en la consolidación de activos de información se adoptado a la guia del MinTIC para la identificación, clasificación y divulgación de 14 procesos que tenía INVÍAS antes de su reestructuración, se va actualizar esta actividad para los procesos actuales del INVÍAS.</t>
    </r>
  </si>
  <si>
    <r>
      <t xml:space="preserve">No aplica en el periodo
MEMORANDO No DTE 24441 del 05/04/2022
</t>
    </r>
    <r>
      <rPr>
        <sz val="11"/>
        <color rgb="FFFF0000"/>
        <rFont val="Calibri"/>
        <family val="2"/>
        <scheme val="minor"/>
      </rPr>
      <t>Permiso de cierres de vías, revisado en la parte funcional incluyendo actores en el procedimiento. La empresa Analítica no ha presentado estructuración</t>
    </r>
    <r>
      <rPr>
        <b/>
        <sz val="11"/>
        <color rgb="FFFF0000"/>
        <rFont val="Calibri"/>
        <family val="2"/>
        <scheme val="minor"/>
      </rPr>
      <t xml:space="preserve">
MEMORANDO No OTIC 24194  del 04/04/2022
</t>
    </r>
    <r>
      <rPr>
        <sz val="11"/>
        <color rgb="FFFF0000"/>
        <rFont val="Calibri"/>
        <family val="2"/>
        <scheme val="minor"/>
      </rPr>
      <t xml:space="preserve"> Como apoyo que brinda la OTIC a la dirección técnica y de estructuración haciendo seguimiento a la ejecución del proyecto, se está actualizando el diagrama de flujo y los requerimientos funcionales y de negocio además de los mockups de diseño con corte a 11 de marzo de 2022, que se enviará al proveedor Analítica S.A.S. para ser parametrizado dentro del sistema SGP, al momento el proveedor está desarrollando el prototipo para las pruebas con los funcionales.</t>
    </r>
  </si>
  <si>
    <r>
      <t xml:space="preserve">No aplica en el periodo
MEMORANDO No DTE 24441 del 05/04/2022
</t>
    </r>
    <r>
      <rPr>
        <sz val="11"/>
        <color rgb="FFFF0000"/>
        <rFont val="Calibri"/>
        <family val="2"/>
        <scheme val="minor"/>
      </rPr>
      <t xml:space="preserve">Permiso de uso de zona de vía, concepto técnico de estaciones de servicio no se han revisado en su parte funcional para crear los actores involucrados en el procedimiento.
</t>
    </r>
    <r>
      <rPr>
        <b/>
        <sz val="11"/>
        <color rgb="FFFF0000"/>
        <rFont val="Calibri"/>
        <family val="2"/>
        <scheme val="minor"/>
      </rPr>
      <t xml:space="preserve">MEMORANDO No OTIC 24194  del 04/04/2022
</t>
    </r>
    <r>
      <rPr>
        <sz val="11"/>
        <color rgb="FFFF0000"/>
        <rFont val="Calibri"/>
        <family val="2"/>
        <scheme val="minor"/>
      </rPr>
      <t xml:space="preserve"> Como apoyo que brinda la OTIC a la dirección técnica y de estructuración haciendo seguimiento a la ejecución del proyecto, se está actualizando el diagrama de flujo y los requerimientos funcionales y de negocio además de los mockups de diseño con corte a 11 de marzo de 2022, que se enviará al proveedor Analítica S.A.S. para ser parametrizado dentro del sistema SGP, al momento el proveedor está desarrollando el prototipo para las pruebas con los funcionales.</t>
    </r>
  </si>
  <si>
    <r>
      <t xml:space="preserve">No aplica en el periodo
MEMORANDO No DTE 24441 del 05/04/2022
</t>
    </r>
    <r>
      <rPr>
        <sz val="11"/>
        <color rgb="FFFF0000"/>
        <rFont val="Calibri"/>
        <family val="2"/>
        <scheme val="minor"/>
      </rPr>
      <t xml:space="preserve">Permiso de carga especial, revisado en la parte funcional incluyendo actores en el procedimiento. La empresa Analítica no ha presentado estructuración.
</t>
    </r>
    <r>
      <rPr>
        <b/>
        <sz val="11"/>
        <color rgb="FFFF0000"/>
        <rFont val="Calibri"/>
        <family val="2"/>
        <scheme val="minor"/>
      </rPr>
      <t xml:space="preserve">MEMORANDO No OTIC 24194  del 04/04/2022
</t>
    </r>
    <r>
      <rPr>
        <sz val="11"/>
        <color rgb="FFFF0000"/>
        <rFont val="Calibri"/>
        <family val="2"/>
        <scheme val="minor"/>
      </rPr>
      <t xml:space="preserve"> Como apoyo que brinda la OTIC a la dirección técnica y de estructuración haciendo seguimiento a la ejecución del proyecto, se está actualizando el diagrama de flujo y los requerimientos funcionales y de negocio además de los mockups de diseño con corte a 11 de marzo de 2022, que se enviará al proveedor Analítica S.A.S. para ser parametrizado dentro del sistema SGP, al momento el proveedor está desarrollando el prototipo para las pruebas con los funcionales.</t>
    </r>
    <r>
      <rPr>
        <b/>
        <sz val="11"/>
        <color rgb="FFFF0000"/>
        <rFont val="Calibri"/>
        <family val="2"/>
        <scheme val="minor"/>
      </rPr>
      <t xml:space="preserve">
</t>
    </r>
  </si>
  <si>
    <r>
      <t xml:space="preserve">No aplica en el periodo
MEMORANDO No DTE 24441 del 05/04/2022
</t>
    </r>
    <r>
      <rPr>
        <sz val="11"/>
        <color rgb="FFFF0000"/>
        <rFont val="Calibri"/>
        <family val="2"/>
        <scheme val="minor"/>
      </rPr>
      <t xml:space="preserve">Desde la subdireccion de sostenibilidad se implementa una  estrategia de participación ciudadana que permite el dialogo de doble via con la ciudadania </t>
    </r>
    <r>
      <rPr>
        <b/>
        <sz val="11"/>
        <color rgb="FFFF0000"/>
        <rFont val="Calibri"/>
        <family val="2"/>
        <scheme val="minor"/>
      </rPr>
      <t xml:space="preserve">
MEMORANDO No OTIC 24194  del 04/04/2022
</t>
    </r>
    <r>
      <rPr>
        <sz val="11"/>
        <color rgb="FFFF0000"/>
        <rFont val="Calibri"/>
        <family val="2"/>
        <scheme val="minor"/>
      </rPr>
      <t>Como apoyo que brinda la OTIC a la Subdirección administrativa haciendo el seguimiento a la ejecución del proyecto SGDEA, se está trabajando la ventanilla única y el sistema AZ Digital diseñado por el proveedor Analítica S.A.S. fortalecerá las herramientas para el seguimiento a la gestión de atención al ciudadano, se espera que la última semana de mayo , se cierre la aplicación Sicor. Quedando este sistema en transicion, consulta y cierre de correspondía que exista.</t>
    </r>
  </si>
  <si>
    <r>
      <t xml:space="preserve">No aplica en el periodo
MEMORANDO No OTIC 24194  del 04/04/2022
</t>
    </r>
    <r>
      <rPr>
        <sz val="11"/>
        <color rgb="FFFF0000"/>
        <rFont val="Calibri"/>
        <family val="2"/>
        <scheme val="minor"/>
      </rPr>
      <t>El responsable de esta tarea es la Subdirección Administrativa - GAC. Desde la OTIC estamos atentos al apoyo que se requiera.</t>
    </r>
  </si>
  <si>
    <r>
      <t xml:space="preserve">No aplica en el periodo
MEMORANDO No OTIC 24194  del 04/04/2022
</t>
    </r>
    <r>
      <rPr>
        <sz val="11"/>
        <color rgb="FFFF0000"/>
        <rFont val="Calibri"/>
        <family val="2"/>
        <scheme val="minor"/>
      </rPr>
      <t>El responsable de esta tarea es la Subdirección Administrativa - GAC. Desde la OTIC se está consolidando el mapa de información de toda la entidad se espera que esta actividad se integre con el proyecto del SGDEA e INVITRÁMITES que está desarrollando actualmente la Subdirección Administrativa en conjunto con la OTIC.</t>
    </r>
  </si>
  <si>
    <r>
      <t xml:space="preserve">No aplica en el periodo
MEMORANDO No OTIC 24194  del 04/04/2022
</t>
    </r>
    <r>
      <rPr>
        <sz val="11"/>
        <color rgb="FFFF0000"/>
        <rFont val="Calibri"/>
        <family val="2"/>
        <scheme val="minor"/>
      </rPr>
      <t xml:space="preserve">Como apoyo que brinda la OTIC a la subdirección administrativa, se gerencia el proyecto de configuración, parametrizacion y puesta en operación del SGDEA, en la plataforma AZdigital, se está recolectando información para la configuración del SGDEA. </t>
    </r>
  </si>
  <si>
    <r>
      <t xml:space="preserve">No aplica en el periodo
MEMORANDO No OTIC 24194  del 04/04/2022
</t>
    </r>
    <r>
      <rPr>
        <sz val="11"/>
        <color rgb="FFFF0000"/>
        <rFont val="Calibri"/>
        <family val="2"/>
        <scheme val="minor"/>
      </rPr>
      <t>El responsable de esta tarea es la Subdirección Administrativa - GAC. El buzón de medición de experiencia del usuario, debe estar incluido en el SGDEA e INVITRÁMITES.</t>
    </r>
  </si>
  <si>
    <r>
      <t xml:space="preserve">No aplica en el periodo
MEMORANDO No DTE 24441 del 05/04/2022
</t>
    </r>
    <r>
      <rPr>
        <sz val="11"/>
        <color rgb="FFFF0000"/>
        <rFont val="Calibri"/>
        <family val="2"/>
        <scheme val="minor"/>
      </rPr>
      <t xml:space="preserve">Desde la Dirección técnica y de estructuracion estamos prestos a apoyar en la difusion del portafolio de servicios al ciudadano de la entidad, y desde nuestra competencia hemos integrado nuestra infromacion al repositorio del invias.
</t>
    </r>
    <r>
      <rPr>
        <b/>
        <sz val="11"/>
        <color rgb="FFFF0000"/>
        <rFont val="Calibri"/>
        <family val="2"/>
        <scheme val="minor"/>
      </rPr>
      <t>MEMORANDO No OTIC 24194  del 04/04/2022</t>
    </r>
    <r>
      <rPr>
        <sz val="11"/>
        <color rgb="FFFF0000"/>
        <rFont val="Calibri"/>
        <family val="2"/>
        <scheme val="minor"/>
      </rPr>
      <t xml:space="preserve">
Los responsables de estas tareas es la Subdirección Administrativa : GAC, Comunicaciones. Dirección Técnica y de Estructuración. se debe tener en cuenta esta caracterización en la implementación del proyecto de INVITRÁMITES que se está llevando a cabo actualmente. </t>
    </r>
  </si>
  <si>
    <r>
      <t xml:space="preserve">No aplica en el periodo
MEMORANDO No OTIC 24194  del 04/04/2022
</t>
    </r>
    <r>
      <rPr>
        <sz val="11"/>
        <color rgb="FFFF0000"/>
        <rFont val="Calibri"/>
        <family val="2"/>
        <scheme val="minor"/>
      </rPr>
      <t xml:space="preserve">Desde la OTIC - Dependencia: Gestión de Información, se va a generar política, lineamientos y artefactos para el registro de activos de información. INVITRAMITES debe cumplir con los criterios de  accesibilidad.
</t>
    </r>
    <r>
      <rPr>
        <b/>
        <sz val="11"/>
        <color rgb="FFFF0000"/>
        <rFont val="Calibri"/>
        <family val="2"/>
        <scheme val="minor"/>
      </rPr>
      <t xml:space="preserve">MEMORANDO No OTIC 24194  del 04/04/2022
</t>
    </r>
    <r>
      <rPr>
        <sz val="11"/>
        <color rgb="FFFF0000"/>
        <rFont val="Calibri"/>
        <family val="2"/>
        <scheme val="minor"/>
      </rPr>
      <t>Desde la OTIC - Dependencia: Gestión de Información, se va a generar política, lineamientos y artefactos para el registro de activos de información. INVITRAMITES debe cumplir con los criterios de  accesibilidad.</t>
    </r>
  </si>
  <si>
    <r>
      <t xml:space="preserve">No aplica en el periodo
MEMORANDO No DTE 24441 del 05/04/2022
</t>
    </r>
    <r>
      <rPr>
        <sz val="11"/>
        <color rgb="FFFF0000"/>
        <rFont val="Calibri"/>
        <family val="2"/>
        <scheme val="minor"/>
      </rPr>
      <t xml:space="preserve">Como Direccion Técica y de estructuracion estamos atentos en la implementacion del plan de mejoramieneto y accesoa al inforamcion ITA
</t>
    </r>
    <r>
      <rPr>
        <b/>
        <sz val="11"/>
        <color rgb="FFFF0000"/>
        <rFont val="Calibri"/>
        <family val="2"/>
        <scheme val="minor"/>
      </rPr>
      <t xml:space="preserve">
MEMORANDO No OCI 23692 del 01/04/2022 
</t>
    </r>
    <r>
      <rPr>
        <sz val="11"/>
        <color rgb="FFFF0000"/>
        <rFont val="Calibri"/>
        <family val="2"/>
        <scheme val="minor"/>
      </rPr>
      <t xml:space="preserve">La Oficina de Control Interno viene publicando en el sitio web de la entidad los informes de ley  y de aseguramiento. https://www.invias.gov.co/index.php/informacion-institucional/8-informacion-general/4107-informes-de-ley.
La OCI realizará las actividades que sean de su competencia dentro del  Plan de Mejoramiento del Índice de Transparencia y Acceso a la Información -ITA.
</t>
    </r>
    <r>
      <rPr>
        <b/>
        <sz val="11"/>
        <color rgb="FFFF0000"/>
        <rFont val="Calibri"/>
        <family val="2"/>
        <scheme val="minor"/>
      </rPr>
      <t xml:space="preserve">MEMORANDO No OTIC 24194  del 04/04/2022
</t>
    </r>
    <r>
      <rPr>
        <sz val="11"/>
        <color rgb="FFFF0000"/>
        <rFont val="Calibri"/>
        <family val="2"/>
        <scheme val="minor"/>
      </rPr>
      <t>El responsable de esta tarea es la Subdirección Administrativa : GAC,  desde la OTIC estamos apoyando en la gerencia del proyecto del SGDEA y se va a implenetar el proceso de Correspondencia y ventanilla única en AZ Digital que de acuerdo con requerimientos funcionales, debe cumplir con parámetros de accesibilidad. Se planea que para el mes de mayo esta solución ya esté en producción.</t>
    </r>
  </si>
  <si>
    <r>
      <t xml:space="preserve">No aplica en el periodo
MEMORANDO No OTIC 24194  del 04/04/2022
</t>
    </r>
    <r>
      <rPr>
        <sz val="11"/>
        <color rgb="FFFF0000"/>
        <rFont val="Calibri"/>
        <family val="2"/>
        <scheme val="minor"/>
      </rPr>
      <t>El responsable de esta tarea es la Subdirección General - Ventanilla Única y Subdirección Administrativa. Esta inicitiva se puede integrar al SGDEA con una tipología de dcumentos radicados por correspondencia.</t>
    </r>
  </si>
  <si>
    <t xml:space="preserve">MEMORANDO No SA-GARC 24083  del 04/04/2022 </t>
  </si>
  <si>
    <r>
      <t xml:space="preserve">Cada líder de proceso envió preaprobación de sus riesgos a la Oficina Asesora de Planeación, quien consolidó la información que fue sometida a revisión y aprobación por parte del Comité Institucional de Gestión y Desempeño en el mes de enero, de acuerdo con la resolución 274 de 25 de enero de 2022 (como consta en acta 01 de 2022). Información disponible en el portal web como anexo al Plan Anticorrupción y de Atención al Ciudadano.
</t>
    </r>
    <r>
      <rPr>
        <b/>
        <sz val="11"/>
        <rFont val="Calibri"/>
        <family val="2"/>
        <scheme val="minor"/>
      </rPr>
      <t xml:space="preserve">
MEMORANDO No DTE 24441 del 05/04/2022</t>
    </r>
    <r>
      <rPr>
        <sz val="11"/>
        <rFont val="Calibri"/>
        <family val="2"/>
        <scheme val="minor"/>
      </rPr>
      <t xml:space="preserve">
 La actividad de construcción participativa a traves de consulta del borrador a través de memo y de la página web y sometida
</t>
    </r>
    <r>
      <rPr>
        <b/>
        <sz val="11"/>
        <rFont val="Calibri"/>
        <family val="2"/>
        <scheme val="minor"/>
      </rPr>
      <t xml:space="preserve">
MEMORANDO No OCI 23692 del 01/04/2022 
</t>
    </r>
    <r>
      <rPr>
        <sz val="11"/>
        <rFont val="Calibri"/>
        <family val="2"/>
        <scheme val="minor"/>
      </rPr>
      <t xml:space="preserve">La Oficina de Control Interno informa que  mediante Memorando OCI  90640 del  2 de diciembre de 2021  se comunicó a la Oficina Asesora de Planeación que: "(...) teniendo en cuenta la asesoría recibida por la Secretaría de Transparencia en mesa de trabajo del 23 de noviembre de la vigencia, la Oficina de Control Interno considera que; en este momento, no es necesario formular un Riesgo de Corrupción, como quiera que en el Riesgo de Gestión identificado en el proceso de Evaluación y Seguimiento, los puntos de control cubren los aspectos que brindan una seguridad razonable para mitigar el riesgo de corrupción sugerido en el documento adjunto al memorando OAP 89855 del 1° de diciembre de 2021 y recomendado por la Secretaría de Transparencia en la mesa de trabajo..."
</t>
    </r>
    <r>
      <rPr>
        <b/>
        <sz val="11"/>
        <rFont val="Calibri"/>
        <family val="2"/>
        <scheme val="minor"/>
      </rPr>
      <t>MEMORANDO No OTIC 24194  del 04/04/2022</t>
    </r>
    <r>
      <rPr>
        <sz val="11"/>
        <rFont val="Calibri"/>
        <family val="2"/>
        <scheme val="minor"/>
      </rPr>
      <t xml:space="preserve">
En 2021 se envía riesgo de corrupción definido por la OTIC y este es aprobado por el comité de gestión y desempeño.
</t>
    </r>
    <r>
      <rPr>
        <b/>
        <sz val="11"/>
        <rFont val="Calibri"/>
        <family val="2"/>
        <scheme val="minor"/>
      </rPr>
      <t xml:space="preserve">MEMORANDO No SA-GARC 24083  del 04/04/2022 
</t>
    </r>
    <r>
      <rPr>
        <sz val="11"/>
        <rFont val="Calibri"/>
        <family val="2"/>
        <scheme val="minor"/>
      </rPr>
      <t>Mapa de riesgos de corrupcion aprobado por parte del comité y publicado en  pagina web https://www.invias.gov.co/index.php/archivo-y-documentos/hechos-de-transparencia/planeacion-gestion-y-control/12563-mapa-de-riesgos-de-corrupcion-2022-v-1</t>
    </r>
  </si>
  <si>
    <r>
      <t xml:space="preserve"> Mediante </t>
    </r>
    <r>
      <rPr>
        <b/>
        <sz val="11"/>
        <color theme="1"/>
        <rFont val="Calibri"/>
        <family val="2"/>
        <scheme val="minor"/>
      </rPr>
      <t>MEMORANDO No OAP 21845  del 28/03/2022</t>
    </r>
    <r>
      <rPr>
        <sz val="11"/>
        <color theme="1"/>
        <rFont val="Calibri"/>
        <family val="2"/>
        <scheme val="minor"/>
      </rPr>
      <t xml:space="preserve">, cuya referencia fue “Propuesta formato para reporte de actividades de participación” se suministraron 2 propuestas para el formato de seguimiento a las actividades de participación y se remitió el modelo para el diseño de la estrategia suministrado por el Departamento Administrativo de la Función Pública; temas abordados en la reunión celebrada el días 29 de marzo a las 2:30pm. 
</t>
    </r>
    <r>
      <rPr>
        <b/>
        <sz val="11"/>
        <color theme="1"/>
        <rFont val="Calibri"/>
        <family val="2"/>
        <scheme val="minor"/>
      </rPr>
      <t xml:space="preserve">
MEMORANDO No SA-GARC 24083  del 04/04/2022 
</t>
    </r>
    <r>
      <rPr>
        <sz val="11"/>
        <color theme="1"/>
        <rFont val="Calibri"/>
        <family val="2"/>
        <scheme val="minor"/>
      </rPr>
      <t>Con Memorando SA GARC 21920 del 28 de marzo se solicito reuinion a la OAP, se relizo reuino por teams reuinon con la OAP el 29/03/2022
https://invias-my.sharepoint.com/:v:/g/personal/aagudelo_invias_gov_co1/ETvYhnjvHo9GlG7Uo_wXQdcB0GJfvi76WJzCdIj-tDZS7g</t>
    </r>
  </si>
  <si>
    <r>
      <rPr>
        <b/>
        <sz val="11"/>
        <color theme="1"/>
        <rFont val="Calibri"/>
        <family val="2"/>
        <scheme val="minor"/>
      </rPr>
      <t xml:space="preserve">MEMORANDO No SA-GARC 24083  del 04/04/2022 </t>
    </r>
    <r>
      <rPr>
        <sz val="11"/>
        <color theme="1"/>
        <rFont val="Calibri"/>
        <family val="2"/>
        <scheme val="minor"/>
      </rPr>
      <t xml:space="preserve">
Mediante MEMORANDO CIRCULAR
No SA-GARC 21974 del 28/03/2022 se solicito informacion sobre adecuaciones.</t>
    </r>
  </si>
  <si>
    <r>
      <rPr>
        <b/>
        <sz val="11"/>
        <color theme="1"/>
        <rFont val="Calibri"/>
        <family val="2"/>
        <scheme val="minor"/>
      </rPr>
      <t>MEMORANDO No OTIC 24194  del 04/04/2022</t>
    </r>
    <r>
      <rPr>
        <sz val="11"/>
        <color theme="1"/>
        <rFont val="Calibri"/>
        <family val="2"/>
        <scheme val="minor"/>
      </rPr>
      <t xml:space="preserve">
El responsable de esta tarea es la Subdirección Administrativa - Comunicaciones. Desde la OTIC estamos atentos al apoyo que se requiera.
</t>
    </r>
    <r>
      <rPr>
        <b/>
        <sz val="11"/>
        <color theme="1"/>
        <rFont val="Calibri"/>
        <family val="2"/>
        <scheme val="minor"/>
      </rPr>
      <t>MEMORANDO No SA-GARC 24083  del 04/04/2022</t>
    </r>
    <r>
      <rPr>
        <sz val="11"/>
        <color theme="1"/>
        <rFont val="Calibri"/>
        <family val="2"/>
        <scheme val="minor"/>
      </rPr>
      <t xml:space="preserve">
Mediante memorando SA-GAC 3145 20-01-22, se solicito  publicación del informe, y el mismo fue publicado en la página web del Invias el 21-01-2022. https://www.invias.gov.co/index.php/servicios-al-ciudadano/peticiones-quejas-y-reclamos/informe-trimestral-informacion-mas-consultada </t>
    </r>
  </si>
  <si>
    <t xml:space="preserve">MEMORANDO No SUBG 24751 del 05/04/2022 </t>
  </si>
  <si>
    <r>
      <rPr>
        <b/>
        <sz val="11"/>
        <color theme="1"/>
        <rFont val="Calibri"/>
        <family val="2"/>
        <scheme val="minor"/>
      </rPr>
      <t>MEMORANDO No DTE 24441 del 05/04/2022</t>
    </r>
    <r>
      <rPr>
        <sz val="11"/>
        <color theme="1"/>
        <rFont val="Calibri"/>
        <family val="2"/>
        <scheme val="minor"/>
      </rPr>
      <t xml:space="preserve">
Desde la Dirección técnica y de estructuracion estamos prestos a apoyar en la difusion del portafolio de servicios al ciudadano de la entidad, y desde nuestra competencia hemos integrado nuestra infromacion al repositorio del invias.
</t>
    </r>
    <r>
      <rPr>
        <b/>
        <sz val="11"/>
        <color theme="1"/>
        <rFont val="Calibri"/>
        <family val="2"/>
        <scheme val="minor"/>
      </rPr>
      <t xml:space="preserve">MEMORANDO No OTIC 24194  del 04/04/2022
</t>
    </r>
    <r>
      <rPr>
        <sz val="11"/>
        <color theme="1"/>
        <rFont val="Calibri"/>
        <family val="2"/>
        <scheme val="minor"/>
      </rPr>
      <t xml:space="preserve">El responsable de esta tarea es la Subdirección Administrativa - GAC. Desde la OTIC estamos atentos al apoyo que se requiera.
</t>
    </r>
    <r>
      <rPr>
        <b/>
        <sz val="11"/>
        <color theme="1"/>
        <rFont val="Calibri"/>
        <family val="2"/>
        <scheme val="minor"/>
      </rPr>
      <t xml:space="preserve">MEMORANDO No SA-GARC 24083  del 04/04/2022 
</t>
    </r>
    <r>
      <rPr>
        <sz val="11"/>
        <color theme="1"/>
        <rFont val="Calibri"/>
        <family val="2"/>
        <scheme val="minor"/>
      </rPr>
      <t xml:space="preserve">Con memorando circular SA-GARC 20057 del 23/03/2022 se solicito informacion a las dependencias.
</t>
    </r>
    <r>
      <rPr>
        <b/>
        <sz val="11"/>
        <color theme="1"/>
        <rFont val="Calibri"/>
        <family val="2"/>
        <scheme val="minor"/>
      </rPr>
      <t xml:space="preserve">MEMORANDO No SUBG 24751 del 05/04/2022
</t>
    </r>
    <r>
      <rPr>
        <sz val="11"/>
        <color theme="1"/>
        <rFont val="Calibri"/>
        <family val="2"/>
        <scheme val="minor"/>
      </rPr>
      <t>El Grupo de Atenciòn al Ciudadano mediante memorando circular recolectó aportes Memo SA-GARC 20057 23 de marzo</t>
    </r>
  </si>
  <si>
    <r>
      <t xml:space="preserve">MEMORANDO No OAP 22157 del 29/03/2022 “Reiteración Memorando OAP 89647 del 30/11/21 – solicitud de aportes para POLITICA INSTITUCIONAL DE ADMINISTRACIÓN DEL RIESGO y procedimiento ETICOM-PR-19 ADMINISTRACIÓN DE RIESGOS DE SEGURIDAD DIGITAL”
</t>
    </r>
    <r>
      <rPr>
        <b/>
        <sz val="11"/>
        <rFont val="Calibri"/>
        <family val="2"/>
        <scheme val="minor"/>
      </rPr>
      <t xml:space="preserve">
MEMORANDO No SUBG 24751 del 05/04/2022 
</t>
    </r>
    <r>
      <rPr>
        <sz val="11"/>
        <rFont val="Calibri"/>
        <family val="2"/>
        <scheme val="minor"/>
      </rPr>
      <t>* El documento se encuentra vigente desde el 2021:
https://www.invias.gov.co/index.php/archivo-y-documentos/politicas-y-lineamientos/11723-politica-institucional-de-administracion-del-riesgo-2021/file
 * En el primer trimestre se solicitaron aportes de OTIC en matertia de riesgos de seguriad digital y en el 2ª trimestre se solicitaran aportes para riesgos de gestión a todas las dependencias</t>
    </r>
  </si>
  <si>
    <r>
      <t xml:space="preserve">La politica vigente se encuentra publicada en https://www.invias.gov.co/index.php/archivo-y-documentos/politicas-y-lineamientos
El mapa de riegsos de corrupciòn corresponde al anexo 1 del PAAC 2022 que se encuentra publicado en https://www.invias.gov.co/index.php/plan-anticorrupcion-y-de-atencion-al-ciudadano#2022
</t>
    </r>
    <r>
      <rPr>
        <b/>
        <sz val="11"/>
        <rFont val="Calibri"/>
        <family val="2"/>
        <scheme val="minor"/>
      </rPr>
      <t xml:space="preserve">MEMORANDO No SUBG 24751 del 05/04/2022 
</t>
    </r>
    <r>
      <rPr>
        <sz val="11"/>
        <rFont val="Calibri"/>
        <family val="2"/>
        <scheme val="minor"/>
      </rPr>
      <t>a) El documento se encuentra vigente desde el 2021:
https://www.invias.gov.co/index.php/archivo-y-documentos/politicas-y-lineamientos/11723-politica-institucional-de-administracion-del-riesgo-2021/file
b) El documento se encuentra actualizado:
https://www.invias.gov.co/index.php/archivo-y-documentos/hechos-de-transparencia/planeacion-gestion-y-control/12563-mapa-de-riesgos-de-corrupcion-2022-v-1/file</t>
    </r>
  </si>
  <si>
    <r>
      <t xml:space="preserve">En monitoreo con corte al 4º trimestre del PAAC 2021 se encuentra publicado en https://www.invias.gov.co/index.php/plan-anticorrupcion-y-de-atencion-al-ciudadano#2021 
</t>
    </r>
    <r>
      <rPr>
        <b/>
        <sz val="11"/>
        <rFont val="Calibri"/>
        <family val="2"/>
        <scheme val="minor"/>
      </rPr>
      <t xml:space="preserve">MEMORANDO No SUBG 24751 del 05/04/2022 
</t>
    </r>
    <r>
      <rPr>
        <sz val="11"/>
        <rFont val="Calibri"/>
        <family val="2"/>
        <scheme val="minor"/>
      </rPr>
      <t>Documento actualizado: https://www.invias.gov.co/index.php/archivo-y-documentos/hechos-de-transparencia/planeacion-gestion-y-control/12530-monitoreo-al-plan-anticorrupcion-y-atencion-al-ciudadano-mapa-de-riesgos-de-corrupcion-y-estrategia-de-racionalizacion-consolidada-con-corte-a-31-de-diciembre-de-2021/file</t>
    </r>
  </si>
  <si>
    <r>
      <t xml:space="preserve">El "Seguimiento al Plan Anticorrupción y Atención al Ciudadano - Mapa de Riesgos de Corrupción y Estrategia de Racionalización Consolidada con corte a 31 de diciembre de 2021" se encuetra publicado en https://www.invias.gov.co/index.php/plan-anticorrupcion-y-de-atencion-al-ciudadano#2021
</t>
    </r>
    <r>
      <rPr>
        <b/>
        <sz val="11"/>
        <color theme="1"/>
        <rFont val="Calibri"/>
        <family val="2"/>
        <scheme val="minor"/>
      </rPr>
      <t>MEMORANDO No OCI 23692 del 01/04/2022</t>
    </r>
    <r>
      <rPr>
        <sz val="11"/>
        <color theme="1"/>
        <rFont val="Calibri"/>
        <family val="2"/>
        <scheme val="minor"/>
      </rPr>
      <t xml:space="preserve">
 La OCI  realizó  el Seguimiento  cuatrimestral al Plan Anticorrupción y Atención al Ciudadano - Mapa de Riesgos de Corrupción y Estrategia de Racionalización de Trámites Consolidada con corte a 31 de diciembre de 2021,  el cual fue publicado y divulgado el 14/01/2022 en la página WEB de la Entidad en el enlace: https://www.invias.gov.co/index.php/plan-anticorrupcion-y-de-atencion-al-ciudadano.
</t>
    </r>
    <r>
      <rPr>
        <b/>
        <sz val="11"/>
        <color theme="1"/>
        <rFont val="Calibri"/>
        <family val="2"/>
        <scheme val="minor"/>
      </rPr>
      <t xml:space="preserve">MEMORANDO No SUBG 24751 del 05/04/2022 </t>
    </r>
    <r>
      <rPr>
        <sz val="11"/>
        <color theme="1"/>
        <rFont val="Calibri"/>
        <family val="2"/>
        <scheme val="minor"/>
      </rPr>
      <t xml:space="preserve">
Documento actualizado: https://www.invias.gov.co/index.php/archivo-y-documentos/hechos-de-transparencia/planeacion-gestion-y-control/12391-seguimiento-al-plan-anticorrupcion-y-atencion-al-ciudadano-mapa-de-riesgos-de-corrupcion-y-estrategia-de-racionalizacion-consolidada-con-corte-a-31-de-diciembre-de-2021/file</t>
    </r>
  </si>
  <si>
    <r>
      <t xml:space="preserve">MEMORANDO No SUBG 24751 del 05/04/2022 
</t>
    </r>
    <r>
      <rPr>
        <sz val="11"/>
        <color theme="1"/>
        <rFont val="Calibri"/>
        <family val="2"/>
        <scheme val="minor"/>
      </rPr>
      <t>75 boletines publicados: https://www.invias.gov.co/index.php/sala/historico</t>
    </r>
  </si>
  <si>
    <r>
      <rPr>
        <b/>
        <sz val="11"/>
        <color rgb="FFFF0000"/>
        <rFont val="Calibri"/>
        <family val="2"/>
        <scheme val="minor"/>
      </rPr>
      <t>No aplica en el periodo</t>
    </r>
    <r>
      <rPr>
        <sz val="11"/>
        <color rgb="FFFF0000"/>
        <rFont val="Calibri"/>
        <family val="2"/>
        <scheme val="minor"/>
      </rPr>
      <t xml:space="preserve">
La Oficina Asesora de Planeación solicitó designación de profesionales que registraran y actualizaran los tramites en SUIT mediante MEMORANDO No OAP 2440 del 18/01/2022 "Designación funcionario para actualizar SUIT - reiteración MEMORANDO No OAP 96423 del 20/12/2021". Adicionalmente, coordinó mesas de trabajo los días 18 de febrero y 18 de marzo con el sectorialista del DAFP y delegados para la respectiva capacitación.  El formulario del tràmite se encuentra en actualizaciòn.
</t>
    </r>
    <r>
      <rPr>
        <b/>
        <sz val="11"/>
        <color rgb="FFFF0000"/>
        <rFont val="Calibri"/>
        <family val="2"/>
        <scheme val="minor"/>
      </rPr>
      <t xml:space="preserve">MEMORANDO No DTE 24441 del 05/04/2022
</t>
    </r>
    <r>
      <rPr>
        <sz val="11"/>
        <color rgb="FFFF0000"/>
        <rFont val="Calibri"/>
        <family val="2"/>
        <scheme val="minor"/>
      </rPr>
      <t xml:space="preserve">Permiso de carga ordinaria, revisado en la parte funcional incluyendo actores en el procedimiento. Igualmente se ha revisado la estructuración del mismo con la empresa Analítica y queda pendiente que presenten un prototipo para su desarrollo con las observaciones dadas.
 Permiso de carga especial, revisado en la parte funcional incluyendo actores en el procedimiento. La empresa Analítica no ha presentado estructuración.
 Permiso de cierres de vías, revisado en la parte funcional incluyendo actores en el procedimiento. La empresa Analítica no ha presentado estructuración.
 Permiso de uso de zona de vía, concepto técnico de estaciones de servicio no se han revisado en su parte funcional para crear los actores involucrados en el procedimiento.
 </t>
    </r>
  </si>
  <si>
    <t xml:space="preserve">Diseñar e implementar una capsula sobre el contenido e implementación del Còdigo de Buen Gobierno -CBG-, conflictos de interés, integridad en la gestión pública. </t>
  </si>
  <si>
    <t>Correo facilitadora del MIPG SG</t>
  </si>
  <si>
    <r>
      <rPr>
        <b/>
        <sz val="11"/>
        <color theme="1"/>
        <rFont val="Calibri"/>
        <family val="2"/>
        <scheme val="minor"/>
      </rPr>
      <t>Mail facilitador del MIPG viernes, 8 de abril de 2022 2:42 p.m.</t>
    </r>
    <r>
      <rPr>
        <sz val="11"/>
        <color theme="1"/>
        <rFont val="Calibri"/>
        <family val="2"/>
        <scheme val="minor"/>
      </rPr>
      <t xml:space="preserve">
Se adopta mediante resolucion n. 4536 de 30 de diciembre de 2021 https://www.invias.gov.co/index.php/normativa/resoluciones-circulares-otros/12690-resolucion-4536-del-30-de-diciembre-de-2021
se publica en la página  https://www.invias.gov.co/index.php/archivo-y-documentos/cnsc/codigo-de-integridad/12689-codigo-de-buen-gobierno-e-integridad-del-invias
publicado en la intranet:
http://intranet/docs/mipg/2022/140322_anx_cod_buen_gobierno.pdf</t>
    </r>
  </si>
  <si>
    <r>
      <t xml:space="preserve">Oficina Asesora de Planeaciòn atenta a la convocatoria de la capacitaciòn por parte de la Escuela Corporativa.
</t>
    </r>
    <r>
      <rPr>
        <b/>
        <sz val="11"/>
        <color theme="1"/>
        <rFont val="Calibri"/>
        <family val="2"/>
        <scheme val="minor"/>
      </rPr>
      <t>Mail facilitador del MIPG viernes, 8 de abril de 2022 2:42 p.m</t>
    </r>
    <r>
      <rPr>
        <sz val="11"/>
        <color theme="1"/>
        <rFont val="Calibri"/>
        <family val="2"/>
        <scheme val="minor"/>
      </rPr>
      <t>. 
Se realizo conferencia sobre los estandares basicos del codigo de buen gobierno</t>
    </r>
  </si>
  <si>
    <r>
      <rPr>
        <b/>
        <sz val="11"/>
        <color theme="1"/>
        <rFont val="Calibri"/>
        <family val="2"/>
        <scheme val="minor"/>
      </rPr>
      <t xml:space="preserve">Mail facilitador del MIPG viernes, 8 de abril de 2022 2:42 p.m. </t>
    </r>
    <r>
      <rPr>
        <sz val="11"/>
        <color theme="1"/>
        <rFont val="Calibri"/>
        <family val="2"/>
        <scheme val="minor"/>
      </rPr>
      <t xml:space="preserve">
dentro de las obligaciones generales se deja como clausula el tema de buen gobierno.</t>
    </r>
  </si>
  <si>
    <r>
      <rPr>
        <b/>
        <sz val="11"/>
        <color theme="1"/>
        <rFont val="Calibri"/>
        <family val="2"/>
        <scheme val="minor"/>
      </rPr>
      <t xml:space="preserve">Mail facilitador del MIPG viernes, 8 de abril de 2022 2:42 p.m. </t>
    </r>
    <r>
      <rPr>
        <sz val="11"/>
        <color theme="1"/>
        <rFont val="Calibri"/>
        <family val="2"/>
        <scheme val="minor"/>
      </rPr>
      <t xml:space="preserve">
Se esta preparando el relanzamiento de linea Etica PAS toda vez que se aprobo y publico la resolucoón del código de gobierno
</t>
    </r>
  </si>
  <si>
    <r>
      <rPr>
        <b/>
        <sz val="11"/>
        <color theme="1"/>
        <rFont val="Calibri"/>
        <family val="2"/>
        <scheme val="minor"/>
      </rPr>
      <t>MEMORANDO No OTIC 24194  del 04/04/2022</t>
    </r>
    <r>
      <rPr>
        <sz val="11"/>
        <color theme="1"/>
        <rFont val="Calibri"/>
        <family val="2"/>
        <scheme val="minor"/>
      </rPr>
      <t xml:space="preserve">
El responsable de esta tarea es la Seretaría General con el apoyo de comunicaciones. Desde la OTIC estamos atentos al apoyo que se requiera.
</t>
    </r>
    <r>
      <rPr>
        <b/>
        <sz val="11"/>
        <color theme="1"/>
        <rFont val="Calibri"/>
        <family val="2"/>
        <scheme val="minor"/>
      </rPr>
      <t xml:space="preserve">Mail facilitador del MIPG viernes, 8 de abril de 2022 2:42 p.m. 
</t>
    </r>
    <r>
      <rPr>
        <sz val="11"/>
        <color theme="1"/>
        <rFont val="Calibri"/>
        <family val="2"/>
        <scheme val="minor"/>
      </rPr>
      <t>se esta trabajando en el diseño de la capsula</t>
    </r>
  </si>
  <si>
    <t xml:space="preserve">MEMORANDO No DEO 26176  del 11/04/2022
 </t>
  </si>
  <si>
    <r>
      <t xml:space="preserve">Con MEMORANDO CIRCULAR No OAP 18208 del 15/03/22 se solicitó reporte de monitoreo de los riesgos de corrupción a los líderes de proceso.
Mediante MEMORANDO CIRCULAR No OAP 22155 del 29/03/2022 se sugiere homologación de los riesgos de corrupción al nuevo mapa de procesos y validación de vigencia de riesgos de corrupción
</t>
    </r>
    <r>
      <rPr>
        <b/>
        <sz val="11"/>
        <rFont val="Calibri"/>
        <family val="2"/>
        <scheme val="minor"/>
      </rPr>
      <t>MEMORANDO No DTE 24441 del 05/04/2022</t>
    </r>
    <r>
      <rPr>
        <sz val="11"/>
        <rFont val="Calibri"/>
        <family val="2"/>
        <scheme val="minor"/>
      </rPr>
      <t xml:space="preserve">
Se envia esta matriz con  los avamces en el monitoreo y revision del mapa de riesgos de corrupción, evidenciando el compromiso de esta Direcicón con la gestion de los riesgos establecidos en el comité insitucional de gestión y desempeño
</t>
    </r>
    <r>
      <rPr>
        <b/>
        <sz val="11"/>
        <rFont val="Calibri"/>
        <family val="2"/>
        <scheme val="minor"/>
      </rPr>
      <t xml:space="preserve">MEMORANDO No OCI 23692 del 01/04/2022 
</t>
    </r>
    <r>
      <rPr>
        <sz val="11"/>
        <rFont val="Calibri"/>
        <family val="2"/>
        <scheme val="minor"/>
      </rPr>
      <t xml:space="preserve">La Oficina de Control Interno informa que  mediante Memorando OCI  90640 del  2 de diciembre de 2021  se comunicó a la Oficina Asesora de Planeación que: "(...) teniendo en cuenta la asesoría recibida por la Secretaría de Transparencia en mesa de trabajo del 23 de noviembre de la vigencia, la Oficina de Control Interno considera que; en este momento, no es necesario formular un Riesgo de Corrupción, como quiera que en el Riesgo de Gestión identificado en el proceso de Evaluación y Seguimiento, los puntos de control cubren los aspectos que brindan una seguridad razonable para mitigar el riesgo de corrupción sugerido en el documento adjunto al memorando OAP 89855 del 1° de diciembre de 2021 y recomendado por la Secretaría de Transparencia en la mesa de trabajo..."
</t>
    </r>
    <r>
      <rPr>
        <b/>
        <sz val="11"/>
        <rFont val="Calibri"/>
        <family val="2"/>
        <scheme val="minor"/>
      </rPr>
      <t>MEMORANDO No OTIC 24194  del 04/04/2022</t>
    </r>
    <r>
      <rPr>
        <sz val="11"/>
        <rFont val="Calibri"/>
        <family val="2"/>
        <scheme val="minor"/>
      </rPr>
      <t xml:space="preserve">
Se revisa docuemento de mapa de riesgos de corrupción en conjunto con las coordinaciones de la OTIC, se definen avances para el primer trimestre del 2022 y plan de trabajo para los otros trimestres del 2022.
</t>
    </r>
    <r>
      <rPr>
        <b/>
        <sz val="11"/>
        <rFont val="Calibri"/>
        <family val="2"/>
        <scheme val="minor"/>
      </rPr>
      <t xml:space="preserve">MEMORANDO No SA-GARC 24083  del 04/04/2022 </t>
    </r>
    <r>
      <rPr>
        <sz val="11"/>
        <rFont val="Calibri"/>
        <family val="2"/>
        <scheme val="minor"/>
      </rPr>
      <t xml:space="preserve">
Con Memorando SA GARC 21920 del 28 de marzo se solicito reuinion a la OAP, se relizo reuino por teams reuinon con la OAP el 29/03/2022
https://invias-my.sharepoint.com/:v:/g/personal/aagudelo_invias_gov_co1/ETvYhnjvHo9GlG7Uo_wXQdcB0GJfvi76WJzCdIj-tDZS7g
</t>
    </r>
    <r>
      <rPr>
        <b/>
        <sz val="11"/>
        <rFont val="Calibri"/>
        <family val="2"/>
        <scheme val="minor"/>
      </rPr>
      <t>MEMORANDO No DEO 26176  del 11/04/2022</t>
    </r>
    <r>
      <rPr>
        <sz val="11"/>
        <rFont val="Calibri"/>
        <family val="2"/>
        <scheme val="minor"/>
      </rPr>
      <t xml:space="preserve">
Se realizo el monitoreo de riesgos de corrupción a las unidades ejecutoras (UE) de la DEO, se requirio mediente memorando circular DEO23413 de fecha 1-04-022. Las UE a su vez, mediante memornados  SMFF23648, SVR 24245 , SMC-GGPT 24321 , SMC-GGP2 25156, SMCN 24982 , SGI25220 de fechas 01, 04, 05, 06 y 07 de abril de 2022, en donde los cuales las UE no reportaron hechos asociados a corrupcción de acuerdo a las variables descritas en la matriz.</t>
    </r>
  </si>
  <si>
    <r>
      <t xml:space="preserve">MEMORANDO No DTE 24441 del 05/04/2022
</t>
    </r>
    <r>
      <rPr>
        <sz val="11"/>
        <color theme="1"/>
        <rFont val="Calibri"/>
        <family val="2"/>
        <scheme val="minor"/>
      </rPr>
      <t xml:space="preserve">Se realizo el primer chat ciudadano programado en nuestro cronograma de trabajo el dia 10 de marzo 2022 a cargo de la subdireccion de gestion del riesgo 
</t>
    </r>
    <r>
      <rPr>
        <b/>
        <sz val="11"/>
        <color theme="1"/>
        <rFont val="Calibri"/>
        <family val="2"/>
        <scheme val="minor"/>
      </rPr>
      <t>MEMORANDO No SUBG 24751 del 05/04/2022</t>
    </r>
    <r>
      <rPr>
        <sz val="11"/>
        <color theme="1"/>
        <rFont val="Calibri"/>
        <family val="2"/>
        <scheme val="minor"/>
      </rPr>
      <t xml:space="preserve">
Vínculo al más reciente chat ciudadano: https://www.facebook.com/watch/?v=731510901536852
</t>
    </r>
    <r>
      <rPr>
        <b/>
        <sz val="11"/>
        <color theme="5"/>
        <rFont val="Calibri"/>
        <family val="2"/>
        <scheme val="minor"/>
      </rPr>
      <t xml:space="preserve">
MEMORANDO No DEO 26176  del 11/04/2022</t>
    </r>
    <r>
      <rPr>
        <sz val="11"/>
        <color theme="5"/>
        <rFont val="Calibri"/>
        <family val="2"/>
        <scheme val="minor"/>
      </rPr>
      <t xml:space="preserve">
Se encuentra a cargo de la Oficina TIC. No obstante La Dirección de Ejecución y Operación, esta presta para que sus colaboradas apoyen la estargo de la DTE  el cual se adjunta en el siguiente Link: https://fb.watch/bMLoWTW4Ky/
</t>
    </r>
  </si>
  <si>
    <r>
      <t xml:space="preserve">No aplica en el periodo
MEMORANDO No DTE 24441 del 05/04/2022
</t>
    </r>
    <r>
      <rPr>
        <sz val="11"/>
        <color rgb="FFFF0000"/>
        <rFont val="Calibri"/>
        <family val="2"/>
        <scheme val="minor"/>
      </rPr>
      <t xml:space="preserve">Contamos con nuestro SEGUIMIENTO A LAS OBSERVACIONES DE LAS VEEDURÍAS CIUDADANAS, que alimentamos trimestralmente para cumplir con nuestros compromisos de conocimiento al servicio a ciudadano, que nos permita tener un dialogo de doble via. 
</t>
    </r>
    <r>
      <rPr>
        <b/>
        <sz val="11"/>
        <color rgb="FFFF0000"/>
        <rFont val="Calibri"/>
        <family val="2"/>
        <scheme val="minor"/>
      </rPr>
      <t>MEMORANDO No OTIC 24194  del 04/04/2022</t>
    </r>
    <r>
      <rPr>
        <sz val="11"/>
        <color rgb="FFFF0000"/>
        <rFont val="Calibri"/>
        <family val="2"/>
        <scheme val="minor"/>
      </rPr>
      <t xml:space="preserve">
Se propone que se incorpore con la ventanilla que se está configurando desde el proyecto de SGDEA. Se brinda apoyo a GAC en caso que soliciten esta configuración.</t>
    </r>
    <r>
      <rPr>
        <b/>
        <sz val="11"/>
        <color rgb="FFFF0000"/>
        <rFont val="Calibri"/>
        <family val="2"/>
        <scheme val="minor"/>
      </rPr>
      <t xml:space="preserve">
</t>
    </r>
    <r>
      <rPr>
        <b/>
        <sz val="11"/>
        <color theme="5"/>
        <rFont val="Calibri"/>
        <family val="2"/>
        <scheme val="minor"/>
      </rPr>
      <t xml:space="preserve">MEMORANDO No DEO 26176  del 11/04/2022
</t>
    </r>
    <r>
      <rPr>
        <sz val="11"/>
        <color theme="5"/>
        <rFont val="Calibri"/>
        <family val="2"/>
        <scheme val="minor"/>
      </rPr>
      <t>Se encuentra a cargo de la Oficina Asesora de Planeación. No obstante La Dirección Operativa esta presta para que sus colaboradas apoyen la estructuración del registro o herramienta electrónica que se requiere para dar cumplimiento en su totalidad. Para este trimestre no se reporta avance segun lo programado.</t>
    </r>
  </si>
  <si>
    <r>
      <rPr>
        <b/>
        <sz val="11"/>
        <color theme="1"/>
        <rFont val="Calibri"/>
        <family val="2"/>
        <scheme val="minor"/>
      </rPr>
      <t>MEMORANDO No DTE 24441 del 05/04/2022</t>
    </r>
    <r>
      <rPr>
        <sz val="11"/>
        <color theme="1"/>
        <rFont val="Calibri"/>
        <family val="2"/>
        <scheme val="minor"/>
      </rPr>
      <t xml:space="preserve">
Como Direccion Técica y de estructuracion estamos atentos a apoyar en el desarrollo de fichas web que permitan publicar la informacion de los proyectos en ejecución con el ffin de avanzar en la estrategia de transparencia activa en la entidad 
</t>
    </r>
    <r>
      <rPr>
        <b/>
        <sz val="11"/>
        <color theme="1"/>
        <rFont val="Calibri"/>
        <family val="2"/>
        <scheme val="minor"/>
      </rPr>
      <t>MEMORANDO No OTIC 24194  del 04/04/2022</t>
    </r>
    <r>
      <rPr>
        <sz val="11"/>
        <color theme="1"/>
        <rFont val="Calibri"/>
        <family val="2"/>
        <scheme val="minor"/>
      </rPr>
      <t xml:space="preserve">
El responsable de esta tarea es el grupo de información de la dirección general. Se sugiere que se haga reingeniería a estas fichas para que sean diligenciadas por las áreas de negocio. Desde la OTIC estamos atentos al suministro de estas plantillas para el diligenciamiento, apoyamos con la publicación cuando las soliciten.
</t>
    </r>
    <r>
      <rPr>
        <b/>
        <sz val="11"/>
        <color theme="5"/>
        <rFont val="Calibri"/>
        <family val="2"/>
        <scheme val="minor"/>
      </rPr>
      <t>MEMORANDO No DEO 26176  del 11/04/2022</t>
    </r>
    <r>
      <rPr>
        <sz val="11"/>
        <color theme="5"/>
        <rFont val="Calibri"/>
        <family val="2"/>
        <scheme val="minor"/>
      </rPr>
      <t xml:space="preserve">
A cargo de la Dirección Técnica y de Estructuracion. Sin embargo La Dirección de ejecucion y Operación,  esta presta a colaborar en lo que la DTE  requiera para su cumplimiento. </t>
    </r>
  </si>
  <si>
    <r>
      <rPr>
        <b/>
        <sz val="11"/>
        <color theme="1"/>
        <rFont val="Calibri"/>
        <family val="2"/>
        <scheme val="minor"/>
      </rPr>
      <t xml:space="preserve">MEMORANDO No SA-GARC 24083  del 04/04/2022 </t>
    </r>
    <r>
      <rPr>
        <sz val="11"/>
        <color theme="1"/>
        <rFont val="Calibri"/>
        <family val="2"/>
        <scheme val="minor"/>
      </rPr>
      <t xml:space="preserve">
Con Memorando SA GARC 21920 del 28 de marzo se solicito reuinion a la OAP, se relizo reuino por teams reuinon con la OAP el 29/03/2022
https://invias-my.sharepoint.com/:v:/g/personal/aagudelo_invias_gov_co1/ETvYhnjvHo9GlG7Uo_wXQdcB0GJfvi76WJzCdIj-tDZS7g
</t>
    </r>
    <r>
      <rPr>
        <b/>
        <sz val="11"/>
        <color theme="1"/>
        <rFont val="Calibri"/>
        <family val="2"/>
        <scheme val="minor"/>
      </rPr>
      <t xml:space="preserve">MEMORANDO No OAP 21845  del 28/03/2022, 
</t>
    </r>
    <r>
      <rPr>
        <sz val="11"/>
        <color theme="1"/>
        <rFont val="Calibri"/>
        <family val="2"/>
        <scheme val="minor"/>
      </rPr>
      <t xml:space="preserve">Se adjunta formato para formular la estrategia de participación diseñado por el DAFP (que incluye instructivo) junto con las diapositivas de la capacitación realizada en diciembre.
</t>
    </r>
    <r>
      <rPr>
        <b/>
        <sz val="11"/>
        <color theme="1"/>
        <rFont val="Calibri"/>
        <family val="2"/>
        <scheme val="minor"/>
      </rPr>
      <t xml:space="preserve">
</t>
    </r>
    <r>
      <rPr>
        <b/>
        <sz val="11"/>
        <color theme="5"/>
        <rFont val="Calibri"/>
        <family val="2"/>
        <scheme val="minor"/>
      </rPr>
      <t xml:space="preserve">MEMORANDO No DEO 26176  del 11/04/2022
</t>
    </r>
    <r>
      <rPr>
        <sz val="11"/>
        <color theme="5"/>
        <rFont val="Calibri"/>
        <family val="2"/>
        <scheme val="minor"/>
      </rPr>
      <t>Se encuentra a cargo de la Subdirección de Sostenibilidad (DTE). No obstante La Dirección de Ejecución y Operación esta presta para que sus colaboradas apoyen en la estrategia.  No obstante se adjunta la información de veedurías del primer trimestre del año 2022, y los anexos correspondientes (actas, lista de asistencia) en el siguiente link: https://invias-my.sharepoint.com/:u:/r/personal/radiaz_invias_gov_co/Documents/Informes%20mensuales/Primer%20trimestral%20veedur%C3%ADas.zip?csf=1&amp;web=1&amp;e=tJOIk1</t>
    </r>
  </si>
  <si>
    <r>
      <t xml:space="preserve">Plan Anual de Adquisiciones formulado publicado en SECCOP con actualizaciones y en la pagina web https://www.invias.gov.co/index.php/archivo-y-documentos/plan-anual-de-adquisiciones/12372-plan-anual-de-adquisiciones-2022
</t>
    </r>
    <r>
      <rPr>
        <b/>
        <sz val="11"/>
        <color theme="1"/>
        <rFont val="Calibri"/>
        <family val="2"/>
        <scheme val="minor"/>
      </rPr>
      <t xml:space="preserve">MEMORANDO No DTE 24441 del 05/04/2022
</t>
    </r>
    <r>
      <rPr>
        <sz val="11"/>
        <color theme="1"/>
        <rFont val="Calibri"/>
        <family val="2"/>
        <scheme val="minor"/>
      </rPr>
      <t xml:space="preserve">Se formula el Plan anual de adquisiciones PAA según cronograma establecido .
</t>
    </r>
    <r>
      <rPr>
        <b/>
        <sz val="11"/>
        <color theme="1"/>
        <rFont val="Calibri"/>
        <family val="2"/>
        <scheme val="minor"/>
      </rPr>
      <t>MEMORANDO No DEO 26176  del 11/04/2022</t>
    </r>
    <r>
      <rPr>
        <sz val="11"/>
        <color theme="1"/>
        <rFont val="Calibri"/>
        <family val="2"/>
        <scheme val="minor"/>
      </rPr>
      <t xml:space="preserve">
Esta actividad se cumple con las compromisos del primer trimestre
</t>
    </r>
  </si>
  <si>
    <r>
      <t>Se publicó informe de rendición de cuentas de implementación del acuerdo de paz - SIRCAP- en la página web. Esta información se encuentra disponible en https://www.invias.gov.co/index.php/planeacion-gestion-y-control/rendicion-de-cuentas</t>
    </r>
    <r>
      <rPr>
        <b/>
        <sz val="11"/>
        <color theme="1"/>
        <rFont val="Calibri"/>
        <family val="2"/>
        <scheme val="minor"/>
      </rPr>
      <t xml:space="preserve">
MEMORANDO No SUBG 24751 del 05/04/2022 </t>
    </r>
    <r>
      <rPr>
        <sz val="11"/>
        <color theme="1"/>
        <rFont val="Calibri"/>
        <family val="2"/>
        <scheme val="minor"/>
      </rPr>
      <t xml:space="preserve">
Publicación con los informes generados: https://www.invias.gov.co/index.php/planeacion-gestion-y-control/rendicion-de-cuentas#rendicion-de-cuentas-2021</t>
    </r>
  </si>
  <si>
    <r>
      <rPr>
        <b/>
        <sz val="11"/>
        <color theme="1"/>
        <rFont val="Calibri"/>
        <family val="2"/>
        <scheme val="minor"/>
      </rPr>
      <t xml:space="preserve">Esta actividad no aplica, </t>
    </r>
    <r>
      <rPr>
        <sz val="11"/>
        <color theme="1"/>
        <rFont val="Calibri"/>
        <family val="2"/>
        <scheme val="minor"/>
      </rPr>
      <t xml:space="preserve">teniendo en cuenta que el Departamento Administrativo de Función Pública  actualizó los la guia del SIRCAP, no obstante, de acuerdo a los nuevo lineamientos se consolidó informe el cual fue publicado en la página web de la entidad.Este puede ser consultado en: https://www.invias.gov.co/index.php/planeacion-gestion-y-control/rendicion-de-cuentas
</t>
    </r>
    <r>
      <rPr>
        <b/>
        <sz val="11"/>
        <color theme="1"/>
        <rFont val="Calibri"/>
        <family val="2"/>
        <scheme val="minor"/>
      </rPr>
      <t xml:space="preserve">
MEMORANDO No DEO 26176  del 11/04/2022</t>
    </r>
    <r>
      <rPr>
        <sz val="11"/>
        <color theme="1"/>
        <rFont val="Calibri"/>
        <family val="2"/>
        <scheme val="minor"/>
      </rPr>
      <t xml:space="preserve">
La DEO mediante memorando DEO21231 del 25 de marzo de 2022, solicito la información sobre las actividades establecidas por la dependencia competente (SVR).  En tal sentido la SVR informó que de acuerdo a la información remitida por la OAP, dicha meta ya esta cumplida.</t>
    </r>
  </si>
  <si>
    <r>
      <t xml:space="preserve">Se elaboró informe individual de acuerdo a los linemamientos establecidos por la Función Pública, este se encuentra pubicado en la página web. Esta información se encuentra disponible en https://www.invias.gov.co/index.php/planeacion-gestion-y-control/rendicion-de-cuentas </t>
    </r>
    <r>
      <rPr>
        <b/>
        <sz val="11"/>
        <color theme="1"/>
        <rFont val="Calibri"/>
        <family val="2"/>
        <scheme val="minor"/>
      </rPr>
      <t xml:space="preserve">
MEMORANDO No DTE 24441 del 05/04/2022</t>
    </r>
    <r>
      <rPr>
        <sz val="11"/>
        <color theme="1"/>
        <rFont val="Calibri"/>
        <family val="2"/>
        <scheme val="minor"/>
      </rPr>
      <t xml:space="preserve">
 Se realizo informe  de  rendición de cuentas para el periodo comprendido entre el 1 de enero y el 31 de diciembre de 2021 y publicarlo en la página web de la entidad en la sección "Transparencia y acceso a información pública" antes del 30 de marzo de 2022, y se envio a la OAP desde el 16 de noviembre 2021 con el fin de cumplir con nuestros compromisos. 
</t>
    </r>
    <r>
      <rPr>
        <b/>
        <sz val="11"/>
        <color theme="1"/>
        <rFont val="Calibri"/>
        <family val="2"/>
        <scheme val="minor"/>
      </rPr>
      <t xml:space="preserve">
MEMORANDO No SUBG 24751 del 05/04/2022
</t>
    </r>
    <r>
      <rPr>
        <sz val="11"/>
        <color theme="1"/>
        <rFont val="Calibri"/>
        <family val="2"/>
        <scheme val="minor"/>
      </rPr>
      <t xml:space="preserve">Documento actualizado: https://www.invias.gov.co/index.php/archivo-y-documentos/hechos-de-transparencia/informes-control-interno/12366-informe-de-evaluacion-estrategia-y-principal-espacio-de-rendicion-de-cuentas-invias-2021/file 
</t>
    </r>
    <r>
      <rPr>
        <b/>
        <sz val="11"/>
        <color theme="1"/>
        <rFont val="Calibri"/>
        <family val="2"/>
        <scheme val="minor"/>
      </rPr>
      <t>MEMORANDO No DEO 26176  del 11/04/2022</t>
    </r>
    <r>
      <rPr>
        <sz val="11"/>
        <color theme="1"/>
        <rFont val="Calibri"/>
        <family val="2"/>
        <scheme val="minor"/>
      </rPr>
      <t xml:space="preserve">
La Dirección de ejecucion y operacion  suministro la información de su competencia para la elaboración de dicho informe. al respecto, El INVIAS realizo la publicación del informe de rendición de cuentas 2021 en el siguiente enlace: GetFileAttachment?id=AAMkADQyY2U0MzFjLTQzYmYtNDZiOS05ZjQ4LWMyNzdlY2M5ZmQxNABGAAAAAACYlfFszHuLSL0GOugDSOMtBwDomps1Fl9CSZe4k7pBZ1buAAAAAAEMAADomps1Fl9CSZe4k7pBZ1buAAFS5WeWAAABEgAQAKTy2W3rKo5GtDZXcUOBuro%3D&amp;to</t>
    </r>
  </si>
  <si>
    <t>Se publicó informe en la página web sobre el avance de los indicadores del Plan Marco de Implementación del acuerdo de paz, esta información se encuentra disponible en https://www.invias.gov.co/index.php/planeacion-gestion-y-control/indicadores-de-gestion</t>
  </si>
  <si>
    <t>No se ha aplicado la encuesta de evaluaciòn, el instrumento se encuentra en diseño</t>
  </si>
  <si>
    <t xml:space="preserve">MEMORANDO No SF-GC 28112 del 20/04/2022
 </t>
  </si>
  <si>
    <r>
      <rPr>
        <b/>
        <sz val="11"/>
        <color theme="1"/>
        <rFont val="Calibri"/>
        <family val="2"/>
        <scheme val="minor"/>
      </rPr>
      <t>MEMORANDO No SF-GC 28112 del 20/04/2022</t>
    </r>
    <r>
      <rPr>
        <sz val="11"/>
        <color theme="1"/>
        <rFont val="Calibri"/>
        <family val="2"/>
        <scheme val="minor"/>
      </rPr>
      <t xml:space="preserve">
los Estados Financieros que se tienen que publicar según lo Establecido por la Contaduría General de la Nación son los del 31 de diciembre de 2021, que se encuentran publicados en la pagina https://www.invias.gov.co/index.php/informacion-institucional/hechos-de-transparencia/informacion-financiera-y-contable/estados-financieros-2021 y los del mes de enero de 2022, que se encuentran en trámite de firma.</t>
    </r>
  </si>
  <si>
    <r>
      <rPr>
        <b/>
        <sz val="11"/>
        <color theme="1"/>
        <rFont val="Calibri"/>
        <family val="2"/>
        <scheme val="minor"/>
      </rPr>
      <t xml:space="preserve">MEMORANDO No OCD 27889  del 19/04/2022 </t>
    </r>
    <r>
      <rPr>
        <sz val="11"/>
        <color theme="1"/>
        <rFont val="Calibri"/>
        <family val="2"/>
        <scheme val="minor"/>
      </rPr>
      <t xml:space="preserve">
En el primer trimestre no se cumplió con el porcentaje del 25% de la meta, debido a la implementación de un plan de descongestión en la Oficina de Control Disciplinario, por la entrada en vigencia del Nuevo Codigo General Disciplinario (Ley 1952 de 2019), el 29 de marzo de 2022.. Por tanto el porcentaje del 25% se ejecutara en el segundo trimestre.   </t>
    </r>
  </si>
  <si>
    <t xml:space="preserve">MEMORANDO No OCD 27889  del 19/04/2022 </t>
  </si>
  <si>
    <t xml:space="preserve">MEMORANDO No SGH 27221  del 18/04/2022
 </t>
  </si>
  <si>
    <r>
      <rPr>
        <b/>
        <sz val="11"/>
        <color theme="1"/>
        <rFont val="Calibri"/>
        <family val="2"/>
        <scheme val="minor"/>
      </rPr>
      <t>MEMORANDO No SGH 27221  del 18/04/2022</t>
    </r>
    <r>
      <rPr>
        <sz val="11"/>
        <color theme="1"/>
        <rFont val="Calibri"/>
        <family val="2"/>
        <scheme val="minor"/>
      </rPr>
      <t xml:space="preserve">
MEMORANDO CIRCULAR SGH 19066 DEL 18 DE MARZO DE 2022 - Se informa a todos los funcionarios sobre la obligaotierdad de actualizar la declaración de bienes y rentas. Se envía pieza por Comunicaciones el 1o. de abril del presente  recordando el diligenciamiento de la declaración y el plazo para diligenciarla.</t>
    </r>
  </si>
  <si>
    <r>
      <rPr>
        <sz val="11"/>
        <color theme="1"/>
        <rFont val="Calibri"/>
        <family val="2"/>
        <scheme val="minor"/>
      </rPr>
      <t>Mediante el MEMORANDO No OAP 21845  del 28/03/2022 se propuso formato para reportar ejecución de lso espacios de dialogo, el cual incluye aspectos de evaluación</t>
    </r>
    <r>
      <rPr>
        <b/>
        <sz val="11"/>
        <color theme="1"/>
        <rFont val="Calibri"/>
        <family val="2"/>
        <scheme val="minor"/>
      </rPr>
      <t xml:space="preserve">
MEMORANDO No DTE 24441 del 05/04/2022</t>
    </r>
    <r>
      <rPr>
        <sz val="11"/>
        <color theme="1"/>
        <rFont val="Calibri"/>
        <family val="2"/>
        <scheme val="minor"/>
      </rPr>
      <t xml:space="preserve">
Desde la subdireccion de sostenibilidad se vienen adeltantando las capacitaciones a las personas y comunidades interesadas en realizar seguimiento a los proyectos y asesorarlos en el proceso de conformación de veedurías ciudadanas u otro espacio de participación comunitaria, segun cronogramas establecidos anualmente  
</t>
    </r>
    <r>
      <rPr>
        <b/>
        <sz val="11"/>
        <color theme="1"/>
        <rFont val="Calibri"/>
        <family val="2"/>
        <scheme val="minor"/>
      </rPr>
      <t xml:space="preserve">MEMORANDO No SA-GARC 24083  del 04/04/2022 </t>
    </r>
    <r>
      <rPr>
        <sz val="11"/>
        <color theme="1"/>
        <rFont val="Calibri"/>
        <family val="2"/>
        <scheme val="minor"/>
      </rPr>
      <t xml:space="preserve">
Con Memorando SA GARC 21920 del 28 de marzo se solicito reuinion a la OAP, se relizo reuino por teams reuinon con la OAP el 29/03/2022
https://invias-my.sharepoint.com/:v:/g/personal/aagudelo_invias_gov_co1/ETvYhnjvHo9GlG7Uo_wXQdcB0GJfvi76WJzCdIj-tDZS7g</t>
    </r>
    <r>
      <rPr>
        <b/>
        <sz val="11"/>
        <color theme="1"/>
        <rFont val="Calibri"/>
        <family val="2"/>
        <scheme val="minor"/>
      </rPr>
      <t xml:space="preserve">
MEMORANDO No SUBG 24751 del 05/04/2022
</t>
    </r>
    <r>
      <rPr>
        <sz val="11"/>
        <color theme="1"/>
        <rFont val="Calibri"/>
        <family val="2"/>
        <scheme val="minor"/>
      </rPr>
      <t xml:space="preserve">La OAP propueso a la Subdirecciòn Administrativa formato de seguimeinto a espacios de partiicpaciòn que la parte inferior permite realizar una evaluacion e identificar aspectos de mejora. La Informaciòn fue remitida mediante memorando y socilaizada en reuniòn el 29 de marzo
Memo OAP 21845 del 28 de marzo </t>
    </r>
    <r>
      <rPr>
        <b/>
        <sz val="11"/>
        <color theme="1"/>
        <rFont val="Calibri"/>
        <family val="2"/>
        <scheme val="minor"/>
      </rPr>
      <t xml:space="preserve">
</t>
    </r>
    <r>
      <rPr>
        <b/>
        <sz val="11"/>
        <color theme="5"/>
        <rFont val="Calibri"/>
        <family val="2"/>
        <scheme val="minor"/>
      </rPr>
      <t xml:space="preserve">MEMORANDO No DEO 26176  del 11/04/2022
</t>
    </r>
    <r>
      <rPr>
        <sz val="11"/>
        <color theme="5"/>
        <rFont val="Calibri"/>
        <family val="2"/>
        <scheme val="minor"/>
      </rPr>
      <t>La Dirección de Ejecución y Operación, esta presta para que sus colaboradas apoyen en lo que se requiera para el cumplimiento de dicha meta.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</si>
</sst>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0"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sz val="11"/>
      <color rgb="FFFFFFFF"/>
      <name val="Calibri"/>
      <family val="2"/>
      <scheme val="minor"/>
    </font>
    <font>
      <sz val="11"/>
      <color rgb="FFFFFFFF"/>
      <name val="Calibri"/>
      <family val="2"/>
      <scheme val="minor"/>
    </font>
    <font>
      <sz val="11"/>
      <name val="Calibri"/>
      <family val="2"/>
      <scheme val="minor"/>
    </font>
    <font>
      <sz val="11"/>
      <color rgb="FFFF0000"/>
      <name val="Calibri"/>
      <family val="2"/>
      <scheme val="minor"/>
    </font>
    <font>
      <b/>
      <sz val="11"/>
      <name val="Calibri"/>
      <family val="2"/>
      <scheme val="minor"/>
    </font>
    <font>
      <b/>
      <sz val="11"/>
      <color theme="0"/>
      <name val="Calibri"/>
      <family val="2"/>
      <scheme val="minor"/>
    </font>
    <font>
      <b/>
      <shadow/>
      <sz val="11"/>
      <name val="Calibri"/>
      <family val="2"/>
      <scheme val="minor"/>
    </font>
    <font>
      <sz val="11"/>
      <color theme="9"/>
      <name val="Calibri"/>
      <family val="2"/>
      <scheme val="minor"/>
    </font>
    <font>
      <sz val="11"/>
      <color theme="4"/>
      <name val="Calibri"/>
      <family val="2"/>
      <scheme val="minor"/>
    </font>
    <font>
      <b/>
      <sz val="14"/>
      <color theme="1"/>
      <name val="Calibri"/>
      <family val="2"/>
      <scheme val="minor"/>
    </font>
    <font>
      <b/>
      <sz val="11"/>
      <color theme="9"/>
      <name val="Calibri"/>
      <family val="2"/>
      <scheme val="minor"/>
    </font>
    <font>
      <b/>
      <sz val="11"/>
      <color theme="4"/>
      <name val="Calibri"/>
      <family val="2"/>
      <scheme val="minor"/>
    </font>
    <font>
      <sz val="11"/>
      <color theme="8"/>
      <name val="Calibri"/>
      <family val="2"/>
      <scheme val="minor"/>
    </font>
    <font>
      <b/>
      <sz val="11"/>
      <color rgb="FFFF0000"/>
      <name val="Calibri"/>
      <family val="2"/>
      <scheme val="minor"/>
    </font>
    <font>
      <b/>
      <sz val="11"/>
      <color theme="5"/>
      <name val="Calibri"/>
      <family val="2"/>
      <scheme val="minor"/>
    </font>
    <font>
      <sz val="11"/>
      <color theme="5"/>
      <name val="Calibri"/>
      <family val="2"/>
      <scheme val="minor"/>
    </font>
  </fonts>
  <fills count="33">
    <fill>
      <patternFill patternType="none"/>
    </fill>
    <fill>
      <patternFill patternType="gray125"/>
    </fill>
    <fill>
      <patternFill patternType="solid">
        <fgColor theme="5" tint="0.59999389629810485"/>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4" tint="-0.249977111117893"/>
        <bgColor indexed="64"/>
      </patternFill>
    </fill>
    <fill>
      <patternFill patternType="solid">
        <fgColor theme="0" tint="-0.249977111117893"/>
        <bgColor indexed="64"/>
      </patternFill>
    </fill>
    <fill>
      <patternFill patternType="solid">
        <fgColor theme="8"/>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5"/>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7"/>
        <bgColor indexed="64"/>
      </patternFill>
    </fill>
    <fill>
      <patternFill patternType="solid">
        <fgColor theme="7" tint="0.59999389629810485"/>
        <bgColor indexed="64"/>
      </patternFill>
    </fill>
    <fill>
      <patternFill patternType="solid">
        <fgColor theme="9"/>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6"/>
        <bgColor indexed="64"/>
      </patternFill>
    </fill>
    <fill>
      <patternFill patternType="solid">
        <fgColor theme="6" tint="0.39997558519241921"/>
        <bgColor indexed="64"/>
      </patternFill>
    </fill>
    <fill>
      <patternFill patternType="solid">
        <fgColor theme="0" tint="-0.14999847407452621"/>
        <bgColor indexed="64"/>
      </patternFill>
    </fill>
    <fill>
      <patternFill patternType="solid">
        <fgColor rgb="FF7030A0"/>
        <bgColor indexed="64"/>
      </patternFill>
    </fill>
    <fill>
      <patternFill patternType="solid">
        <fgColor rgb="FFCC99FF"/>
        <bgColor indexed="64"/>
      </patternFill>
    </fill>
    <fill>
      <patternFill patternType="solid">
        <fgColor rgb="FFCCCCFF"/>
        <bgColor indexed="64"/>
      </patternFill>
    </fill>
    <fill>
      <patternFill patternType="solid">
        <fgColor theme="1"/>
        <bgColor indexed="64"/>
      </patternFill>
    </fill>
    <fill>
      <patternFill patternType="solid">
        <fgColor theme="1" tint="0.499984740745262"/>
        <bgColor indexed="64"/>
      </patternFill>
    </fill>
    <fill>
      <patternFill patternType="solid">
        <fgColor rgb="FF000000"/>
        <bgColor indexed="64"/>
      </patternFill>
    </fill>
    <fill>
      <patternFill patternType="solid">
        <fgColor rgb="FFFF0000"/>
        <bgColor indexed="64"/>
      </patternFill>
    </fill>
    <fill>
      <patternFill patternType="solid">
        <fgColor theme="0"/>
        <bgColor indexed="64"/>
      </patternFill>
    </fill>
    <fill>
      <patternFill patternType="solid">
        <fgColor rgb="FFE5E5FF"/>
        <bgColor indexed="64"/>
      </patternFill>
    </fill>
    <fill>
      <patternFill patternType="solid">
        <fgColor theme="7" tint="0.79998168889431442"/>
        <bgColor indexed="64"/>
      </patternFill>
    </fill>
    <fill>
      <patternFill patternType="solid">
        <fgColor theme="7" tint="0.39997558519241921"/>
        <bgColor indexed="64"/>
      </patternFill>
    </fill>
  </fills>
  <borders count="64">
    <border>
      <left/>
      <right/>
      <top/>
      <bottom/>
      <diagonal/>
    </border>
    <border>
      <left style="medium">
        <color rgb="FFFFFFFF"/>
      </left>
      <right style="medium">
        <color rgb="FFFFFFFF"/>
      </right>
      <top style="medium">
        <color rgb="FFFFFFFF"/>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rgb="FFFFFFFF"/>
      </left>
      <right/>
      <top style="medium">
        <color rgb="FFFFFFFF"/>
      </top>
      <bottom/>
      <diagonal/>
    </border>
    <border>
      <left style="medium">
        <color indexed="64"/>
      </left>
      <right style="medium">
        <color rgb="FFFFFFFF"/>
      </right>
      <top style="medium">
        <color rgb="FFFFFFFF"/>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bottom/>
      <diagonal/>
    </border>
    <border>
      <left style="thin">
        <color theme="0"/>
      </left>
      <right style="thin">
        <color theme="0"/>
      </right>
      <top/>
      <bottom style="thin">
        <color theme="0"/>
      </bottom>
      <diagonal/>
    </border>
    <border>
      <left style="thin">
        <color theme="0"/>
      </left>
      <right/>
      <top/>
      <bottom style="thin">
        <color theme="0"/>
      </bottom>
      <diagonal/>
    </border>
    <border>
      <left style="medium">
        <color indexed="64"/>
      </left>
      <right style="thin">
        <color theme="0"/>
      </right>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medium">
        <color indexed="64"/>
      </left>
      <right style="thin">
        <color theme="0"/>
      </right>
      <top style="thin">
        <color theme="0"/>
      </top>
      <bottom style="thin">
        <color theme="0"/>
      </bottom>
      <diagonal/>
    </border>
    <border>
      <left style="thin">
        <color theme="0"/>
      </left>
      <right style="thin">
        <color theme="0"/>
      </right>
      <top style="thin">
        <color theme="0"/>
      </top>
      <bottom style="medium">
        <color indexed="64"/>
      </bottom>
      <diagonal/>
    </border>
    <border>
      <left style="thin">
        <color theme="0"/>
      </left>
      <right/>
      <top style="thin">
        <color theme="0"/>
      </top>
      <bottom style="medium">
        <color indexed="64"/>
      </bottom>
      <diagonal/>
    </border>
    <border>
      <left style="medium">
        <color indexed="64"/>
      </left>
      <right style="thin">
        <color theme="0"/>
      </right>
      <top style="thin">
        <color theme="0"/>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right style="medium">
        <color rgb="FFFFFFFF"/>
      </right>
      <top style="medium">
        <color rgb="FFFFFFFF"/>
      </top>
      <bottom/>
      <diagonal/>
    </border>
    <border>
      <left/>
      <right style="medium">
        <color indexed="64"/>
      </right>
      <top/>
      <bottom/>
      <diagonal/>
    </border>
    <border>
      <left/>
      <right style="thin">
        <color theme="0"/>
      </right>
      <top/>
      <bottom style="thin">
        <color theme="0"/>
      </bottom>
      <diagonal/>
    </border>
    <border>
      <left/>
      <right style="thin">
        <color theme="0"/>
      </right>
      <top style="thin">
        <color theme="0"/>
      </top>
      <bottom style="thin">
        <color theme="0"/>
      </bottom>
      <diagonal/>
    </border>
    <border>
      <left/>
      <right style="thin">
        <color theme="0"/>
      </right>
      <top style="thin">
        <color theme="0"/>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theme="0"/>
      </left>
      <right/>
      <top style="medium">
        <color theme="0"/>
      </top>
      <bottom style="medium">
        <color theme="0"/>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theme="0"/>
      </left>
      <right style="medium">
        <color theme="0"/>
      </right>
      <top style="medium">
        <color theme="0"/>
      </top>
      <bottom style="medium">
        <color theme="0"/>
      </bottom>
      <diagonal/>
    </border>
    <border>
      <left style="medium">
        <color theme="0"/>
      </left>
      <right style="medium">
        <color indexed="64"/>
      </right>
      <top style="medium">
        <color theme="0"/>
      </top>
      <bottom style="medium">
        <color theme="0"/>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medium">
        <color theme="0"/>
      </left>
      <right style="medium">
        <color theme="0"/>
      </right>
      <top style="medium">
        <color theme="0"/>
      </top>
      <bottom/>
      <diagonal/>
    </border>
    <border>
      <left style="medium">
        <color theme="0"/>
      </left>
      <right style="medium">
        <color rgb="FFFFFFFF"/>
      </right>
      <top style="medium">
        <color theme="0"/>
      </top>
      <bottom/>
      <diagonal/>
    </border>
    <border>
      <left style="thin">
        <color theme="0"/>
      </left>
      <right style="thin">
        <color theme="0"/>
      </right>
      <top style="thin">
        <color theme="0"/>
      </top>
      <bottom/>
      <diagonal/>
    </border>
    <border>
      <left style="thin">
        <color theme="0"/>
      </left>
      <right/>
      <top style="thin">
        <color theme="0"/>
      </top>
      <bottom/>
      <diagonal/>
    </border>
    <border>
      <left style="medium">
        <color indexed="64"/>
      </left>
      <right style="thin">
        <color theme="0"/>
      </right>
      <top style="medium">
        <color indexed="64"/>
      </top>
      <bottom style="thin">
        <color theme="0"/>
      </bottom>
      <diagonal/>
    </border>
    <border>
      <left style="thin">
        <color theme="0"/>
      </left>
      <right style="thin">
        <color theme="0"/>
      </right>
      <top style="medium">
        <color indexed="64"/>
      </top>
      <bottom style="thin">
        <color theme="0"/>
      </bottom>
      <diagonal/>
    </border>
    <border>
      <left style="thin">
        <color theme="0"/>
      </left>
      <right/>
      <top style="medium">
        <color indexed="64"/>
      </top>
      <bottom style="thin">
        <color theme="0"/>
      </bottom>
      <diagonal/>
    </border>
    <border>
      <left style="thin">
        <color theme="0"/>
      </left>
      <right style="medium">
        <color indexed="64"/>
      </right>
      <top style="medium">
        <color indexed="64"/>
      </top>
      <bottom style="thin">
        <color theme="0"/>
      </bottom>
      <diagonal/>
    </border>
    <border>
      <left style="thin">
        <color theme="0"/>
      </left>
      <right style="medium">
        <color indexed="64"/>
      </right>
      <top style="thin">
        <color theme="0"/>
      </top>
      <bottom style="thin">
        <color theme="0"/>
      </bottom>
      <diagonal/>
    </border>
    <border>
      <left style="medium">
        <color indexed="64"/>
      </left>
      <right style="thin">
        <color theme="0"/>
      </right>
      <top style="thin">
        <color theme="0"/>
      </top>
      <bottom/>
      <diagonal/>
    </border>
    <border>
      <left style="thin">
        <color theme="0"/>
      </left>
      <right style="medium">
        <color indexed="64"/>
      </right>
      <top style="thin">
        <color theme="0"/>
      </top>
      <bottom/>
      <diagonal/>
    </border>
    <border>
      <left style="thin">
        <color theme="0"/>
      </left>
      <right style="medium">
        <color indexed="64"/>
      </right>
      <top style="thin">
        <color theme="0"/>
      </top>
      <bottom style="medium">
        <color indexed="64"/>
      </bottom>
      <diagonal/>
    </border>
    <border>
      <left style="thin">
        <color theme="0"/>
      </left>
      <right style="medium">
        <color indexed="64"/>
      </right>
      <top/>
      <bottom style="thin">
        <color theme="0"/>
      </bottom>
      <diagonal/>
    </border>
    <border>
      <left/>
      <right style="thin">
        <color theme="0"/>
      </right>
      <top style="medium">
        <color indexed="64"/>
      </top>
      <bottom style="thin">
        <color theme="0"/>
      </bottom>
      <diagonal/>
    </border>
    <border>
      <left/>
      <right style="thin">
        <color theme="0"/>
      </right>
      <top style="thin">
        <color theme="0"/>
      </top>
      <bottom/>
      <diagonal/>
    </border>
    <border>
      <left style="medium">
        <color indexed="64"/>
      </left>
      <right style="thin">
        <color theme="0"/>
      </right>
      <top/>
      <bottom/>
      <diagonal/>
    </border>
    <border>
      <left style="thin">
        <color theme="0"/>
      </left>
      <right style="thin">
        <color theme="0"/>
      </right>
      <top/>
      <bottom style="medium">
        <color indexed="64"/>
      </bottom>
      <diagonal/>
    </border>
    <border>
      <left style="thin">
        <color theme="0"/>
      </left>
      <right style="thin">
        <color theme="0"/>
      </right>
      <top style="medium">
        <color indexed="64"/>
      </top>
      <bottom/>
      <diagonal/>
    </border>
    <border>
      <left style="thin">
        <color theme="0"/>
      </left>
      <right style="thin">
        <color theme="0"/>
      </right>
      <top/>
      <bottom/>
      <diagonal/>
    </border>
    <border>
      <left style="medium">
        <color indexed="64"/>
      </left>
      <right style="thin">
        <color theme="0"/>
      </right>
      <top style="medium">
        <color indexed="64"/>
      </top>
      <bottom/>
      <diagonal/>
    </border>
  </borders>
  <cellStyleXfs count="3">
    <xf numFmtId="0" fontId="0" fillId="0" borderId="0"/>
    <xf numFmtId="9" fontId="1" fillId="0" borderId="0" applyFont="0" applyFill="0" applyBorder="0" applyAlignment="0" applyProtection="0"/>
    <xf numFmtId="0" fontId="3" fillId="0" borderId="0"/>
  </cellStyleXfs>
  <cellXfs count="427">
    <xf numFmtId="0" fontId="0" fillId="0" borderId="0" xfId="0"/>
    <xf numFmtId="0" fontId="0" fillId="0" borderId="0" xfId="0" applyAlignment="1">
      <alignment textRotation="90"/>
    </xf>
    <xf numFmtId="0" fontId="0" fillId="0" borderId="0" xfId="0" applyAlignment="1">
      <alignment horizontal="center" vertical="center"/>
    </xf>
    <xf numFmtId="164" fontId="0" fillId="0" borderId="0" xfId="1" applyNumberFormat="1" applyFont="1" applyAlignment="1">
      <alignment horizontal="center" vertical="center"/>
    </xf>
    <xf numFmtId="0" fontId="0" fillId="0" borderId="5" xfId="0" applyBorder="1"/>
    <xf numFmtId="0" fontId="0" fillId="0" borderId="5" xfId="0" applyBorder="1" applyAlignment="1">
      <alignment horizontal="center" vertical="center"/>
    </xf>
    <xf numFmtId="1" fontId="0" fillId="0" borderId="0" xfId="0" applyNumberFormat="1"/>
    <xf numFmtId="0" fontId="4" fillId="27" borderId="5" xfId="0" applyFont="1" applyFill="1" applyBorder="1" applyAlignment="1">
      <alignment horizontal="center" vertical="center" wrapText="1"/>
    </xf>
    <xf numFmtId="14" fontId="5" fillId="27" borderId="5" xfId="0" applyNumberFormat="1" applyFont="1" applyFill="1" applyBorder="1" applyAlignment="1">
      <alignment horizontal="center" vertical="center" wrapText="1"/>
    </xf>
    <xf numFmtId="0" fontId="5" fillId="27" borderId="5" xfId="0" applyFont="1" applyFill="1" applyBorder="1" applyAlignment="1">
      <alignment horizontal="center" vertical="center" wrapText="1"/>
    </xf>
    <xf numFmtId="0" fontId="0" fillId="0" borderId="5" xfId="0" applyBorder="1" applyAlignment="1">
      <alignment wrapText="1"/>
    </xf>
    <xf numFmtId="14" fontId="0" fillId="0" borderId="5" xfId="0" applyNumberFormat="1" applyBorder="1"/>
    <xf numFmtId="1" fontId="0" fillId="0" borderId="5" xfId="0" applyNumberFormat="1" applyBorder="1"/>
    <xf numFmtId="9" fontId="0" fillId="0" borderId="5" xfId="1" applyFont="1" applyBorder="1" applyAlignment="1">
      <alignment horizontal="center"/>
    </xf>
    <xf numFmtId="2" fontId="0" fillId="0" borderId="5" xfId="0" applyNumberFormat="1" applyBorder="1" applyAlignment="1">
      <alignment horizontal="center"/>
    </xf>
    <xf numFmtId="9" fontId="0" fillId="0" borderId="0" xfId="1" applyFont="1"/>
    <xf numFmtId="0" fontId="6" fillId="0" borderId="6" xfId="0" applyFont="1" applyFill="1" applyBorder="1" applyAlignment="1" applyProtection="1">
      <alignment horizontal="left" vertical="top" wrapText="1"/>
      <protection locked="0"/>
    </xf>
    <xf numFmtId="0" fontId="7" fillId="0" borderId="6" xfId="0" applyFont="1" applyBorder="1" applyAlignment="1" applyProtection="1">
      <alignment horizontal="left" vertical="top" wrapText="1"/>
      <protection locked="0"/>
    </xf>
    <xf numFmtId="164" fontId="0" fillId="0" borderId="0" xfId="1" applyNumberFormat="1" applyFont="1" applyAlignment="1" applyProtection="1">
      <alignment horizontal="center" vertical="center"/>
    </xf>
    <xf numFmtId="0" fontId="6" fillId="0" borderId="6" xfId="0" applyFont="1" applyBorder="1" applyAlignment="1" applyProtection="1">
      <alignment horizontal="left" vertical="top" wrapText="1"/>
      <protection locked="0"/>
    </xf>
    <xf numFmtId="0" fontId="0" fillId="0" borderId="6" xfId="0" applyFont="1" applyBorder="1" applyAlignment="1" applyProtection="1">
      <alignment horizontal="left" vertical="top" wrapText="1"/>
      <protection locked="0"/>
    </xf>
    <xf numFmtId="0" fontId="2" fillId="0" borderId="6" xfId="0" applyFont="1" applyBorder="1" applyAlignment="1" applyProtection="1">
      <alignment horizontal="left" vertical="top" wrapText="1"/>
      <protection locked="0"/>
    </xf>
    <xf numFmtId="0" fontId="0" fillId="0" borderId="0" xfId="0" applyFont="1" applyAlignment="1" applyProtection="1">
      <alignment textRotation="90"/>
    </xf>
    <xf numFmtId="0" fontId="0" fillId="0" borderId="0" xfId="0" applyFont="1" applyProtection="1"/>
    <xf numFmtId="0" fontId="0" fillId="0" borderId="0" xfId="0" applyFont="1" applyAlignment="1" applyProtection="1">
      <alignment horizontal="center" vertical="center"/>
    </xf>
    <xf numFmtId="0" fontId="0" fillId="0" borderId="0" xfId="0" applyFont="1" applyAlignment="1" applyProtection="1">
      <alignment textRotation="90" wrapText="1"/>
    </xf>
    <xf numFmtId="0" fontId="9" fillId="26" borderId="8" xfId="0" applyFont="1" applyFill="1" applyBorder="1" applyAlignment="1">
      <alignment horizontal="center" vertical="center" textRotation="90" wrapText="1" readingOrder="1"/>
    </xf>
    <xf numFmtId="0" fontId="9" fillId="26" borderId="24" xfId="0" applyFont="1" applyFill="1" applyBorder="1" applyAlignment="1">
      <alignment horizontal="center" vertical="center" textRotation="90" wrapText="1" readingOrder="1"/>
    </xf>
    <xf numFmtId="164" fontId="2" fillId="5" borderId="10" xfId="1" applyNumberFormat="1" applyFont="1" applyFill="1" applyBorder="1" applyAlignment="1" applyProtection="1">
      <alignment horizontal="center" vertical="center" wrapText="1"/>
    </xf>
    <xf numFmtId="164" fontId="2" fillId="5" borderId="33" xfId="1" applyNumberFormat="1" applyFont="1" applyFill="1" applyBorder="1" applyAlignment="1" applyProtection="1">
      <alignment horizontal="center" vertical="center" wrapText="1"/>
    </xf>
    <xf numFmtId="0" fontId="0" fillId="0" borderId="0" xfId="0" applyFont="1"/>
    <xf numFmtId="0" fontId="9" fillId="26" borderId="8" xfId="0" applyFont="1" applyFill="1" applyBorder="1" applyAlignment="1" applyProtection="1">
      <alignment horizontal="center" vertical="center" textRotation="90" wrapText="1" readingOrder="1"/>
    </xf>
    <xf numFmtId="0" fontId="2" fillId="6" borderId="1" xfId="0" applyFont="1" applyFill="1" applyBorder="1" applyAlignment="1" applyProtection="1">
      <alignment horizontal="center" vertical="center" wrapText="1" readingOrder="1"/>
    </xf>
    <xf numFmtId="0" fontId="2" fillId="6" borderId="7" xfId="0" applyFont="1" applyFill="1" applyBorder="1" applyAlignment="1" applyProtection="1">
      <alignment horizontal="center" vertical="center" wrapText="1" readingOrder="1"/>
    </xf>
    <xf numFmtId="164" fontId="8" fillId="28" borderId="34" xfId="1" applyNumberFormat="1" applyFont="1" applyFill="1" applyBorder="1" applyAlignment="1" applyProtection="1">
      <alignment horizontal="center" vertical="center" wrapText="1"/>
    </xf>
    <xf numFmtId="164" fontId="8" fillId="28" borderId="2" xfId="1" applyNumberFormat="1" applyFont="1" applyFill="1" applyBorder="1" applyAlignment="1" applyProtection="1">
      <alignment horizontal="center" vertical="center" wrapText="1"/>
    </xf>
    <xf numFmtId="0" fontId="9" fillId="26" borderId="1" xfId="0" applyFont="1" applyFill="1" applyBorder="1" applyAlignment="1" applyProtection="1">
      <alignment horizontal="center" vertical="center" wrapText="1" readingOrder="1"/>
    </xf>
    <xf numFmtId="0" fontId="0" fillId="0" borderId="11" xfId="0" applyFont="1" applyBorder="1" applyAlignment="1" applyProtection="1">
      <alignment horizontal="left" vertical="top" wrapText="1"/>
      <protection locked="0"/>
    </xf>
    <xf numFmtId="164" fontId="8" fillId="28" borderId="5" xfId="1" applyNumberFormat="1" applyFont="1" applyFill="1" applyBorder="1" applyAlignment="1" applyProtection="1">
      <alignment horizontal="center" vertical="center" wrapText="1"/>
    </xf>
    <xf numFmtId="164" fontId="8" fillId="28" borderId="39" xfId="1" applyNumberFormat="1" applyFont="1" applyFill="1" applyBorder="1" applyAlignment="1" applyProtection="1">
      <alignment horizontal="center" vertical="center" wrapText="1"/>
    </xf>
    <xf numFmtId="2" fontId="2" fillId="5" borderId="9" xfId="2" applyNumberFormat="1" applyFont="1" applyFill="1" applyBorder="1" applyAlignment="1" applyProtection="1">
      <alignment horizontal="center" vertical="center" wrapText="1"/>
    </xf>
    <xf numFmtId="2" fontId="0" fillId="0" borderId="0" xfId="0" applyNumberFormat="1" applyFont="1" applyAlignment="1" applyProtection="1">
      <alignment horizontal="center" vertical="center"/>
    </xf>
    <xf numFmtId="2" fontId="0" fillId="0" borderId="0" xfId="0" applyNumberFormat="1" applyAlignment="1">
      <alignment horizontal="center" vertical="center"/>
    </xf>
    <xf numFmtId="2" fontId="2" fillId="5" borderId="10" xfId="2" applyNumberFormat="1" applyFont="1" applyFill="1" applyBorder="1" applyAlignment="1" applyProtection="1">
      <alignment horizontal="center" vertical="center" wrapText="1"/>
    </xf>
    <xf numFmtId="2" fontId="0" fillId="0" borderId="0" xfId="1" applyNumberFormat="1" applyFont="1" applyAlignment="1" applyProtection="1">
      <alignment horizontal="center" vertical="center"/>
    </xf>
    <xf numFmtId="164" fontId="8" fillId="29" borderId="41" xfId="1" applyNumberFormat="1" applyFont="1" applyFill="1" applyBorder="1" applyAlignment="1" applyProtection="1">
      <alignment horizontal="center" vertical="center" wrapText="1"/>
      <protection locked="0"/>
    </xf>
    <xf numFmtId="164" fontId="8" fillId="29" borderId="40" xfId="1" applyNumberFormat="1" applyFont="1" applyFill="1" applyBorder="1" applyAlignment="1" applyProtection="1">
      <alignment horizontal="center" vertical="center" wrapText="1"/>
      <protection locked="0"/>
    </xf>
    <xf numFmtId="164" fontId="8" fillId="29" borderId="38" xfId="1" applyNumberFormat="1" applyFont="1" applyFill="1" applyBorder="1" applyAlignment="1" applyProtection="1">
      <alignment horizontal="center" vertical="center" wrapText="1"/>
      <protection locked="0"/>
    </xf>
    <xf numFmtId="0" fontId="0" fillId="0" borderId="3" xfId="0" applyFont="1" applyBorder="1" applyAlignment="1" applyProtection="1">
      <alignment horizontal="left" vertical="top" wrapText="1"/>
      <protection locked="0"/>
    </xf>
    <xf numFmtId="0" fontId="0" fillId="0" borderId="22" xfId="0" applyFont="1" applyBorder="1" applyAlignment="1" applyProtection="1">
      <alignment horizontal="left" vertical="top" wrapText="1"/>
      <protection locked="0"/>
    </xf>
    <xf numFmtId="0" fontId="6" fillId="2" borderId="16" xfId="0" applyFont="1" applyFill="1" applyBorder="1" applyAlignment="1" applyProtection="1">
      <alignment horizontal="center" vertical="center" wrapText="1"/>
      <protection locked="0"/>
    </xf>
    <xf numFmtId="0" fontId="6" fillId="2" borderId="17" xfId="0" applyFont="1" applyFill="1" applyBorder="1" applyAlignment="1" applyProtection="1">
      <alignment horizontal="center" vertical="center" wrapText="1"/>
      <protection locked="0"/>
    </xf>
    <xf numFmtId="0" fontId="8" fillId="2" borderId="18" xfId="0" applyFont="1" applyFill="1" applyBorder="1" applyAlignment="1" applyProtection="1">
      <alignment horizontal="center" vertical="center" wrapText="1"/>
      <protection locked="0"/>
    </xf>
    <xf numFmtId="0" fontId="8" fillId="2" borderId="16" xfId="0" applyFont="1" applyFill="1" applyBorder="1" applyAlignment="1" applyProtection="1">
      <alignment horizontal="center" vertical="center" wrapText="1"/>
      <protection locked="0"/>
    </xf>
    <xf numFmtId="0" fontId="6" fillId="13" borderId="16" xfId="0" applyFont="1" applyFill="1" applyBorder="1" applyAlignment="1" applyProtection="1">
      <alignment horizontal="center" vertical="center" wrapText="1"/>
      <protection locked="0"/>
    </xf>
    <xf numFmtId="0" fontId="6" fillId="13" borderId="17" xfId="0" applyFont="1" applyFill="1" applyBorder="1" applyAlignment="1" applyProtection="1">
      <alignment horizontal="center" vertical="center" wrapText="1"/>
      <protection locked="0"/>
    </xf>
    <xf numFmtId="0" fontId="8" fillId="13" borderId="18" xfId="0" applyFont="1" applyFill="1" applyBorder="1" applyAlignment="1" applyProtection="1">
      <alignment horizontal="center" vertical="center" wrapText="1"/>
      <protection locked="0"/>
    </xf>
    <xf numFmtId="0" fontId="8" fillId="13" borderId="16" xfId="0" applyFont="1" applyFill="1" applyBorder="1" applyAlignment="1" applyProtection="1">
      <alignment horizontal="center" vertical="center" wrapText="1"/>
      <protection locked="0"/>
    </xf>
    <xf numFmtId="164" fontId="8" fillId="29" borderId="42" xfId="1" applyNumberFormat="1" applyFont="1" applyFill="1" applyBorder="1" applyAlignment="1" applyProtection="1">
      <alignment horizontal="center" vertical="center" wrapText="1"/>
      <protection locked="0"/>
    </xf>
    <xf numFmtId="164" fontId="8" fillId="29" borderId="43" xfId="1" applyNumberFormat="1" applyFont="1" applyFill="1" applyBorder="1" applyAlignment="1" applyProtection="1">
      <alignment horizontal="center" vertical="center" wrapText="1"/>
      <protection locked="0"/>
    </xf>
    <xf numFmtId="0" fontId="6" fillId="9" borderId="16" xfId="0" applyFont="1" applyFill="1" applyBorder="1" applyAlignment="1" applyProtection="1">
      <alignment horizontal="center" vertical="center" wrapText="1" readingOrder="1"/>
      <protection locked="0"/>
    </xf>
    <xf numFmtId="0" fontId="8" fillId="9" borderId="16" xfId="0" applyFont="1" applyFill="1" applyBorder="1" applyAlignment="1" applyProtection="1">
      <alignment horizontal="center" vertical="center" wrapText="1" readingOrder="1"/>
      <protection locked="0"/>
    </xf>
    <xf numFmtId="2" fontId="6" fillId="9" borderId="16" xfId="0" applyNumberFormat="1" applyFont="1" applyFill="1" applyBorder="1" applyAlignment="1" applyProtection="1">
      <alignment horizontal="center" vertical="center" wrapText="1" readingOrder="1"/>
      <protection locked="0"/>
    </xf>
    <xf numFmtId="164" fontId="6" fillId="9" borderId="16" xfId="1" applyNumberFormat="1" applyFont="1" applyFill="1" applyBorder="1" applyAlignment="1" applyProtection="1">
      <alignment horizontal="center" vertical="center" wrapText="1" readingOrder="1"/>
      <protection locked="0"/>
    </xf>
    <xf numFmtId="0" fontId="6" fillId="10" borderId="16" xfId="0" applyFont="1" applyFill="1" applyBorder="1" applyAlignment="1" applyProtection="1">
      <alignment horizontal="center" vertical="center" wrapText="1" readingOrder="1"/>
      <protection locked="0"/>
    </xf>
    <xf numFmtId="0" fontId="8" fillId="10" borderId="16" xfId="0" applyFont="1" applyFill="1" applyBorder="1" applyAlignment="1" applyProtection="1">
      <alignment horizontal="center" vertical="center" wrapText="1" readingOrder="1"/>
      <protection locked="0"/>
    </xf>
    <xf numFmtId="2" fontId="6" fillId="10" borderId="16" xfId="0" applyNumberFormat="1" applyFont="1" applyFill="1" applyBorder="1" applyAlignment="1" applyProtection="1">
      <alignment horizontal="center" vertical="center" wrapText="1" readingOrder="1"/>
      <protection locked="0"/>
    </xf>
    <xf numFmtId="164" fontId="6" fillId="10" borderId="16" xfId="1" applyNumberFormat="1" applyFont="1" applyFill="1" applyBorder="1" applyAlignment="1" applyProtection="1">
      <alignment horizontal="center" vertical="center" wrapText="1" readingOrder="1"/>
      <protection locked="0"/>
    </xf>
    <xf numFmtId="164" fontId="6" fillId="13" borderId="16" xfId="1" applyNumberFormat="1" applyFont="1" applyFill="1" applyBorder="1" applyAlignment="1" applyProtection="1">
      <alignment horizontal="center" vertical="center" wrapText="1" readingOrder="1"/>
      <protection locked="0"/>
    </xf>
    <xf numFmtId="164" fontId="6" fillId="2" borderId="16" xfId="1" applyNumberFormat="1" applyFont="1" applyFill="1" applyBorder="1" applyAlignment="1" applyProtection="1">
      <alignment horizontal="center" vertical="center" wrapText="1" readingOrder="1"/>
      <protection locked="0"/>
    </xf>
    <xf numFmtId="0" fontId="6" fillId="31" borderId="16" xfId="0" applyFont="1" applyFill="1" applyBorder="1" applyAlignment="1" applyProtection="1">
      <alignment horizontal="center" vertical="center" wrapText="1" readingOrder="1"/>
      <protection locked="0"/>
    </xf>
    <xf numFmtId="0" fontId="8" fillId="31" borderId="16" xfId="0" applyFont="1" applyFill="1" applyBorder="1" applyAlignment="1" applyProtection="1">
      <alignment horizontal="center" vertical="center" wrapText="1" readingOrder="1"/>
      <protection locked="0"/>
    </xf>
    <xf numFmtId="2" fontId="6" fillId="31" borderId="16" xfId="0" applyNumberFormat="1" applyFont="1" applyFill="1" applyBorder="1" applyAlignment="1" applyProtection="1">
      <alignment horizontal="center" vertical="center" wrapText="1" readingOrder="1"/>
      <protection locked="0"/>
    </xf>
    <xf numFmtId="164" fontId="6" fillId="31" borderId="16" xfId="1" applyNumberFormat="1" applyFont="1" applyFill="1" applyBorder="1" applyAlignment="1" applyProtection="1">
      <alignment horizontal="center" vertical="center" wrapText="1" readingOrder="1"/>
      <protection locked="0"/>
    </xf>
    <xf numFmtId="0" fontId="8" fillId="15" borderId="16" xfId="0" applyFont="1" applyFill="1" applyBorder="1" applyAlignment="1" applyProtection="1">
      <alignment horizontal="center" vertical="center" wrapText="1" readingOrder="1"/>
      <protection locked="0"/>
    </xf>
    <xf numFmtId="2" fontId="6" fillId="15" borderId="16" xfId="0" applyNumberFormat="1" applyFont="1" applyFill="1" applyBorder="1" applyAlignment="1" applyProtection="1">
      <alignment horizontal="center" vertical="center" wrapText="1" readingOrder="1"/>
      <protection locked="0"/>
    </xf>
    <xf numFmtId="164" fontId="6" fillId="15" borderId="16" xfId="1" applyNumberFormat="1" applyFont="1" applyFill="1" applyBorder="1" applyAlignment="1" applyProtection="1">
      <alignment horizontal="center" vertical="center" wrapText="1" readingOrder="1"/>
      <protection locked="0"/>
    </xf>
    <xf numFmtId="0" fontId="6" fillId="15" borderId="16" xfId="0" applyFont="1" applyFill="1" applyBorder="1" applyAlignment="1" applyProtection="1">
      <alignment horizontal="center" vertical="center" wrapText="1" readingOrder="1"/>
      <protection locked="0"/>
    </xf>
    <xf numFmtId="0" fontId="6" fillId="3" borderId="16" xfId="0" applyFont="1" applyFill="1" applyBorder="1" applyAlignment="1" applyProtection="1">
      <alignment horizontal="center" vertical="center" wrapText="1" readingOrder="1"/>
      <protection locked="0"/>
    </xf>
    <xf numFmtId="0" fontId="8" fillId="3" borderId="16" xfId="0" applyFont="1" applyFill="1" applyBorder="1" applyAlignment="1" applyProtection="1">
      <alignment horizontal="center" vertical="center" wrapText="1" readingOrder="1"/>
      <protection locked="0"/>
    </xf>
    <xf numFmtId="2" fontId="6" fillId="3" borderId="16" xfId="0" applyNumberFormat="1" applyFont="1" applyFill="1" applyBorder="1" applyAlignment="1" applyProtection="1">
      <alignment horizontal="center" vertical="center" wrapText="1" readingOrder="1"/>
      <protection locked="0"/>
    </xf>
    <xf numFmtId="164" fontId="6" fillId="3" borderId="16" xfId="1" applyNumberFormat="1" applyFont="1" applyFill="1" applyBorder="1" applyAlignment="1" applyProtection="1">
      <alignment horizontal="center" vertical="center" wrapText="1" readingOrder="1"/>
      <protection locked="0"/>
    </xf>
    <xf numFmtId="0" fontId="6" fillId="18" borderId="16" xfId="0" applyFont="1" applyFill="1" applyBorder="1" applyAlignment="1" applyProtection="1">
      <alignment horizontal="center" vertical="center" wrapText="1" readingOrder="1"/>
      <protection locked="0"/>
    </xf>
    <xf numFmtId="0" fontId="8" fillId="18" borderId="16" xfId="0" applyFont="1" applyFill="1" applyBorder="1" applyAlignment="1" applyProtection="1">
      <alignment horizontal="center" vertical="center" wrapText="1" readingOrder="1"/>
      <protection locked="0"/>
    </xf>
    <xf numFmtId="2" fontId="6" fillId="18" borderId="16" xfId="0" applyNumberFormat="1" applyFont="1" applyFill="1" applyBorder="1" applyAlignment="1" applyProtection="1">
      <alignment horizontal="center" vertical="center" wrapText="1" readingOrder="1"/>
      <protection locked="0"/>
    </xf>
    <xf numFmtId="164" fontId="6" fillId="18" borderId="16" xfId="1" applyNumberFormat="1" applyFont="1" applyFill="1" applyBorder="1" applyAlignment="1" applyProtection="1">
      <alignment horizontal="center" vertical="center" wrapText="1" readingOrder="1"/>
      <protection locked="0"/>
    </xf>
    <xf numFmtId="0" fontId="6" fillId="4" borderId="16" xfId="0" applyFont="1" applyFill="1" applyBorder="1" applyAlignment="1" applyProtection="1">
      <alignment horizontal="center" vertical="center" wrapText="1" readingOrder="1"/>
      <protection locked="0"/>
    </xf>
    <xf numFmtId="0" fontId="8" fillId="4" borderId="16" xfId="0" applyFont="1" applyFill="1" applyBorder="1" applyAlignment="1" applyProtection="1">
      <alignment horizontal="center" vertical="center" wrapText="1" readingOrder="1"/>
      <protection locked="0"/>
    </xf>
    <xf numFmtId="2" fontId="6" fillId="4" borderId="16" xfId="0" applyNumberFormat="1" applyFont="1" applyFill="1" applyBorder="1" applyAlignment="1" applyProtection="1">
      <alignment horizontal="center" vertical="center" wrapText="1" readingOrder="1"/>
      <protection locked="0"/>
    </xf>
    <xf numFmtId="164" fontId="6" fillId="4" borderId="16" xfId="1" applyNumberFormat="1" applyFont="1" applyFill="1" applyBorder="1" applyAlignment="1" applyProtection="1">
      <alignment horizontal="center" vertical="center" wrapText="1" readingOrder="1"/>
      <protection locked="0"/>
    </xf>
    <xf numFmtId="0" fontId="6" fillId="21" borderId="16" xfId="0" applyFont="1" applyFill="1" applyBorder="1" applyAlignment="1" applyProtection="1">
      <alignment horizontal="center" vertical="center" wrapText="1" readingOrder="1"/>
      <protection locked="0"/>
    </xf>
    <xf numFmtId="0" fontId="8" fillId="21" borderId="16" xfId="0" applyFont="1" applyFill="1" applyBorder="1" applyAlignment="1" applyProtection="1">
      <alignment horizontal="center" vertical="center" wrapText="1" readingOrder="1"/>
      <protection locked="0"/>
    </xf>
    <xf numFmtId="2" fontId="6" fillId="21" borderId="16" xfId="0" applyNumberFormat="1" applyFont="1" applyFill="1" applyBorder="1" applyAlignment="1" applyProtection="1">
      <alignment horizontal="center" vertical="center" wrapText="1" readingOrder="1"/>
      <protection locked="0"/>
    </xf>
    <xf numFmtId="164" fontId="6" fillId="21" borderId="16" xfId="1" applyNumberFormat="1" applyFont="1" applyFill="1" applyBorder="1" applyAlignment="1" applyProtection="1">
      <alignment horizontal="center" vertical="center" wrapText="1" readingOrder="1"/>
      <protection locked="0"/>
    </xf>
    <xf numFmtId="0" fontId="8" fillId="24" borderId="16" xfId="0" applyFont="1" applyFill="1" applyBorder="1" applyAlignment="1" applyProtection="1">
      <alignment horizontal="center" vertical="center" wrapText="1" readingOrder="1"/>
      <protection locked="0"/>
    </xf>
    <xf numFmtId="2" fontId="6" fillId="24" borderId="16" xfId="0" applyNumberFormat="1" applyFont="1" applyFill="1" applyBorder="1" applyAlignment="1" applyProtection="1">
      <alignment horizontal="center" vertical="center" wrapText="1" readingOrder="1"/>
      <protection locked="0"/>
    </xf>
    <xf numFmtId="164" fontId="6" fillId="24" borderId="16" xfId="1" applyNumberFormat="1" applyFont="1" applyFill="1" applyBorder="1" applyAlignment="1" applyProtection="1">
      <alignment horizontal="center" vertical="center" wrapText="1" readingOrder="1"/>
      <protection locked="0"/>
    </xf>
    <xf numFmtId="0" fontId="6" fillId="30" borderId="16" xfId="0" applyFont="1" applyFill="1" applyBorder="1" applyAlignment="1" applyProtection="1">
      <alignment horizontal="center" vertical="center" wrapText="1" readingOrder="1"/>
      <protection locked="0"/>
    </xf>
    <xf numFmtId="0" fontId="8" fillId="30" borderId="16" xfId="0" applyFont="1" applyFill="1" applyBorder="1" applyAlignment="1" applyProtection="1">
      <alignment horizontal="center" vertical="center" wrapText="1" readingOrder="1"/>
      <protection locked="0"/>
    </xf>
    <xf numFmtId="2" fontId="6" fillId="30" borderId="16" xfId="0" applyNumberFormat="1" applyFont="1" applyFill="1" applyBorder="1" applyAlignment="1" applyProtection="1">
      <alignment horizontal="center" vertical="center" wrapText="1" readingOrder="1"/>
      <protection locked="0"/>
    </xf>
    <xf numFmtId="164" fontId="6" fillId="30" borderId="16" xfId="1" applyNumberFormat="1" applyFont="1" applyFill="1" applyBorder="1" applyAlignment="1" applyProtection="1">
      <alignment horizontal="center" vertical="center" wrapText="1" readingOrder="1"/>
      <protection locked="0"/>
    </xf>
    <xf numFmtId="0" fontId="8" fillId="11" borderId="44" xfId="0" applyFont="1" applyFill="1" applyBorder="1" applyAlignment="1" applyProtection="1">
      <alignment horizontal="center" vertical="center" textRotation="90" wrapText="1" readingOrder="1"/>
    </xf>
    <xf numFmtId="0" fontId="8" fillId="11" borderId="44" xfId="0" applyFont="1" applyFill="1" applyBorder="1" applyAlignment="1" applyProtection="1">
      <alignment horizontal="center" vertical="center" wrapText="1" readingOrder="1"/>
    </xf>
    <xf numFmtId="0" fontId="8" fillId="11" borderId="45" xfId="0" applyFont="1" applyFill="1" applyBorder="1" applyAlignment="1" applyProtection="1">
      <alignment horizontal="center" vertical="center" wrapText="1" readingOrder="1"/>
    </xf>
    <xf numFmtId="164" fontId="8" fillId="29" borderId="5" xfId="1" applyNumberFormat="1" applyFont="1" applyFill="1" applyBorder="1" applyAlignment="1" applyProtection="1">
      <alignment horizontal="center" vertical="center" wrapText="1"/>
      <protection locked="0"/>
    </xf>
    <xf numFmtId="0" fontId="6" fillId="0" borderId="5" xfId="0" applyFont="1" applyBorder="1" applyAlignment="1" applyProtection="1">
      <alignment horizontal="left" vertical="top" wrapText="1"/>
      <protection locked="0"/>
    </xf>
    <xf numFmtId="0" fontId="6" fillId="0" borderId="5" xfId="0" applyFont="1" applyFill="1" applyBorder="1" applyAlignment="1" applyProtection="1">
      <alignment horizontal="left" vertical="top" wrapText="1"/>
      <protection locked="0"/>
    </xf>
    <xf numFmtId="0" fontId="0" fillId="0" borderId="5" xfId="0" applyFont="1" applyBorder="1" applyAlignment="1" applyProtection="1">
      <alignment horizontal="left" vertical="top" wrapText="1"/>
      <protection locked="0"/>
    </xf>
    <xf numFmtId="0" fontId="2" fillId="0" borderId="5" xfId="0" applyFont="1" applyBorder="1" applyAlignment="1" applyProtection="1">
      <alignment horizontal="left" vertical="top" wrapText="1"/>
      <protection locked="0"/>
    </xf>
    <xf numFmtId="0" fontId="7" fillId="0" borderId="5" xfId="0" applyFont="1" applyBorder="1" applyAlignment="1" applyProtection="1">
      <alignment horizontal="left" vertical="top" wrapText="1"/>
      <protection locked="0"/>
    </xf>
    <xf numFmtId="0" fontId="6" fillId="4" borderId="46" xfId="0" applyFont="1" applyFill="1" applyBorder="1" applyAlignment="1" applyProtection="1">
      <alignment horizontal="center" vertical="center" wrapText="1" readingOrder="1"/>
      <protection locked="0"/>
    </xf>
    <xf numFmtId="0" fontId="8" fillId="4" borderId="46" xfId="0" applyFont="1" applyFill="1" applyBorder="1" applyAlignment="1" applyProtection="1">
      <alignment horizontal="center" vertical="center" wrapText="1" readingOrder="1"/>
      <protection locked="0"/>
    </xf>
    <xf numFmtId="2" fontId="6" fillId="4" borderId="46" xfId="0" applyNumberFormat="1" applyFont="1" applyFill="1" applyBorder="1" applyAlignment="1" applyProtection="1">
      <alignment horizontal="center" vertical="center" wrapText="1" readingOrder="1"/>
      <protection locked="0"/>
    </xf>
    <xf numFmtId="164" fontId="6" fillId="4" borderId="46" xfId="1" applyNumberFormat="1" applyFont="1" applyFill="1" applyBorder="1" applyAlignment="1" applyProtection="1">
      <alignment horizontal="center" vertical="center" wrapText="1" readingOrder="1"/>
      <protection locked="0"/>
    </xf>
    <xf numFmtId="164" fontId="8" fillId="29" borderId="10" xfId="1" applyNumberFormat="1" applyFont="1" applyFill="1" applyBorder="1" applyAlignment="1" applyProtection="1">
      <alignment horizontal="center" vertical="center" wrapText="1"/>
      <protection locked="0"/>
    </xf>
    <xf numFmtId="164" fontId="8" fillId="28" borderId="10" xfId="1" applyNumberFormat="1" applyFont="1" applyFill="1" applyBorder="1" applyAlignment="1" applyProtection="1">
      <alignment horizontal="center" vertical="center" wrapText="1"/>
    </xf>
    <xf numFmtId="0" fontId="0" fillId="0" borderId="10" xfId="0" applyFont="1" applyBorder="1" applyAlignment="1" applyProtection="1">
      <alignment horizontal="left" vertical="top" wrapText="1"/>
      <protection locked="0"/>
    </xf>
    <xf numFmtId="0" fontId="6" fillId="31" borderId="46" xfId="0" applyFont="1" applyFill="1" applyBorder="1" applyAlignment="1" applyProtection="1">
      <alignment horizontal="center" vertical="center" wrapText="1" readingOrder="1"/>
      <protection locked="0"/>
    </xf>
    <xf numFmtId="0" fontId="8" fillId="31" borderId="46" xfId="0" applyFont="1" applyFill="1" applyBorder="1" applyAlignment="1" applyProtection="1">
      <alignment horizontal="center" vertical="center" wrapText="1" readingOrder="1"/>
      <protection locked="0"/>
    </xf>
    <xf numFmtId="2" fontId="6" fillId="31" borderId="46" xfId="0" applyNumberFormat="1" applyFont="1" applyFill="1" applyBorder="1" applyAlignment="1" applyProtection="1">
      <alignment horizontal="center" vertical="center" wrapText="1" readingOrder="1"/>
      <protection locked="0"/>
    </xf>
    <xf numFmtId="164" fontId="6" fillId="31" borderId="46" xfId="1" applyNumberFormat="1" applyFont="1" applyFill="1" applyBorder="1" applyAlignment="1" applyProtection="1">
      <alignment horizontal="center" vertical="center" wrapText="1" readingOrder="1"/>
      <protection locked="0"/>
    </xf>
    <xf numFmtId="0" fontId="2" fillId="0" borderId="10" xfId="0" applyFont="1" applyBorder="1" applyAlignment="1" applyProtection="1">
      <alignment horizontal="left" vertical="top" wrapText="1"/>
      <protection locked="0"/>
    </xf>
    <xf numFmtId="0" fontId="8" fillId="24" borderId="49" xfId="0" applyFont="1" applyFill="1" applyBorder="1" applyAlignment="1" applyProtection="1">
      <alignment horizontal="center" vertical="center" wrapText="1" readingOrder="1"/>
      <protection locked="0"/>
    </xf>
    <xf numFmtId="2" fontId="6" fillId="24" borderId="49" xfId="0" applyNumberFormat="1" applyFont="1" applyFill="1" applyBorder="1" applyAlignment="1" applyProtection="1">
      <alignment horizontal="center" vertical="center" wrapText="1" readingOrder="1"/>
      <protection locked="0"/>
    </xf>
    <xf numFmtId="164" fontId="6" fillId="24" borderId="49" xfId="1" applyNumberFormat="1" applyFont="1" applyFill="1" applyBorder="1" applyAlignment="1" applyProtection="1">
      <alignment horizontal="center" vertical="center" wrapText="1" readingOrder="1"/>
      <protection locked="0"/>
    </xf>
    <xf numFmtId="164" fontId="8" fillId="29" borderId="2" xfId="1" applyNumberFormat="1" applyFont="1" applyFill="1" applyBorder="1" applyAlignment="1" applyProtection="1">
      <alignment horizontal="center" vertical="center" wrapText="1"/>
      <protection locked="0"/>
    </xf>
    <xf numFmtId="0" fontId="0" fillId="0" borderId="2" xfId="0" applyFont="1" applyBorder="1" applyAlignment="1" applyProtection="1">
      <alignment horizontal="left" vertical="top" wrapText="1"/>
      <protection locked="0"/>
    </xf>
    <xf numFmtId="2" fontId="6" fillId="24" borderId="19" xfId="0" applyNumberFormat="1" applyFont="1" applyFill="1" applyBorder="1" applyAlignment="1" applyProtection="1">
      <alignment horizontal="center" vertical="center" wrapText="1" readingOrder="1"/>
      <protection locked="0"/>
    </xf>
    <xf numFmtId="0" fontId="8" fillId="24" borderId="19" xfId="0" applyFont="1" applyFill="1" applyBorder="1" applyAlignment="1" applyProtection="1">
      <alignment horizontal="center" vertical="center" wrapText="1" readingOrder="1"/>
      <protection locked="0"/>
    </xf>
    <xf numFmtId="164" fontId="6" fillId="24" borderId="19" xfId="1" applyNumberFormat="1" applyFont="1" applyFill="1" applyBorder="1" applyAlignment="1" applyProtection="1">
      <alignment horizontal="center" vertical="center" wrapText="1" readingOrder="1"/>
      <protection locked="0"/>
    </xf>
    <xf numFmtId="164" fontId="8" fillId="29" borderId="39" xfId="1" applyNumberFormat="1" applyFont="1" applyFill="1" applyBorder="1" applyAlignment="1" applyProtection="1">
      <alignment horizontal="center" vertical="center" wrapText="1"/>
      <protection locked="0"/>
    </xf>
    <xf numFmtId="0" fontId="0" fillId="0" borderId="39" xfId="0" applyFont="1" applyBorder="1" applyAlignment="1" applyProtection="1">
      <alignment horizontal="left" vertical="top" wrapText="1"/>
      <protection locked="0"/>
    </xf>
    <xf numFmtId="0" fontId="6" fillId="3" borderId="49" xfId="0" applyFont="1" applyFill="1" applyBorder="1" applyAlignment="1" applyProtection="1">
      <alignment horizontal="center" vertical="center" wrapText="1" readingOrder="1"/>
      <protection locked="0"/>
    </xf>
    <xf numFmtId="0" fontId="8" fillId="3" borderId="49" xfId="0" applyFont="1" applyFill="1" applyBorder="1" applyAlignment="1" applyProtection="1">
      <alignment horizontal="center" vertical="center" wrapText="1" readingOrder="1"/>
      <protection locked="0"/>
    </xf>
    <xf numFmtId="2" fontId="6" fillId="3" borderId="49" xfId="0" applyNumberFormat="1" applyFont="1" applyFill="1" applyBorder="1" applyAlignment="1" applyProtection="1">
      <alignment horizontal="center" vertical="center" wrapText="1" readingOrder="1"/>
      <protection locked="0"/>
    </xf>
    <xf numFmtId="164" fontId="6" fillId="3" borderId="49" xfId="1" applyNumberFormat="1" applyFont="1" applyFill="1" applyBorder="1" applyAlignment="1" applyProtection="1">
      <alignment horizontal="center" vertical="center" wrapText="1" readingOrder="1"/>
      <protection locked="0"/>
    </xf>
    <xf numFmtId="0" fontId="6" fillId="0" borderId="2" xfId="0" applyFont="1" applyFill="1" applyBorder="1" applyAlignment="1" applyProtection="1">
      <alignment horizontal="left" vertical="top" wrapText="1"/>
      <protection locked="0"/>
    </xf>
    <xf numFmtId="0" fontId="6" fillId="0" borderId="3" xfId="0" applyFont="1" applyFill="1" applyBorder="1" applyAlignment="1" applyProtection="1">
      <alignment horizontal="left" vertical="top" wrapText="1"/>
      <protection locked="0"/>
    </xf>
    <xf numFmtId="0" fontId="6" fillId="31" borderId="13" xfId="0" applyFont="1" applyFill="1" applyBorder="1" applyAlignment="1" applyProtection="1">
      <alignment horizontal="center" vertical="center" wrapText="1" readingOrder="1"/>
    </xf>
    <xf numFmtId="0" fontId="8" fillId="31" borderId="13" xfId="0" applyFont="1" applyFill="1" applyBorder="1" applyAlignment="1" applyProtection="1">
      <alignment horizontal="center" vertical="center" wrapText="1" readingOrder="1"/>
      <protection locked="0"/>
    </xf>
    <xf numFmtId="2" fontId="6" fillId="31" borderId="13" xfId="0" applyNumberFormat="1" applyFont="1" applyFill="1" applyBorder="1" applyAlignment="1" applyProtection="1">
      <alignment horizontal="center" vertical="center" wrapText="1" readingOrder="1"/>
      <protection locked="0"/>
    </xf>
    <xf numFmtId="164" fontId="6" fillId="31" borderId="13" xfId="1" applyNumberFormat="1" applyFont="1" applyFill="1" applyBorder="1" applyAlignment="1" applyProtection="1">
      <alignment horizontal="center" vertical="center" wrapText="1" readingOrder="1"/>
      <protection locked="0"/>
    </xf>
    <xf numFmtId="164" fontId="8" fillId="29" borderId="34" xfId="1" applyNumberFormat="1" applyFont="1" applyFill="1" applyBorder="1" applyAlignment="1" applyProtection="1">
      <alignment horizontal="center" vertical="center" wrapText="1"/>
      <protection locked="0"/>
    </xf>
    <xf numFmtId="0" fontId="2" fillId="0" borderId="34" xfId="0" applyFont="1" applyBorder="1" applyAlignment="1" applyProtection="1">
      <alignment horizontal="left" vertical="top" wrapText="1"/>
      <protection locked="0"/>
    </xf>
    <xf numFmtId="0" fontId="6" fillId="13" borderId="49" xfId="0" applyFont="1" applyFill="1" applyBorder="1" applyAlignment="1" applyProtection="1">
      <alignment horizontal="center" vertical="center" wrapText="1"/>
      <protection locked="0"/>
    </xf>
    <xf numFmtId="0" fontId="8" fillId="13" borderId="49" xfId="0" applyFont="1" applyFill="1" applyBorder="1" applyAlignment="1" applyProtection="1">
      <alignment horizontal="center" vertical="center" wrapText="1"/>
      <protection locked="0"/>
    </xf>
    <xf numFmtId="164" fontId="6" fillId="13" borderId="49" xfId="1" applyNumberFormat="1" applyFont="1" applyFill="1" applyBorder="1" applyAlignment="1" applyProtection="1">
      <alignment horizontal="center" vertical="center" wrapText="1" readingOrder="1"/>
      <protection locked="0"/>
    </xf>
    <xf numFmtId="0" fontId="2" fillId="0" borderId="2" xfId="0" applyFont="1" applyFill="1" applyBorder="1" applyAlignment="1" applyProtection="1">
      <alignment horizontal="left" vertical="top" wrapText="1"/>
      <protection locked="0"/>
    </xf>
    <xf numFmtId="0" fontId="2" fillId="0" borderId="3" xfId="0" applyFont="1" applyFill="1" applyBorder="1" applyAlignment="1" applyProtection="1">
      <alignment horizontal="left" vertical="top" wrapText="1"/>
      <protection locked="0"/>
    </xf>
    <xf numFmtId="0" fontId="2" fillId="0" borderId="39" xfId="0" applyFont="1" applyBorder="1" applyAlignment="1" applyProtection="1">
      <alignment horizontal="left" vertical="top" wrapText="1"/>
      <protection locked="0"/>
    </xf>
    <xf numFmtId="0" fontId="2" fillId="0" borderId="22" xfId="0" applyFont="1" applyBorder="1" applyAlignment="1" applyProtection="1">
      <alignment horizontal="left" vertical="top" wrapText="1"/>
      <protection locked="0"/>
    </xf>
    <xf numFmtId="0" fontId="0" fillId="0" borderId="38" xfId="0" applyBorder="1" applyProtection="1">
      <protection locked="0"/>
    </xf>
    <xf numFmtId="0" fontId="8" fillId="8" borderId="48" xfId="0" applyFont="1" applyFill="1" applyBorder="1" applyAlignment="1" applyProtection="1">
      <alignment horizontal="center" vertical="center" wrapText="1" readingOrder="1"/>
      <protection locked="0"/>
    </xf>
    <xf numFmtId="0" fontId="6" fillId="9" borderId="49" xfId="0" applyFont="1" applyFill="1" applyBorder="1" applyAlignment="1" applyProtection="1">
      <alignment horizontal="center" vertical="center" wrapText="1" readingOrder="1"/>
      <protection locked="0"/>
    </xf>
    <xf numFmtId="0" fontId="8" fillId="9" borderId="49" xfId="0" applyFont="1" applyFill="1" applyBorder="1" applyAlignment="1" applyProtection="1">
      <alignment horizontal="center" vertical="center" wrapText="1" readingOrder="1"/>
      <protection locked="0"/>
    </xf>
    <xf numFmtId="0" fontId="8" fillId="8" borderId="18" xfId="0" applyFont="1" applyFill="1" applyBorder="1" applyAlignment="1" applyProtection="1">
      <alignment horizontal="center" vertical="center" wrapText="1" readingOrder="1"/>
      <protection locked="0"/>
    </xf>
    <xf numFmtId="164" fontId="6" fillId="10" borderId="52" xfId="1" applyNumberFormat="1" applyFont="1" applyFill="1" applyBorder="1" applyAlignment="1" applyProtection="1">
      <alignment horizontal="center" vertical="center" wrapText="1" readingOrder="1"/>
      <protection locked="0"/>
    </xf>
    <xf numFmtId="164" fontId="6" fillId="9" borderId="52" xfId="1" applyNumberFormat="1" applyFont="1" applyFill="1" applyBorder="1" applyAlignment="1" applyProtection="1">
      <alignment horizontal="center" vertical="center" wrapText="1" readingOrder="1"/>
      <protection locked="0"/>
    </xf>
    <xf numFmtId="164" fontId="6" fillId="13" borderId="51" xfId="1" applyNumberFormat="1" applyFont="1" applyFill="1" applyBorder="1" applyAlignment="1" applyProtection="1">
      <alignment horizontal="center" vertical="center" wrapText="1" readingOrder="1"/>
      <protection locked="0"/>
    </xf>
    <xf numFmtId="164" fontId="6" fillId="2" borderId="52" xfId="1" applyNumberFormat="1" applyFont="1" applyFill="1" applyBorder="1" applyAlignment="1" applyProtection="1">
      <alignment horizontal="center" vertical="center" wrapText="1" readingOrder="1"/>
      <protection locked="0"/>
    </xf>
    <xf numFmtId="164" fontId="6" fillId="13" borderId="52" xfId="1" applyNumberFormat="1" applyFont="1" applyFill="1" applyBorder="1" applyAlignment="1" applyProtection="1">
      <alignment horizontal="center" vertical="center" wrapText="1" readingOrder="1"/>
      <protection locked="0"/>
    </xf>
    <xf numFmtId="164" fontId="6" fillId="31" borderId="56" xfId="1" applyNumberFormat="1" applyFont="1" applyFill="1" applyBorder="1" applyAlignment="1" applyProtection="1">
      <alignment horizontal="center" vertical="center" wrapText="1" readingOrder="1"/>
      <protection locked="0"/>
    </xf>
    <xf numFmtId="164" fontId="6" fillId="15" borderId="52" xfId="1" applyNumberFormat="1" applyFont="1" applyFill="1" applyBorder="1" applyAlignment="1" applyProtection="1">
      <alignment horizontal="center" vertical="center" wrapText="1" readingOrder="1"/>
      <protection locked="0"/>
    </xf>
    <xf numFmtId="164" fontId="6" fillId="31" borderId="52" xfId="1" applyNumberFormat="1" applyFont="1" applyFill="1" applyBorder="1" applyAlignment="1" applyProtection="1">
      <alignment horizontal="center" vertical="center" wrapText="1" readingOrder="1"/>
      <protection locked="0"/>
    </xf>
    <xf numFmtId="164" fontId="6" fillId="31" borderId="54" xfId="1" applyNumberFormat="1" applyFont="1" applyFill="1" applyBorder="1" applyAlignment="1" applyProtection="1">
      <alignment horizontal="center" vertical="center" wrapText="1" readingOrder="1"/>
      <protection locked="0"/>
    </xf>
    <xf numFmtId="164" fontId="6" fillId="3" borderId="51" xfId="1" applyNumberFormat="1" applyFont="1" applyFill="1" applyBorder="1" applyAlignment="1" applyProtection="1">
      <alignment horizontal="center" vertical="center" wrapText="1" readingOrder="1"/>
      <protection locked="0"/>
    </xf>
    <xf numFmtId="164" fontId="6" fillId="18" borderId="52" xfId="1" applyNumberFormat="1" applyFont="1" applyFill="1" applyBorder="1" applyAlignment="1" applyProtection="1">
      <alignment horizontal="center" vertical="center" wrapText="1" readingOrder="1"/>
      <protection locked="0"/>
    </xf>
    <xf numFmtId="164" fontId="6" fillId="3" borderId="52" xfId="1" applyNumberFormat="1" applyFont="1" applyFill="1" applyBorder="1" applyAlignment="1" applyProtection="1">
      <alignment horizontal="center" vertical="center" wrapText="1" readingOrder="1"/>
      <protection locked="0"/>
    </xf>
    <xf numFmtId="164" fontId="6" fillId="4" borderId="52" xfId="1" applyNumberFormat="1" applyFont="1" applyFill="1" applyBorder="1" applyAlignment="1" applyProtection="1">
      <alignment horizontal="center" vertical="center" wrapText="1" readingOrder="1"/>
      <protection locked="0"/>
    </xf>
    <xf numFmtId="164" fontId="6" fillId="21" borderId="52" xfId="1" applyNumberFormat="1" applyFont="1" applyFill="1" applyBorder="1" applyAlignment="1" applyProtection="1">
      <alignment horizontal="center" vertical="center" wrapText="1" readingOrder="1"/>
      <protection locked="0"/>
    </xf>
    <xf numFmtId="164" fontId="6" fillId="4" borderId="54" xfId="1" applyNumberFormat="1" applyFont="1" applyFill="1" applyBorder="1" applyAlignment="1" applyProtection="1">
      <alignment horizontal="center" vertical="center" wrapText="1" readingOrder="1"/>
      <protection locked="0"/>
    </xf>
    <xf numFmtId="164" fontId="6" fillId="24" borderId="51" xfId="1" applyNumberFormat="1" applyFont="1" applyFill="1" applyBorder="1" applyAlignment="1" applyProtection="1">
      <alignment horizontal="center" vertical="center" wrapText="1" readingOrder="1"/>
      <protection locked="0"/>
    </xf>
    <xf numFmtId="164" fontId="6" fillId="30" borderId="52" xfId="1" applyNumberFormat="1" applyFont="1" applyFill="1" applyBorder="1" applyAlignment="1" applyProtection="1">
      <alignment horizontal="center" vertical="center" wrapText="1" readingOrder="1"/>
      <protection locked="0"/>
    </xf>
    <xf numFmtId="164" fontId="6" fillId="24" borderId="52" xfId="1" applyNumberFormat="1" applyFont="1" applyFill="1" applyBorder="1" applyAlignment="1" applyProtection="1">
      <alignment horizontal="center" vertical="center" wrapText="1" readingOrder="1"/>
      <protection locked="0"/>
    </xf>
    <xf numFmtId="164" fontId="6" fillId="24" borderId="55" xfId="1" applyNumberFormat="1" applyFont="1" applyFill="1" applyBorder="1" applyAlignment="1" applyProtection="1">
      <alignment horizontal="center" vertical="center" wrapText="1" readingOrder="1"/>
      <protection locked="0"/>
    </xf>
    <xf numFmtId="0" fontId="6" fillId="0" borderId="2" xfId="0" applyFont="1" applyBorder="1" applyAlignment="1" applyProtection="1">
      <alignment horizontal="left" vertical="top" wrapText="1"/>
      <protection locked="0"/>
    </xf>
    <xf numFmtId="0" fontId="6" fillId="0" borderId="3" xfId="0" applyFont="1" applyBorder="1" applyAlignment="1" applyProtection="1">
      <alignment horizontal="left" vertical="top" wrapText="1"/>
      <protection locked="0"/>
    </xf>
    <xf numFmtId="0" fontId="2" fillId="0" borderId="35" xfId="0" applyFont="1" applyBorder="1" applyAlignment="1" applyProtection="1">
      <alignment horizontal="left" vertical="top" wrapText="1"/>
      <protection locked="0"/>
    </xf>
    <xf numFmtId="0" fontId="2" fillId="0" borderId="11" xfId="0" applyFont="1" applyBorder="1" applyAlignment="1" applyProtection="1">
      <alignment horizontal="left" vertical="top" wrapText="1"/>
      <protection locked="0"/>
    </xf>
    <xf numFmtId="0" fontId="6" fillId="9" borderId="50" xfId="0" applyFont="1" applyFill="1" applyBorder="1" applyAlignment="1" applyProtection="1">
      <alignment horizontal="center" vertical="center" wrapText="1" readingOrder="1"/>
      <protection locked="0"/>
    </xf>
    <xf numFmtId="0" fontId="6" fillId="10" borderId="17" xfId="0" applyFont="1" applyFill="1" applyBorder="1" applyAlignment="1" applyProtection="1">
      <alignment horizontal="center" vertical="center" wrapText="1" readingOrder="1"/>
      <protection locked="0"/>
    </xf>
    <xf numFmtId="0" fontId="6" fillId="9" borderId="17" xfId="0" applyFont="1" applyFill="1" applyBorder="1" applyAlignment="1" applyProtection="1">
      <alignment horizontal="center" vertical="center" wrapText="1" readingOrder="1"/>
      <protection locked="0"/>
    </xf>
    <xf numFmtId="0" fontId="6" fillId="13" borderId="50" xfId="0" applyFont="1" applyFill="1" applyBorder="1" applyAlignment="1" applyProtection="1">
      <alignment horizontal="center" vertical="center" wrapText="1"/>
      <protection locked="0"/>
    </xf>
    <xf numFmtId="0" fontId="6" fillId="31" borderId="14" xfId="0" applyFont="1" applyFill="1" applyBorder="1" applyAlignment="1" applyProtection="1">
      <alignment horizontal="center" vertical="center" wrapText="1" readingOrder="1"/>
      <protection locked="0"/>
    </xf>
    <xf numFmtId="0" fontId="6" fillId="15" borderId="17" xfId="0" applyFont="1" applyFill="1" applyBorder="1" applyAlignment="1" applyProtection="1">
      <alignment horizontal="center" vertical="center" wrapText="1" readingOrder="1"/>
      <protection locked="0"/>
    </xf>
    <xf numFmtId="0" fontId="6" fillId="31" borderId="17" xfId="0" applyFont="1" applyFill="1" applyBorder="1" applyAlignment="1" applyProtection="1">
      <alignment horizontal="center" vertical="center" wrapText="1" readingOrder="1"/>
      <protection locked="0"/>
    </xf>
    <xf numFmtId="0" fontId="6" fillId="31" borderId="47" xfId="0" applyFont="1" applyFill="1" applyBorder="1" applyAlignment="1" applyProtection="1">
      <alignment horizontal="center" vertical="center" wrapText="1" readingOrder="1"/>
      <protection locked="0"/>
    </xf>
    <xf numFmtId="0" fontId="6" fillId="18" borderId="17" xfId="0" applyFont="1" applyFill="1" applyBorder="1" applyAlignment="1" applyProtection="1">
      <alignment horizontal="center" vertical="center" wrapText="1" readingOrder="1"/>
      <protection locked="0"/>
    </xf>
    <xf numFmtId="0" fontId="6" fillId="4" borderId="17" xfId="0" applyFont="1" applyFill="1" applyBorder="1" applyAlignment="1" applyProtection="1">
      <alignment horizontal="center" vertical="center" wrapText="1" readingOrder="1"/>
      <protection locked="0"/>
    </xf>
    <xf numFmtId="0" fontId="6" fillId="21" borderId="17" xfId="0" applyFont="1" applyFill="1" applyBorder="1" applyAlignment="1" applyProtection="1">
      <alignment horizontal="center" vertical="center" wrapText="1" readingOrder="1"/>
      <protection locked="0"/>
    </xf>
    <xf numFmtId="0" fontId="6" fillId="4" borderId="47" xfId="0" applyFont="1" applyFill="1" applyBorder="1" applyAlignment="1" applyProtection="1">
      <alignment horizontal="center" vertical="center" wrapText="1" readingOrder="1"/>
      <protection locked="0"/>
    </xf>
    <xf numFmtId="0" fontId="6" fillId="24" borderId="50" xfId="0" applyFont="1" applyFill="1" applyBorder="1" applyAlignment="1" applyProtection="1">
      <alignment horizontal="center" vertical="center" wrapText="1" readingOrder="1"/>
      <protection locked="0"/>
    </xf>
    <xf numFmtId="0" fontId="6" fillId="30" borderId="17" xfId="0" applyFont="1" applyFill="1" applyBorder="1" applyAlignment="1" applyProtection="1">
      <alignment horizontal="center" vertical="center" wrapText="1" readingOrder="1"/>
      <protection locked="0"/>
    </xf>
    <xf numFmtId="0" fontId="6" fillId="24" borderId="17" xfId="0" applyFont="1" applyFill="1" applyBorder="1" applyAlignment="1" applyProtection="1">
      <alignment horizontal="center" vertical="center" wrapText="1" readingOrder="1"/>
      <protection locked="0"/>
    </xf>
    <xf numFmtId="0" fontId="6" fillId="24" borderId="20" xfId="0" applyFont="1" applyFill="1" applyBorder="1" applyAlignment="1" applyProtection="1">
      <alignment horizontal="center" vertical="center" wrapText="1" readingOrder="1"/>
      <protection locked="0"/>
    </xf>
    <xf numFmtId="2" fontId="6" fillId="10" borderId="27" xfId="0" applyNumberFormat="1" applyFont="1" applyFill="1" applyBorder="1" applyAlignment="1" applyProtection="1">
      <alignment horizontal="center" vertical="center" wrapText="1" readingOrder="1"/>
      <protection locked="0"/>
    </xf>
    <xf numFmtId="2" fontId="6" fillId="9" borderId="27" xfId="0" applyNumberFormat="1" applyFont="1" applyFill="1" applyBorder="1" applyAlignment="1" applyProtection="1">
      <alignment horizontal="center" vertical="center" wrapText="1" readingOrder="1"/>
      <protection locked="0"/>
    </xf>
    <xf numFmtId="2" fontId="6" fillId="31" borderId="26" xfId="0" applyNumberFormat="1" applyFont="1" applyFill="1" applyBorder="1" applyAlignment="1" applyProtection="1">
      <alignment horizontal="center" vertical="center" wrapText="1" readingOrder="1"/>
      <protection locked="0"/>
    </xf>
    <xf numFmtId="2" fontId="6" fillId="15" borderId="27" xfId="0" applyNumberFormat="1" applyFont="1" applyFill="1" applyBorder="1" applyAlignment="1" applyProtection="1">
      <alignment horizontal="center" vertical="center" wrapText="1" readingOrder="1"/>
      <protection locked="0"/>
    </xf>
    <xf numFmtId="2" fontId="6" fillId="31" borderId="27" xfId="0" applyNumberFormat="1" applyFont="1" applyFill="1" applyBorder="1" applyAlignment="1" applyProtection="1">
      <alignment horizontal="center" vertical="center" wrapText="1" readingOrder="1"/>
      <protection locked="0"/>
    </xf>
    <xf numFmtId="2" fontId="6" fillId="31" borderId="58" xfId="0" applyNumberFormat="1" applyFont="1" applyFill="1" applyBorder="1" applyAlignment="1" applyProtection="1">
      <alignment horizontal="center" vertical="center" wrapText="1" readingOrder="1"/>
      <protection locked="0"/>
    </xf>
    <xf numFmtId="2" fontId="6" fillId="3" borderId="57" xfId="0" applyNumberFormat="1" applyFont="1" applyFill="1" applyBorder="1" applyAlignment="1" applyProtection="1">
      <alignment horizontal="center" vertical="center" wrapText="1" readingOrder="1"/>
      <protection locked="0"/>
    </xf>
    <xf numFmtId="2" fontId="6" fillId="18" borderId="27" xfId="0" applyNumberFormat="1" applyFont="1" applyFill="1" applyBorder="1" applyAlignment="1" applyProtection="1">
      <alignment horizontal="center" vertical="center" wrapText="1" readingOrder="1"/>
      <protection locked="0"/>
    </xf>
    <xf numFmtId="2" fontId="6" fillId="3" borderId="27" xfId="0" applyNumberFormat="1" applyFont="1" applyFill="1" applyBorder="1" applyAlignment="1" applyProtection="1">
      <alignment horizontal="center" vertical="center" wrapText="1" readingOrder="1"/>
      <protection locked="0"/>
    </xf>
    <xf numFmtId="2" fontId="6" fillId="4" borderId="27" xfId="0" applyNumberFormat="1" applyFont="1" applyFill="1" applyBorder="1" applyAlignment="1" applyProtection="1">
      <alignment horizontal="center" vertical="center" wrapText="1" readingOrder="1"/>
      <protection locked="0"/>
    </xf>
    <xf numFmtId="2" fontId="6" fillId="21" borderId="27" xfId="0" applyNumberFormat="1" applyFont="1" applyFill="1" applyBorder="1" applyAlignment="1" applyProtection="1">
      <alignment horizontal="center" vertical="center" wrapText="1" readingOrder="1"/>
      <protection locked="0"/>
    </xf>
    <xf numFmtId="2" fontId="6" fillId="4" borderId="58" xfId="0" applyNumberFormat="1" applyFont="1" applyFill="1" applyBorder="1" applyAlignment="1" applyProtection="1">
      <alignment horizontal="center" vertical="center" wrapText="1" readingOrder="1"/>
      <protection locked="0"/>
    </xf>
    <xf numFmtId="2" fontId="6" fillId="24" borderId="57" xfId="0" applyNumberFormat="1" applyFont="1" applyFill="1" applyBorder="1" applyAlignment="1" applyProtection="1">
      <alignment horizontal="center" vertical="center" wrapText="1" readingOrder="1"/>
      <protection locked="0"/>
    </xf>
    <xf numFmtId="2" fontId="6" fillId="30" borderId="27" xfId="0" applyNumberFormat="1" applyFont="1" applyFill="1" applyBorder="1" applyAlignment="1" applyProtection="1">
      <alignment horizontal="center" vertical="center" wrapText="1" readingOrder="1"/>
      <protection locked="0"/>
    </xf>
    <xf numFmtId="2" fontId="6" fillId="24" borderId="27" xfId="0" applyNumberFormat="1" applyFont="1" applyFill="1" applyBorder="1" applyAlignment="1" applyProtection="1">
      <alignment horizontal="center" vertical="center" wrapText="1" readingOrder="1"/>
      <protection locked="0"/>
    </xf>
    <xf numFmtId="2" fontId="6" fillId="24" borderId="28" xfId="0" applyNumberFormat="1" applyFont="1" applyFill="1" applyBorder="1" applyAlignment="1" applyProtection="1">
      <alignment horizontal="center" vertical="center" wrapText="1" readingOrder="1"/>
      <protection locked="0"/>
    </xf>
    <xf numFmtId="0" fontId="8" fillId="9" borderId="48" xfId="0" applyFont="1" applyFill="1" applyBorder="1" applyAlignment="1" applyProtection="1">
      <alignment horizontal="center" vertical="center" wrapText="1" readingOrder="1"/>
      <protection locked="0"/>
    </xf>
    <xf numFmtId="0" fontId="6" fillId="9" borderId="51" xfId="0" applyFont="1" applyFill="1" applyBorder="1" applyAlignment="1" applyProtection="1">
      <alignment horizontal="center" vertical="center" wrapText="1" readingOrder="1"/>
      <protection locked="0"/>
    </xf>
    <xf numFmtId="0" fontId="8" fillId="10" borderId="18" xfId="0" applyFont="1" applyFill="1" applyBorder="1" applyAlignment="1" applyProtection="1">
      <alignment horizontal="center" vertical="center" wrapText="1" readingOrder="1"/>
      <protection locked="0"/>
    </xf>
    <xf numFmtId="0" fontId="6" fillId="10" borderId="52" xfId="0" applyFont="1" applyFill="1" applyBorder="1" applyAlignment="1" applyProtection="1">
      <alignment horizontal="center" vertical="center" wrapText="1" readingOrder="1"/>
      <protection locked="0"/>
    </xf>
    <xf numFmtId="0" fontId="8" fillId="9" borderId="18" xfId="0" applyFont="1" applyFill="1" applyBorder="1" applyAlignment="1" applyProtection="1">
      <alignment horizontal="center" vertical="center" wrapText="1" readingOrder="1"/>
      <protection locked="0"/>
    </xf>
    <xf numFmtId="0" fontId="8" fillId="13" borderId="48" xfId="0" applyFont="1" applyFill="1" applyBorder="1" applyAlignment="1" applyProtection="1">
      <alignment horizontal="center" vertical="center" wrapText="1"/>
      <protection locked="0"/>
    </xf>
    <xf numFmtId="0" fontId="8" fillId="31" borderId="15" xfId="0" applyFont="1" applyFill="1" applyBorder="1" applyAlignment="1" applyProtection="1">
      <alignment horizontal="center" vertical="center" wrapText="1" readingOrder="1"/>
      <protection locked="0"/>
    </xf>
    <xf numFmtId="0" fontId="8" fillId="15" borderId="18" xfId="0" applyFont="1" applyFill="1" applyBorder="1" applyAlignment="1" applyProtection="1">
      <alignment horizontal="center" vertical="center" wrapText="1" readingOrder="1"/>
      <protection locked="0"/>
    </xf>
    <xf numFmtId="0" fontId="8" fillId="31" borderId="18" xfId="0" applyFont="1" applyFill="1" applyBorder="1" applyAlignment="1" applyProtection="1">
      <alignment horizontal="center" vertical="center" wrapText="1" readingOrder="1"/>
      <protection locked="0"/>
    </xf>
    <xf numFmtId="0" fontId="8" fillId="31" borderId="53" xfId="0" applyFont="1" applyFill="1" applyBorder="1" applyAlignment="1" applyProtection="1">
      <alignment horizontal="center" vertical="center" wrapText="1" readingOrder="1"/>
      <protection locked="0"/>
    </xf>
    <xf numFmtId="0" fontId="8" fillId="3" borderId="48" xfId="0" applyFont="1" applyFill="1" applyBorder="1" applyAlignment="1" applyProtection="1">
      <alignment horizontal="center" vertical="center" wrapText="1" readingOrder="1"/>
      <protection locked="0"/>
    </xf>
    <xf numFmtId="0" fontId="8" fillId="18" borderId="18" xfId="0" applyFont="1" applyFill="1" applyBorder="1" applyAlignment="1" applyProtection="1">
      <alignment horizontal="center" vertical="center" wrapText="1" readingOrder="1"/>
      <protection locked="0"/>
    </xf>
    <xf numFmtId="0" fontId="8" fillId="18" borderId="52" xfId="0" applyFont="1" applyFill="1" applyBorder="1" applyAlignment="1" applyProtection="1">
      <alignment horizontal="center" vertical="center" wrapText="1" readingOrder="1"/>
      <protection locked="0"/>
    </xf>
    <xf numFmtId="0" fontId="8" fillId="3" borderId="18" xfId="0" applyFont="1" applyFill="1" applyBorder="1" applyAlignment="1" applyProtection="1">
      <alignment horizontal="center" vertical="center" wrapText="1" readingOrder="1"/>
      <protection locked="0"/>
    </xf>
    <xf numFmtId="0" fontId="8" fillId="3" borderId="52" xfId="0" applyFont="1" applyFill="1" applyBorder="1" applyAlignment="1" applyProtection="1">
      <alignment horizontal="center" vertical="center" wrapText="1" readingOrder="1"/>
      <protection locked="0"/>
    </xf>
    <xf numFmtId="0" fontId="8" fillId="4" borderId="18" xfId="0" applyFont="1" applyFill="1" applyBorder="1" applyAlignment="1" applyProtection="1">
      <alignment horizontal="center" vertical="center" wrapText="1" readingOrder="1"/>
      <protection locked="0"/>
    </xf>
    <xf numFmtId="0" fontId="8" fillId="4" borderId="52" xfId="0" applyFont="1" applyFill="1" applyBorder="1" applyAlignment="1" applyProtection="1">
      <alignment horizontal="center" vertical="center" wrapText="1" readingOrder="1"/>
      <protection locked="0"/>
    </xf>
    <xf numFmtId="0" fontId="8" fillId="21" borderId="18" xfId="0" applyFont="1" applyFill="1" applyBorder="1" applyAlignment="1" applyProtection="1">
      <alignment horizontal="center" vertical="center" wrapText="1" readingOrder="1"/>
      <protection locked="0"/>
    </xf>
    <xf numFmtId="0" fontId="8" fillId="21" borderId="52" xfId="0" applyFont="1" applyFill="1" applyBorder="1" applyAlignment="1" applyProtection="1">
      <alignment horizontal="center" vertical="center" wrapText="1" readingOrder="1"/>
      <protection locked="0"/>
    </xf>
    <xf numFmtId="0" fontId="8" fillId="4" borderId="53" xfId="0" applyFont="1" applyFill="1" applyBorder="1" applyAlignment="1" applyProtection="1">
      <alignment horizontal="center" vertical="center" wrapText="1" readingOrder="1"/>
      <protection locked="0"/>
    </xf>
    <xf numFmtId="0" fontId="8" fillId="4" borderId="54" xfId="0" applyFont="1" applyFill="1" applyBorder="1" applyAlignment="1" applyProtection="1">
      <alignment horizontal="center" vertical="center" wrapText="1" readingOrder="1"/>
      <protection locked="0"/>
    </xf>
    <xf numFmtId="0" fontId="8" fillId="24" borderId="48" xfId="0" applyFont="1" applyFill="1" applyBorder="1" applyAlignment="1" applyProtection="1">
      <alignment horizontal="center" vertical="center" wrapText="1" readingOrder="1"/>
      <protection locked="0"/>
    </xf>
    <xf numFmtId="0" fontId="6" fillId="24" borderId="51" xfId="0" applyFont="1" applyFill="1" applyBorder="1" applyAlignment="1" applyProtection="1">
      <alignment horizontal="center" vertical="center" wrapText="1" readingOrder="1"/>
      <protection locked="0"/>
    </xf>
    <xf numFmtId="0" fontId="8" fillId="30" borderId="18" xfId="0" applyFont="1" applyFill="1" applyBorder="1" applyAlignment="1" applyProtection="1">
      <alignment horizontal="center" vertical="center" wrapText="1" readingOrder="1"/>
      <protection locked="0"/>
    </xf>
    <xf numFmtId="0" fontId="6" fillId="30" borderId="52" xfId="0" applyFont="1" applyFill="1" applyBorder="1" applyAlignment="1" applyProtection="1">
      <alignment horizontal="center" vertical="center" wrapText="1" readingOrder="1"/>
      <protection locked="0"/>
    </xf>
    <xf numFmtId="0" fontId="8" fillId="24" borderId="18" xfId="0" applyFont="1" applyFill="1" applyBorder="1" applyAlignment="1" applyProtection="1">
      <alignment horizontal="center" vertical="center" wrapText="1" readingOrder="1"/>
      <protection locked="0"/>
    </xf>
    <xf numFmtId="0" fontId="6" fillId="24" borderId="52" xfId="0" applyFont="1" applyFill="1" applyBorder="1" applyAlignment="1" applyProtection="1">
      <alignment horizontal="center" vertical="center" wrapText="1" readingOrder="1"/>
      <protection locked="0"/>
    </xf>
    <xf numFmtId="0" fontId="8" fillId="24" borderId="21" xfId="0" applyFont="1" applyFill="1" applyBorder="1" applyAlignment="1" applyProtection="1">
      <alignment horizontal="center" vertical="center" wrapText="1" readingOrder="1"/>
      <protection locked="0"/>
    </xf>
    <xf numFmtId="0" fontId="6" fillId="24" borderId="55" xfId="0" applyFont="1" applyFill="1" applyBorder="1" applyAlignment="1" applyProtection="1">
      <alignment horizontal="center" vertical="center" wrapText="1" readingOrder="1"/>
      <protection locked="0"/>
    </xf>
    <xf numFmtId="0" fontId="6" fillId="3" borderId="50" xfId="0" applyFont="1" applyFill="1" applyBorder="1" applyAlignment="1" applyProtection="1">
      <alignment horizontal="center" vertical="center" wrapText="1" readingOrder="1"/>
      <protection locked="0"/>
    </xf>
    <xf numFmtId="0" fontId="6" fillId="3" borderId="17" xfId="0" applyFont="1" applyFill="1" applyBorder="1" applyAlignment="1" applyProtection="1">
      <alignment horizontal="center" vertical="center" wrapText="1" readingOrder="1"/>
      <protection locked="0"/>
    </xf>
    <xf numFmtId="0" fontId="6" fillId="9" borderId="52" xfId="0" applyFont="1" applyFill="1" applyBorder="1" applyAlignment="1" applyProtection="1">
      <alignment horizontal="center" vertical="center" wrapText="1" readingOrder="1"/>
      <protection locked="0"/>
    </xf>
    <xf numFmtId="0" fontId="6" fillId="9" borderId="46" xfId="0" applyFont="1" applyFill="1" applyBorder="1" applyAlignment="1" applyProtection="1">
      <alignment horizontal="center" vertical="center" wrapText="1" readingOrder="1"/>
      <protection locked="0"/>
    </xf>
    <xf numFmtId="0" fontId="6" fillId="9" borderId="47" xfId="0" applyFont="1" applyFill="1" applyBorder="1" applyAlignment="1" applyProtection="1">
      <alignment horizontal="center" vertical="center" wrapText="1" readingOrder="1"/>
      <protection locked="0"/>
    </xf>
    <xf numFmtId="0" fontId="8" fillId="9" borderId="53" xfId="0" applyFont="1" applyFill="1" applyBorder="1" applyAlignment="1" applyProtection="1">
      <alignment horizontal="center" vertical="center" wrapText="1" readingOrder="1"/>
      <protection locked="0"/>
    </xf>
    <xf numFmtId="0" fontId="8" fillId="9" borderId="46" xfId="0" applyFont="1" applyFill="1" applyBorder="1" applyAlignment="1" applyProtection="1">
      <alignment horizontal="center" vertical="center" wrapText="1" readingOrder="1"/>
      <protection locked="0"/>
    </xf>
    <xf numFmtId="0" fontId="6" fillId="9" borderId="54" xfId="0" applyFont="1" applyFill="1" applyBorder="1" applyAlignment="1" applyProtection="1">
      <alignment horizontal="center" vertical="center" wrapText="1" readingOrder="1"/>
      <protection locked="0"/>
    </xf>
    <xf numFmtId="2" fontId="6" fillId="9" borderId="58" xfId="0" applyNumberFormat="1" applyFont="1" applyFill="1" applyBorder="1" applyAlignment="1" applyProtection="1">
      <alignment horizontal="center" vertical="center" wrapText="1" readingOrder="1"/>
      <protection locked="0"/>
    </xf>
    <xf numFmtId="164" fontId="6" fillId="9" borderId="46" xfId="1" applyNumberFormat="1" applyFont="1" applyFill="1" applyBorder="1" applyAlignment="1" applyProtection="1">
      <alignment horizontal="center" vertical="center" wrapText="1" readingOrder="1"/>
      <protection locked="0"/>
    </xf>
    <xf numFmtId="2" fontId="6" fillId="9" borderId="46" xfId="0" applyNumberFormat="1" applyFont="1" applyFill="1" applyBorder="1" applyAlignment="1" applyProtection="1">
      <alignment horizontal="center" vertical="center" wrapText="1" readingOrder="1"/>
      <protection locked="0"/>
    </xf>
    <xf numFmtId="164" fontId="6" fillId="9" borderId="54" xfId="1" applyNumberFormat="1" applyFont="1" applyFill="1" applyBorder="1" applyAlignment="1" applyProtection="1">
      <alignment horizontal="center" vertical="center" wrapText="1" readingOrder="1"/>
      <protection locked="0"/>
    </xf>
    <xf numFmtId="0" fontId="6" fillId="13" borderId="51" xfId="0" applyFont="1" applyFill="1" applyBorder="1" applyAlignment="1" applyProtection="1">
      <alignment horizontal="center" vertical="center" wrapText="1"/>
      <protection locked="0"/>
    </xf>
    <xf numFmtId="0" fontId="6" fillId="2" borderId="52" xfId="0" applyFont="1" applyFill="1" applyBorder="1" applyAlignment="1" applyProtection="1">
      <alignment horizontal="center" vertical="center" wrapText="1"/>
      <protection locked="0"/>
    </xf>
    <xf numFmtId="0" fontId="6" fillId="13" borderId="52" xfId="0" applyFont="1" applyFill="1" applyBorder="1" applyAlignment="1" applyProtection="1">
      <alignment horizontal="center" vertical="center" wrapText="1"/>
      <protection locked="0"/>
    </xf>
    <xf numFmtId="0" fontId="6" fillId="31" borderId="56" xfId="0" applyFont="1" applyFill="1" applyBorder="1" applyAlignment="1" applyProtection="1">
      <alignment horizontal="center" vertical="center" wrapText="1" readingOrder="1"/>
      <protection locked="0"/>
    </xf>
    <xf numFmtId="0" fontId="6" fillId="15" borderId="52" xfId="0" applyFont="1" applyFill="1" applyBorder="1" applyAlignment="1" applyProtection="1">
      <alignment horizontal="center" vertical="center" wrapText="1" readingOrder="1"/>
      <protection locked="0"/>
    </xf>
    <xf numFmtId="0" fontId="6" fillId="31" borderId="52" xfId="0" applyFont="1" applyFill="1" applyBorder="1" applyAlignment="1" applyProtection="1">
      <alignment horizontal="center" vertical="center" wrapText="1" readingOrder="1"/>
      <protection locked="0"/>
    </xf>
    <xf numFmtId="0" fontId="6" fillId="3" borderId="51" xfId="0" applyFont="1" applyFill="1" applyBorder="1" applyAlignment="1" applyProtection="1">
      <alignment horizontal="center" vertical="center" wrapText="1" readingOrder="1"/>
      <protection locked="0"/>
    </xf>
    <xf numFmtId="0" fontId="6" fillId="18" borderId="52" xfId="0" applyFont="1" applyFill="1" applyBorder="1" applyAlignment="1" applyProtection="1">
      <alignment horizontal="center" vertical="center" wrapText="1" readingOrder="1"/>
      <protection locked="0"/>
    </xf>
    <xf numFmtId="0" fontId="6" fillId="3" borderId="52" xfId="0" applyFont="1" applyFill="1" applyBorder="1" applyAlignment="1" applyProtection="1">
      <alignment horizontal="center" vertical="center" wrapText="1" readingOrder="1"/>
      <protection locked="0"/>
    </xf>
    <xf numFmtId="0" fontId="6" fillId="4" borderId="52" xfId="0" applyFont="1" applyFill="1" applyBorder="1" applyAlignment="1" applyProtection="1">
      <alignment horizontal="center" vertical="center" wrapText="1" readingOrder="1"/>
      <protection locked="0"/>
    </xf>
    <xf numFmtId="0" fontId="11" fillId="24" borderId="17" xfId="0" applyFont="1" applyFill="1" applyBorder="1" applyAlignment="1" applyProtection="1">
      <alignment horizontal="center" vertical="center" wrapText="1" readingOrder="1"/>
      <protection locked="0"/>
    </xf>
    <xf numFmtId="0" fontId="0" fillId="0" borderId="0" xfId="0" applyAlignment="1">
      <alignment horizontal="left" vertical="top" wrapText="1"/>
    </xf>
    <xf numFmtId="0" fontId="6" fillId="21" borderId="52" xfId="0" applyFont="1" applyFill="1" applyBorder="1" applyAlignment="1" applyProtection="1">
      <alignment horizontal="center" vertical="center" wrapText="1" readingOrder="1"/>
      <protection locked="0"/>
    </xf>
    <xf numFmtId="0" fontId="11" fillId="31" borderId="54" xfId="0" applyFont="1" applyFill="1" applyBorder="1" applyAlignment="1" applyProtection="1">
      <alignment horizontal="center" vertical="center" wrapText="1" readingOrder="1"/>
      <protection locked="0"/>
    </xf>
    <xf numFmtId="10" fontId="0" fillId="0" borderId="0" xfId="1" applyNumberFormat="1" applyFont="1"/>
    <xf numFmtId="164" fontId="8" fillId="12" borderId="57" xfId="1" applyNumberFormat="1" applyFont="1" applyFill="1" applyBorder="1" applyAlignment="1" applyProtection="1">
      <alignment horizontal="center" vertical="center"/>
    </xf>
    <xf numFmtId="164" fontId="8" fillId="12" borderId="27" xfId="1" applyNumberFormat="1" applyFont="1" applyFill="1" applyBorder="1" applyAlignment="1" applyProtection="1">
      <alignment horizontal="center" vertical="center"/>
    </xf>
    <xf numFmtId="164" fontId="8" fillId="12" borderId="28" xfId="1" applyNumberFormat="1" applyFont="1" applyFill="1" applyBorder="1" applyAlignment="1" applyProtection="1">
      <alignment horizontal="center" vertical="center"/>
    </xf>
    <xf numFmtId="164" fontId="8" fillId="8" borderId="57" xfId="1" applyNumberFormat="1" applyFont="1" applyFill="1" applyBorder="1" applyAlignment="1" applyProtection="1">
      <alignment horizontal="center" vertical="center" wrapText="1" readingOrder="1"/>
      <protection locked="0"/>
    </xf>
    <xf numFmtId="164" fontId="8" fillId="8" borderId="27" xfId="1" applyNumberFormat="1" applyFont="1" applyFill="1" applyBorder="1" applyAlignment="1" applyProtection="1">
      <alignment horizontal="center" vertical="center" wrapText="1" readingOrder="1"/>
      <protection locked="0"/>
    </xf>
    <xf numFmtId="164" fontId="10" fillId="20" borderId="27" xfId="1" applyNumberFormat="1" applyFont="1" applyFill="1" applyBorder="1" applyAlignment="1" applyProtection="1">
      <alignment horizontal="center" vertical="center" wrapText="1" readingOrder="1"/>
    </xf>
    <xf numFmtId="164" fontId="6" fillId="23" borderId="57" xfId="1" applyNumberFormat="1" applyFont="1" applyFill="1" applyBorder="1" applyAlignment="1" applyProtection="1">
      <alignment horizontal="center" vertical="center"/>
    </xf>
    <xf numFmtId="164" fontId="6" fillId="23" borderId="27" xfId="1" applyNumberFormat="1" applyFont="1" applyFill="1" applyBorder="1" applyAlignment="1" applyProtection="1">
      <alignment horizontal="center" vertical="center"/>
    </xf>
    <xf numFmtId="164" fontId="6" fillId="23" borderId="28" xfId="1" applyNumberFormat="1" applyFont="1" applyFill="1" applyBorder="1" applyAlignment="1" applyProtection="1">
      <alignment horizontal="center" vertical="center"/>
    </xf>
    <xf numFmtId="164" fontId="6" fillId="32" borderId="27" xfId="1" applyNumberFormat="1" applyFont="1" applyFill="1" applyBorder="1" applyAlignment="1" applyProtection="1">
      <alignment horizontal="center" vertical="center" wrapText="1" readingOrder="1"/>
    </xf>
    <xf numFmtId="164" fontId="8" fillId="17" borderId="28" xfId="1" applyNumberFormat="1" applyFont="1" applyFill="1" applyBorder="1" applyAlignment="1" applyProtection="1">
      <alignment horizontal="center" vertical="center" wrapText="1" readingOrder="1"/>
    </xf>
    <xf numFmtId="0" fontId="7" fillId="0" borderId="0" xfId="0" applyFont="1" applyAlignment="1">
      <alignment horizontal="left" vertical="top" wrapText="1"/>
    </xf>
    <xf numFmtId="0" fontId="12" fillId="0" borderId="0" xfId="0" applyFont="1"/>
    <xf numFmtId="14" fontId="12" fillId="0" borderId="0" xfId="0" applyNumberFormat="1" applyFont="1" applyAlignment="1">
      <alignment horizontal="left" vertical="top" wrapText="1"/>
    </xf>
    <xf numFmtId="0" fontId="12" fillId="0" borderId="0" xfId="0" applyFont="1" applyAlignment="1">
      <alignment horizontal="left" vertical="top" wrapText="1"/>
    </xf>
    <xf numFmtId="0" fontId="6" fillId="13" borderId="19" xfId="0" applyFont="1" applyFill="1" applyBorder="1" applyAlignment="1" applyProtection="1">
      <alignment horizontal="center" vertical="center" wrapText="1"/>
      <protection locked="0"/>
    </xf>
    <xf numFmtId="0" fontId="6" fillId="13" borderId="20" xfId="0" applyFont="1" applyFill="1" applyBorder="1" applyAlignment="1" applyProtection="1">
      <alignment horizontal="center" vertical="center" wrapText="1"/>
      <protection locked="0"/>
    </xf>
    <xf numFmtId="0" fontId="8" fillId="13" borderId="21" xfId="0" applyFont="1" applyFill="1" applyBorder="1" applyAlignment="1" applyProtection="1">
      <alignment horizontal="center" vertical="center" wrapText="1"/>
      <protection locked="0"/>
    </xf>
    <xf numFmtId="0" fontId="8" fillId="13" borderId="19" xfId="0" applyFont="1" applyFill="1" applyBorder="1" applyAlignment="1" applyProtection="1">
      <alignment horizontal="center" vertical="center" wrapText="1"/>
      <protection locked="0"/>
    </xf>
    <xf numFmtId="0" fontId="6" fillId="13" borderId="55" xfId="0" applyFont="1" applyFill="1" applyBorder="1" applyAlignment="1" applyProtection="1">
      <alignment horizontal="center" vertical="center" wrapText="1"/>
      <protection locked="0"/>
    </xf>
    <xf numFmtId="164" fontId="6" fillId="13" borderId="19" xfId="1" applyNumberFormat="1" applyFont="1" applyFill="1" applyBorder="1" applyAlignment="1" applyProtection="1">
      <alignment horizontal="center" vertical="center" wrapText="1" readingOrder="1"/>
      <protection locked="0"/>
    </xf>
    <xf numFmtId="164" fontId="6" fillId="13" borderId="55" xfId="1" applyNumberFormat="1" applyFont="1" applyFill="1" applyBorder="1" applyAlignment="1" applyProtection="1">
      <alignment horizontal="center" vertical="center" wrapText="1" readingOrder="1"/>
      <protection locked="0"/>
    </xf>
    <xf numFmtId="0" fontId="6" fillId="0" borderId="0" xfId="0" applyFont="1" applyAlignment="1">
      <alignment horizontal="left" vertical="top" wrapText="1"/>
    </xf>
    <xf numFmtId="0" fontId="10" fillId="20" borderId="18" xfId="0" applyFont="1" applyFill="1" applyBorder="1" applyAlignment="1" applyProtection="1">
      <alignment horizontal="center" vertical="center" wrapText="1" readingOrder="1"/>
    </xf>
    <xf numFmtId="164" fontId="14" fillId="29" borderId="41" xfId="1" applyNumberFormat="1" applyFont="1" applyFill="1" applyBorder="1" applyAlignment="1" applyProtection="1">
      <alignment horizontal="center" vertical="center" wrapText="1"/>
      <protection locked="0"/>
    </xf>
    <xf numFmtId="0" fontId="11" fillId="0" borderId="0" xfId="0" applyFont="1"/>
    <xf numFmtId="0" fontId="16" fillId="0" borderId="0" xfId="0" applyFont="1" applyAlignment="1">
      <alignment horizontal="left" vertical="top" wrapText="1"/>
    </xf>
    <xf numFmtId="2" fontId="6" fillId="13" borderId="57" xfId="0" applyNumberFormat="1" applyFont="1" applyFill="1" applyBorder="1" applyAlignment="1" applyProtection="1">
      <alignment horizontal="center" vertical="center" wrapText="1" readingOrder="1"/>
      <protection locked="0"/>
    </xf>
    <xf numFmtId="2" fontId="6" fillId="13" borderId="49" xfId="0" applyNumberFormat="1" applyFont="1" applyFill="1" applyBorder="1" applyAlignment="1" applyProtection="1">
      <alignment horizontal="center" vertical="center" wrapText="1" readingOrder="1"/>
      <protection locked="0"/>
    </xf>
    <xf numFmtId="2" fontId="6" fillId="2" borderId="27" xfId="0" applyNumberFormat="1" applyFont="1" applyFill="1" applyBorder="1" applyAlignment="1" applyProtection="1">
      <alignment horizontal="center" vertical="center" wrapText="1" readingOrder="1"/>
      <protection locked="0"/>
    </xf>
    <xf numFmtId="2" fontId="6" fillId="2" borderId="16" xfId="0" applyNumberFormat="1" applyFont="1" applyFill="1" applyBorder="1" applyAlignment="1" applyProtection="1">
      <alignment horizontal="center" vertical="center" wrapText="1" readingOrder="1"/>
      <protection locked="0"/>
    </xf>
    <xf numFmtId="2" fontId="6" fillId="13" borderId="27" xfId="0" applyNumberFormat="1" applyFont="1" applyFill="1" applyBorder="1" applyAlignment="1" applyProtection="1">
      <alignment horizontal="center" vertical="center" wrapText="1" readingOrder="1"/>
      <protection locked="0"/>
    </xf>
    <xf numFmtId="2" fontId="6" fillId="13" borderId="16" xfId="0" applyNumberFormat="1" applyFont="1" applyFill="1" applyBorder="1" applyAlignment="1" applyProtection="1">
      <alignment horizontal="center" vertical="center" wrapText="1" readingOrder="1"/>
      <protection locked="0"/>
    </xf>
    <xf numFmtId="2" fontId="6" fillId="13" borderId="28" xfId="0" applyNumberFormat="1" applyFont="1" applyFill="1" applyBorder="1" applyAlignment="1" applyProtection="1">
      <alignment horizontal="center" vertical="center" wrapText="1"/>
      <protection locked="0"/>
    </xf>
    <xf numFmtId="2" fontId="6" fillId="13" borderId="19" xfId="0" applyNumberFormat="1" applyFont="1" applyFill="1" applyBorder="1" applyAlignment="1" applyProtection="1">
      <alignment horizontal="center" vertical="center" wrapText="1" readingOrder="1"/>
      <protection locked="0"/>
    </xf>
    <xf numFmtId="0" fontId="6" fillId="15" borderId="16" xfId="0" applyFont="1" applyFill="1" applyBorder="1" applyAlignment="1" applyProtection="1">
      <alignment horizontal="center" vertical="center" wrapText="1" readingOrder="1"/>
    </xf>
    <xf numFmtId="0" fontId="8" fillId="17" borderId="21" xfId="0" applyFont="1" applyFill="1" applyBorder="1" applyAlignment="1" applyProtection="1">
      <alignment horizontal="center" vertical="center" wrapText="1" readingOrder="1"/>
    </xf>
    <xf numFmtId="0" fontId="6" fillId="3" borderId="19" xfId="0" applyFont="1" applyFill="1" applyBorder="1" applyAlignment="1" applyProtection="1">
      <alignment horizontal="center" vertical="center" wrapText="1" readingOrder="1"/>
      <protection locked="0"/>
    </xf>
    <xf numFmtId="0" fontId="6" fillId="3" borderId="20" xfId="0" applyFont="1" applyFill="1" applyBorder="1" applyAlignment="1" applyProtection="1">
      <alignment horizontal="center" vertical="center" wrapText="1" readingOrder="1"/>
      <protection locked="0"/>
    </xf>
    <xf numFmtId="0" fontId="8" fillId="3" borderId="21" xfId="0" applyFont="1" applyFill="1" applyBorder="1" applyAlignment="1" applyProtection="1">
      <alignment horizontal="center" vertical="center" wrapText="1" readingOrder="1"/>
      <protection locked="0"/>
    </xf>
    <xf numFmtId="0" fontId="8" fillId="3" borderId="19" xfId="0" applyFont="1" applyFill="1" applyBorder="1" applyAlignment="1" applyProtection="1">
      <alignment horizontal="center" vertical="center" wrapText="1" readingOrder="1"/>
      <protection locked="0"/>
    </xf>
    <xf numFmtId="0" fontId="8" fillId="3" borderId="55" xfId="0" applyFont="1" applyFill="1" applyBorder="1" applyAlignment="1" applyProtection="1">
      <alignment horizontal="center" vertical="center" wrapText="1" readingOrder="1"/>
      <protection locked="0"/>
    </xf>
    <xf numFmtId="2" fontId="6" fillId="3" borderId="28" xfId="0" applyNumberFormat="1" applyFont="1" applyFill="1" applyBorder="1" applyAlignment="1" applyProtection="1">
      <alignment horizontal="center" vertical="center" wrapText="1" readingOrder="1"/>
      <protection locked="0"/>
    </xf>
    <xf numFmtId="164" fontId="6" fillId="3" borderId="19" xfId="1" applyNumberFormat="1" applyFont="1" applyFill="1" applyBorder="1" applyAlignment="1" applyProtection="1">
      <alignment horizontal="center" vertical="center" wrapText="1" readingOrder="1"/>
      <protection locked="0"/>
    </xf>
    <xf numFmtId="2" fontId="6" fillId="3" borderId="19" xfId="0" applyNumberFormat="1" applyFont="1" applyFill="1" applyBorder="1" applyAlignment="1" applyProtection="1">
      <alignment horizontal="center" vertical="center" wrapText="1" readingOrder="1"/>
      <protection locked="0"/>
    </xf>
    <xf numFmtId="164" fontId="6" fillId="3" borderId="55" xfId="1" applyNumberFormat="1" applyFont="1" applyFill="1" applyBorder="1" applyAlignment="1" applyProtection="1">
      <alignment horizontal="center" vertical="center" wrapText="1" readingOrder="1"/>
      <protection locked="0"/>
    </xf>
    <xf numFmtId="0" fontId="8" fillId="28" borderId="5" xfId="1" applyNumberFormat="1" applyFont="1" applyFill="1" applyBorder="1" applyAlignment="1" applyProtection="1">
      <alignment horizontal="center" vertical="center" wrapText="1"/>
    </xf>
    <xf numFmtId="0" fontId="17" fillId="0" borderId="5" xfId="0" applyFont="1" applyBorder="1" applyAlignment="1" applyProtection="1">
      <alignment horizontal="left" vertical="top" wrapText="1"/>
      <protection locked="0"/>
    </xf>
    <xf numFmtId="0" fontId="17" fillId="0" borderId="5" xfId="0" applyFont="1" applyFill="1" applyBorder="1" applyAlignment="1" applyProtection="1">
      <alignment horizontal="left" vertical="top" wrapText="1"/>
      <protection locked="0"/>
    </xf>
    <xf numFmtId="0" fontId="8" fillId="28" borderId="2" xfId="1" applyNumberFormat="1" applyFont="1" applyFill="1" applyBorder="1" applyAlignment="1" applyProtection="1">
      <alignment horizontal="center" vertical="center" wrapText="1"/>
    </xf>
    <xf numFmtId="0" fontId="17" fillId="0" borderId="2" xfId="0" applyFont="1" applyFill="1" applyBorder="1" applyAlignment="1" applyProtection="1">
      <alignment horizontal="left" vertical="top" wrapText="1"/>
      <protection locked="0"/>
    </xf>
    <xf numFmtId="0" fontId="17" fillId="0" borderId="39" xfId="0" applyFont="1" applyBorder="1" applyAlignment="1" applyProtection="1">
      <alignment horizontal="left" vertical="top" wrapText="1"/>
      <protection locked="0"/>
    </xf>
    <xf numFmtId="0" fontId="17" fillId="0" borderId="10" xfId="0" applyFont="1" applyBorder="1" applyAlignment="1" applyProtection="1">
      <alignment horizontal="left" vertical="top" wrapText="1"/>
      <protection locked="0"/>
    </xf>
    <xf numFmtId="0" fontId="9" fillId="26" borderId="0" xfId="0" applyFont="1" applyFill="1" applyBorder="1" applyAlignment="1" applyProtection="1">
      <alignment horizontal="center" vertical="center" wrapText="1" readingOrder="1"/>
    </xf>
    <xf numFmtId="0" fontId="6" fillId="24" borderId="49" xfId="0" applyFont="1" applyFill="1" applyBorder="1" applyAlignment="1" applyProtection="1">
      <alignment horizontal="center" vertical="center" wrapText="1" readingOrder="1"/>
      <protection locked="0"/>
    </xf>
    <xf numFmtId="0" fontId="2" fillId="22" borderId="48" xfId="0" applyFont="1" applyFill="1" applyBorder="1" applyAlignment="1" applyProtection="1">
      <alignment horizontal="center" vertical="center" textRotation="90" wrapText="1"/>
    </xf>
    <xf numFmtId="0" fontId="2" fillId="22" borderId="18" xfId="0" applyFont="1" applyFill="1" applyBorder="1" applyAlignment="1" applyProtection="1">
      <alignment horizontal="center" vertical="center" textRotation="90" wrapText="1"/>
    </xf>
    <xf numFmtId="0" fontId="2" fillId="22" borderId="21" xfId="0" applyFont="1" applyFill="1" applyBorder="1" applyAlignment="1" applyProtection="1">
      <alignment horizontal="center" vertical="center" textRotation="90" wrapText="1"/>
    </xf>
    <xf numFmtId="0" fontId="6" fillId="23" borderId="48" xfId="0" applyFont="1" applyFill="1" applyBorder="1" applyAlignment="1" applyProtection="1">
      <alignment horizontal="center" vertical="center"/>
    </xf>
    <xf numFmtId="0" fontId="6" fillId="23" borderId="18" xfId="0" applyFont="1" applyFill="1" applyBorder="1" applyAlignment="1" applyProtection="1">
      <alignment horizontal="center" vertical="center"/>
    </xf>
    <xf numFmtId="0" fontId="6" fillId="23" borderId="21" xfId="0" applyFont="1" applyFill="1" applyBorder="1" applyAlignment="1" applyProtection="1">
      <alignment horizontal="center" vertical="center"/>
    </xf>
    <xf numFmtId="0" fontId="2" fillId="16" borderId="48" xfId="0" applyFont="1" applyFill="1" applyBorder="1" applyAlignment="1" applyProtection="1">
      <alignment horizontal="center" vertical="center" textRotation="90" wrapText="1"/>
    </xf>
    <xf numFmtId="0" fontId="2" fillId="16" borderId="18" xfId="0" applyFont="1" applyFill="1" applyBorder="1" applyAlignment="1" applyProtection="1">
      <alignment horizontal="center" vertical="center" textRotation="90" wrapText="1"/>
    </xf>
    <xf numFmtId="0" fontId="2" fillId="16" borderId="21" xfId="0" applyFont="1" applyFill="1" applyBorder="1" applyAlignment="1" applyProtection="1">
      <alignment horizontal="center" vertical="center" textRotation="90" wrapText="1"/>
    </xf>
    <xf numFmtId="0" fontId="8" fillId="17" borderId="18" xfId="0" applyFont="1" applyFill="1" applyBorder="1" applyAlignment="1" applyProtection="1">
      <alignment horizontal="center" vertical="center" wrapText="1" readingOrder="1"/>
    </xf>
    <xf numFmtId="0" fontId="2" fillId="19" borderId="18" xfId="0" applyFont="1" applyFill="1" applyBorder="1" applyAlignment="1" applyProtection="1">
      <alignment horizontal="center" vertical="center" textRotation="90" wrapText="1"/>
    </xf>
    <xf numFmtId="0" fontId="2" fillId="19" borderId="53" xfId="0" applyFont="1" applyFill="1" applyBorder="1" applyAlignment="1" applyProtection="1">
      <alignment horizontal="center" vertical="center" textRotation="90" wrapText="1"/>
    </xf>
    <xf numFmtId="0" fontId="10" fillId="20" borderId="18" xfId="0" applyFont="1" applyFill="1" applyBorder="1" applyAlignment="1" applyProtection="1">
      <alignment horizontal="center" vertical="center" wrapText="1" readingOrder="1"/>
    </xf>
    <xf numFmtId="0" fontId="10" fillId="20" borderId="53" xfId="0" applyFont="1" applyFill="1" applyBorder="1" applyAlignment="1" applyProtection="1">
      <alignment horizontal="center" vertical="center" wrapText="1" readingOrder="1"/>
    </xf>
    <xf numFmtId="164" fontId="2" fillId="19" borderId="16" xfId="0" applyNumberFormat="1" applyFont="1" applyFill="1" applyBorder="1" applyAlignment="1" applyProtection="1">
      <alignment horizontal="center" vertical="center" textRotation="90" wrapText="1"/>
    </xf>
    <xf numFmtId="164" fontId="2" fillId="19" borderId="46" xfId="0" applyNumberFormat="1" applyFont="1" applyFill="1" applyBorder="1" applyAlignment="1" applyProtection="1">
      <alignment horizontal="center" vertical="center" textRotation="90" wrapText="1"/>
    </xf>
    <xf numFmtId="164" fontId="2" fillId="22" borderId="49" xfId="0" applyNumberFormat="1" applyFont="1" applyFill="1" applyBorder="1" applyAlignment="1" applyProtection="1">
      <alignment horizontal="center" vertical="center" textRotation="90" wrapText="1"/>
    </xf>
    <xf numFmtId="164" fontId="2" fillId="22" borderId="16" xfId="0" applyNumberFormat="1" applyFont="1" applyFill="1" applyBorder="1" applyAlignment="1" applyProtection="1">
      <alignment horizontal="center" vertical="center" textRotation="90" wrapText="1"/>
    </xf>
    <xf numFmtId="164" fontId="2" fillId="22" borderId="19" xfId="0" applyNumberFormat="1" applyFont="1" applyFill="1" applyBorder="1" applyAlignment="1" applyProtection="1">
      <alignment horizontal="center" vertical="center" textRotation="90" wrapText="1"/>
    </xf>
    <xf numFmtId="164" fontId="2" fillId="22" borderId="50" xfId="0" applyNumberFormat="1" applyFont="1" applyFill="1" applyBorder="1" applyAlignment="1" applyProtection="1">
      <alignment horizontal="center" vertical="center" textRotation="90" wrapText="1"/>
    </xf>
    <xf numFmtId="164" fontId="2" fillId="22" borderId="17" xfId="0" applyNumberFormat="1" applyFont="1" applyFill="1" applyBorder="1" applyAlignment="1" applyProtection="1">
      <alignment horizontal="center" vertical="center" textRotation="90" wrapText="1"/>
    </xf>
    <xf numFmtId="164" fontId="2" fillId="22" borderId="20" xfId="0" applyNumberFormat="1" applyFont="1" applyFill="1" applyBorder="1" applyAlignment="1" applyProtection="1">
      <alignment horizontal="center" vertical="center" textRotation="90" wrapText="1"/>
    </xf>
    <xf numFmtId="164" fontId="2" fillId="19" borderId="17" xfId="0" applyNumberFormat="1" applyFont="1" applyFill="1" applyBorder="1" applyAlignment="1" applyProtection="1">
      <alignment horizontal="center" vertical="center" textRotation="90" wrapText="1"/>
    </xf>
    <xf numFmtId="164" fontId="2" fillId="19" borderId="47" xfId="0" applyNumberFormat="1" applyFont="1" applyFill="1" applyBorder="1" applyAlignment="1" applyProtection="1">
      <alignment horizontal="center" vertical="center" textRotation="90" wrapText="1"/>
    </xf>
    <xf numFmtId="0" fontId="10" fillId="20" borderId="63" xfId="0" applyFont="1" applyFill="1" applyBorder="1" applyAlignment="1" applyProtection="1">
      <alignment horizontal="center" vertical="center" wrapText="1" readingOrder="1"/>
    </xf>
    <xf numFmtId="0" fontId="10" fillId="20" borderId="59" xfId="0" applyFont="1" applyFill="1" applyBorder="1" applyAlignment="1" applyProtection="1">
      <alignment horizontal="center" vertical="center" wrapText="1" readingOrder="1"/>
    </xf>
    <xf numFmtId="0" fontId="10" fillId="20" borderId="15" xfId="0" applyFont="1" applyFill="1" applyBorder="1" applyAlignment="1" applyProtection="1">
      <alignment horizontal="center" vertical="center" wrapText="1" readingOrder="1"/>
    </xf>
    <xf numFmtId="0" fontId="8" fillId="11" borderId="36" xfId="0" applyFont="1" applyFill="1" applyBorder="1" applyAlignment="1" applyProtection="1">
      <alignment horizontal="center" vertical="center" wrapText="1" readingOrder="1"/>
    </xf>
    <xf numFmtId="0" fontId="8" fillId="11" borderId="31" xfId="0" applyFont="1" applyFill="1" applyBorder="1" applyAlignment="1" applyProtection="1">
      <alignment horizontal="center" vertical="center" wrapText="1" readingOrder="1"/>
    </xf>
    <xf numFmtId="0" fontId="8" fillId="11" borderId="37" xfId="0" applyFont="1" applyFill="1" applyBorder="1" applyAlignment="1" applyProtection="1">
      <alignment horizontal="center" vertical="center" wrapText="1" readingOrder="1"/>
    </xf>
    <xf numFmtId="0" fontId="2" fillId="7" borderId="48" xfId="0" applyFont="1" applyFill="1" applyBorder="1" applyAlignment="1" applyProtection="1">
      <alignment horizontal="center" vertical="center" textRotation="90" wrapText="1"/>
    </xf>
    <xf numFmtId="0" fontId="2" fillId="7" borderId="18" xfId="0" applyFont="1" applyFill="1" applyBorder="1" applyAlignment="1" applyProtection="1">
      <alignment horizontal="center" vertical="center" textRotation="90" wrapText="1"/>
    </xf>
    <xf numFmtId="0" fontId="2" fillId="7" borderId="53" xfId="0" applyFont="1" applyFill="1" applyBorder="1" applyAlignment="1" applyProtection="1">
      <alignment horizontal="center" vertical="center" textRotation="90" wrapText="1"/>
    </xf>
    <xf numFmtId="0" fontId="8" fillId="8" borderId="18" xfId="0" applyFont="1" applyFill="1" applyBorder="1" applyAlignment="1" applyProtection="1">
      <alignment horizontal="center" vertical="center" wrapText="1" readingOrder="1"/>
      <protection locked="0"/>
    </xf>
    <xf numFmtId="0" fontId="8" fillId="8" borderId="53" xfId="0" applyFont="1" applyFill="1" applyBorder="1" applyAlignment="1" applyProtection="1">
      <alignment horizontal="center" vertical="center" wrapText="1" readingOrder="1"/>
      <protection locked="0"/>
    </xf>
    <xf numFmtId="0" fontId="2" fillId="11" borderId="48" xfId="0" applyFont="1" applyFill="1" applyBorder="1" applyAlignment="1" applyProtection="1">
      <alignment horizontal="center" vertical="center" textRotation="90" wrapText="1"/>
    </xf>
    <xf numFmtId="0" fontId="2" fillId="11" borderId="18" xfId="0" applyFont="1" applyFill="1" applyBorder="1" applyAlignment="1" applyProtection="1">
      <alignment horizontal="center" vertical="center" textRotation="90" wrapText="1"/>
    </xf>
    <xf numFmtId="0" fontId="2" fillId="11" borderId="21" xfId="0" applyFont="1" applyFill="1" applyBorder="1" applyAlignment="1" applyProtection="1">
      <alignment horizontal="center" vertical="center" textRotation="90" wrapText="1"/>
    </xf>
    <xf numFmtId="0" fontId="8" fillId="12" borderId="48" xfId="0" applyFont="1" applyFill="1" applyBorder="1" applyAlignment="1" applyProtection="1">
      <alignment horizontal="center" vertical="center"/>
    </xf>
    <xf numFmtId="0" fontId="8" fillId="12" borderId="18" xfId="0" applyFont="1" applyFill="1" applyBorder="1" applyAlignment="1" applyProtection="1">
      <alignment horizontal="center" vertical="center"/>
    </xf>
    <xf numFmtId="0" fontId="8" fillId="12" borderId="21" xfId="0" applyFont="1" applyFill="1" applyBorder="1" applyAlignment="1" applyProtection="1">
      <alignment horizontal="center" vertical="center"/>
    </xf>
    <xf numFmtId="164" fontId="2" fillId="7" borderId="49" xfId="0" applyNumberFormat="1" applyFont="1" applyFill="1" applyBorder="1" applyAlignment="1" applyProtection="1">
      <alignment horizontal="center" vertical="center" textRotation="90" wrapText="1"/>
    </xf>
    <xf numFmtId="164" fontId="2" fillId="7" borderId="16" xfId="0" applyNumberFormat="1" applyFont="1" applyFill="1" applyBorder="1" applyAlignment="1" applyProtection="1">
      <alignment horizontal="center" vertical="center" textRotation="90" wrapText="1"/>
    </xf>
    <xf numFmtId="164" fontId="2" fillId="7" borderId="46" xfId="0" applyNumberFormat="1" applyFont="1" applyFill="1" applyBorder="1" applyAlignment="1" applyProtection="1">
      <alignment horizontal="center" vertical="center" textRotation="90" wrapText="1"/>
    </xf>
    <xf numFmtId="164" fontId="2" fillId="11" borderId="49" xfId="0" applyNumberFormat="1" applyFont="1" applyFill="1" applyBorder="1" applyAlignment="1" applyProtection="1">
      <alignment horizontal="center" vertical="center" textRotation="90" wrapText="1"/>
    </xf>
    <xf numFmtId="164" fontId="2" fillId="11" borderId="16" xfId="0" applyNumberFormat="1" applyFont="1" applyFill="1" applyBorder="1" applyAlignment="1" applyProtection="1">
      <alignment horizontal="center" vertical="center" textRotation="90" wrapText="1"/>
    </xf>
    <xf numFmtId="164" fontId="2" fillId="11" borderId="19" xfId="0" applyNumberFormat="1" applyFont="1" applyFill="1" applyBorder="1" applyAlignment="1" applyProtection="1">
      <alignment horizontal="center" vertical="center" textRotation="90" wrapText="1"/>
    </xf>
    <xf numFmtId="164" fontId="2" fillId="16" borderId="49" xfId="0" applyNumberFormat="1" applyFont="1" applyFill="1" applyBorder="1" applyAlignment="1" applyProtection="1">
      <alignment horizontal="center" vertical="center" textRotation="90" wrapText="1"/>
    </xf>
    <xf numFmtId="164" fontId="2" fillId="16" borderId="16" xfId="0" applyNumberFormat="1" applyFont="1" applyFill="1" applyBorder="1" applyAlignment="1" applyProtection="1">
      <alignment horizontal="center" vertical="center" textRotation="90" wrapText="1"/>
    </xf>
    <xf numFmtId="164" fontId="2" fillId="16" borderId="19" xfId="0" applyNumberFormat="1" applyFont="1" applyFill="1" applyBorder="1" applyAlignment="1" applyProtection="1">
      <alignment horizontal="center" vertical="center" textRotation="90" wrapText="1"/>
    </xf>
    <xf numFmtId="0" fontId="2" fillId="14" borderId="15" xfId="0" applyFont="1" applyFill="1" applyBorder="1" applyAlignment="1" applyProtection="1">
      <alignment horizontal="center" vertical="center" textRotation="90" wrapText="1"/>
    </xf>
    <xf numFmtId="0" fontId="2" fillId="14" borderId="18" xfId="0" applyFont="1" applyFill="1" applyBorder="1" applyAlignment="1" applyProtection="1">
      <alignment horizontal="center" vertical="center" textRotation="90" wrapText="1"/>
    </xf>
    <xf numFmtId="0" fontId="2" fillId="14" borderId="53" xfId="0" applyFont="1" applyFill="1" applyBorder="1" applyAlignment="1" applyProtection="1">
      <alignment horizontal="center" vertical="center" textRotation="90" wrapText="1"/>
    </xf>
    <xf numFmtId="0" fontId="6" fillId="32" borderId="15" xfId="0" applyFont="1" applyFill="1" applyBorder="1" applyAlignment="1" applyProtection="1">
      <alignment horizontal="center" vertical="center" wrapText="1" readingOrder="1"/>
    </xf>
    <xf numFmtId="0" fontId="6" fillId="32" borderId="18" xfId="0" applyFont="1" applyFill="1" applyBorder="1" applyAlignment="1" applyProtection="1">
      <alignment horizontal="center" vertical="center" wrapText="1" readingOrder="1"/>
    </xf>
    <xf numFmtId="164" fontId="2" fillId="14" borderId="13" xfId="0" applyNumberFormat="1" applyFont="1" applyFill="1" applyBorder="1" applyAlignment="1" applyProtection="1">
      <alignment horizontal="center" vertical="center" textRotation="90" wrapText="1"/>
    </xf>
    <xf numFmtId="164" fontId="2" fillId="14" borderId="16" xfId="0" applyNumberFormat="1" applyFont="1" applyFill="1" applyBorder="1" applyAlignment="1" applyProtection="1">
      <alignment horizontal="center" vertical="center" textRotation="90" wrapText="1"/>
    </xf>
    <xf numFmtId="164" fontId="2" fillId="14" borderId="46" xfId="0" applyNumberFormat="1" applyFont="1" applyFill="1" applyBorder="1" applyAlignment="1" applyProtection="1">
      <alignment horizontal="center" vertical="center" textRotation="90" wrapText="1"/>
    </xf>
    <xf numFmtId="0" fontId="2" fillId="5" borderId="29" xfId="2" applyFont="1" applyFill="1" applyBorder="1" applyAlignment="1" applyProtection="1">
      <alignment horizontal="center" vertical="center" wrapText="1"/>
    </xf>
    <xf numFmtId="0" fontId="2" fillId="5" borderId="30" xfId="2" applyFont="1" applyFill="1" applyBorder="1" applyAlignment="1" applyProtection="1">
      <alignment horizontal="center" vertical="center" wrapText="1"/>
    </xf>
    <xf numFmtId="0" fontId="2" fillId="5" borderId="4" xfId="2" applyFont="1" applyFill="1" applyBorder="1" applyAlignment="1" applyProtection="1">
      <alignment horizontal="center" vertical="center" wrapText="1"/>
    </xf>
    <xf numFmtId="0" fontId="2" fillId="5" borderId="5" xfId="2" applyFont="1" applyFill="1" applyBorder="1" applyAlignment="1" applyProtection="1">
      <alignment horizontal="center" vertical="center" wrapText="1"/>
    </xf>
    <xf numFmtId="0" fontId="2" fillId="5" borderId="32" xfId="2" applyFont="1" applyFill="1" applyBorder="1" applyAlignment="1" applyProtection="1">
      <alignment horizontal="center" vertical="center" wrapText="1"/>
    </xf>
    <xf numFmtId="0" fontId="9" fillId="25" borderId="12" xfId="0" applyFont="1" applyFill="1" applyBorder="1" applyAlignment="1" applyProtection="1">
      <alignment horizontal="center" vertical="center" wrapText="1" readingOrder="1"/>
    </xf>
    <xf numFmtId="0" fontId="9" fillId="25" borderId="0" xfId="0" applyFont="1" applyFill="1" applyBorder="1" applyAlignment="1" applyProtection="1">
      <alignment horizontal="center" vertical="center" wrapText="1" readingOrder="1"/>
    </xf>
    <xf numFmtId="0" fontId="9" fillId="25" borderId="25" xfId="0" applyFont="1" applyFill="1" applyBorder="1" applyAlignment="1" applyProtection="1">
      <alignment horizontal="center" vertical="center" wrapText="1" readingOrder="1"/>
    </xf>
    <xf numFmtId="0" fontId="10" fillId="17" borderId="48" xfId="0" applyFont="1" applyFill="1" applyBorder="1" applyAlignment="1" applyProtection="1">
      <alignment horizontal="center" vertical="center" wrapText="1" readingOrder="1"/>
    </xf>
    <xf numFmtId="0" fontId="10" fillId="17" borderId="18" xfId="0" applyFont="1" applyFill="1" applyBorder="1" applyAlignment="1" applyProtection="1">
      <alignment horizontal="center" vertical="center" wrapText="1" readingOrder="1"/>
    </xf>
    <xf numFmtId="164" fontId="2" fillId="16" borderId="50" xfId="0" applyNumberFormat="1" applyFont="1" applyFill="1" applyBorder="1" applyAlignment="1" applyProtection="1">
      <alignment horizontal="center" vertical="center" textRotation="90" wrapText="1"/>
    </xf>
    <xf numFmtId="164" fontId="2" fillId="16" borderId="17" xfId="0" applyNumberFormat="1" applyFont="1" applyFill="1" applyBorder="1" applyAlignment="1" applyProtection="1">
      <alignment horizontal="center" vertical="center" textRotation="90" wrapText="1"/>
    </xf>
    <xf numFmtId="164" fontId="2" fillId="16" borderId="20" xfId="0" applyNumberFormat="1" applyFont="1" applyFill="1" applyBorder="1" applyAlignment="1" applyProtection="1">
      <alignment horizontal="center" vertical="center" textRotation="90" wrapText="1"/>
    </xf>
    <xf numFmtId="0" fontId="6" fillId="32" borderId="53" xfId="0" applyFont="1" applyFill="1" applyBorder="1" applyAlignment="1" applyProtection="1">
      <alignment horizontal="center" vertical="center" wrapText="1" readingOrder="1"/>
    </xf>
    <xf numFmtId="0" fontId="8" fillId="17" borderId="53" xfId="0" applyFont="1" applyFill="1" applyBorder="1" applyAlignment="1" applyProtection="1">
      <alignment horizontal="center" vertical="center" wrapText="1" readingOrder="1"/>
    </xf>
    <xf numFmtId="0" fontId="8" fillId="17" borderId="59" xfId="0" applyFont="1" applyFill="1" applyBorder="1" applyAlignment="1" applyProtection="1">
      <alignment horizontal="center" vertical="center" wrapText="1" readingOrder="1"/>
    </xf>
    <xf numFmtId="0" fontId="8" fillId="17" borderId="15" xfId="0" applyFont="1" applyFill="1" applyBorder="1" applyAlignment="1" applyProtection="1">
      <alignment horizontal="center" vertical="center" wrapText="1" readingOrder="1"/>
    </xf>
    <xf numFmtId="164" fontId="2" fillId="7" borderId="50" xfId="0" applyNumberFormat="1" applyFont="1" applyFill="1" applyBorder="1" applyAlignment="1" applyProtection="1">
      <alignment horizontal="center" vertical="center" textRotation="90" wrapText="1"/>
    </xf>
    <xf numFmtId="164" fontId="2" fillId="7" borderId="17" xfId="0" applyNumberFormat="1" applyFont="1" applyFill="1" applyBorder="1" applyAlignment="1" applyProtection="1">
      <alignment horizontal="center" vertical="center" textRotation="90" wrapText="1"/>
    </xf>
    <xf numFmtId="164" fontId="2" fillId="7" borderId="47" xfId="0" applyNumberFormat="1" applyFont="1" applyFill="1" applyBorder="1" applyAlignment="1" applyProtection="1">
      <alignment horizontal="center" vertical="center" textRotation="90" wrapText="1"/>
    </xf>
    <xf numFmtId="164" fontId="2" fillId="14" borderId="14" xfId="0" applyNumberFormat="1" applyFont="1" applyFill="1" applyBorder="1" applyAlignment="1" applyProtection="1">
      <alignment horizontal="center" vertical="center" textRotation="90" wrapText="1"/>
    </xf>
    <xf numFmtId="164" fontId="2" fillId="14" borderId="17" xfId="0" applyNumberFormat="1" applyFont="1" applyFill="1" applyBorder="1" applyAlignment="1" applyProtection="1">
      <alignment horizontal="center" vertical="center" textRotation="90" wrapText="1"/>
    </xf>
    <xf numFmtId="164" fontId="2" fillId="14" borderId="47" xfId="0" applyNumberFormat="1" applyFont="1" applyFill="1" applyBorder="1" applyAlignment="1" applyProtection="1">
      <alignment horizontal="center" vertical="center" textRotation="90" wrapText="1"/>
    </xf>
    <xf numFmtId="164" fontId="2" fillId="11" borderId="50" xfId="0" applyNumberFormat="1" applyFont="1" applyFill="1" applyBorder="1" applyAlignment="1" applyProtection="1">
      <alignment horizontal="center" vertical="center" textRotation="90" wrapText="1"/>
    </xf>
    <xf numFmtId="164" fontId="2" fillId="11" borderId="17" xfId="0" applyNumberFormat="1" applyFont="1" applyFill="1" applyBorder="1" applyAlignment="1" applyProtection="1">
      <alignment horizontal="center" vertical="center" textRotation="90" wrapText="1"/>
    </xf>
    <xf numFmtId="164" fontId="2" fillId="11" borderId="20" xfId="0" applyNumberFormat="1" applyFont="1" applyFill="1" applyBorder="1" applyAlignment="1" applyProtection="1">
      <alignment horizontal="center" vertical="center" textRotation="90" wrapText="1"/>
    </xf>
    <xf numFmtId="164" fontId="8" fillId="8" borderId="46" xfId="1" applyNumberFormat="1" applyFont="1" applyFill="1" applyBorder="1" applyAlignment="1" applyProtection="1">
      <alignment horizontal="center" vertical="center" wrapText="1" readingOrder="1"/>
      <protection locked="0"/>
    </xf>
    <xf numFmtId="164" fontId="8" fillId="8" borderId="13" xfId="1" applyNumberFormat="1" applyFont="1" applyFill="1" applyBorder="1" applyAlignment="1" applyProtection="1">
      <alignment horizontal="center" vertical="center" wrapText="1" readingOrder="1"/>
      <protection locked="0"/>
    </xf>
    <xf numFmtId="164" fontId="8" fillId="8" borderId="60" xfId="1" applyNumberFormat="1" applyFont="1" applyFill="1" applyBorder="1" applyAlignment="1" applyProtection="1">
      <alignment horizontal="center" vertical="center" wrapText="1" readingOrder="1"/>
      <protection locked="0"/>
    </xf>
    <xf numFmtId="164" fontId="6" fillId="32" borderId="46" xfId="1" applyNumberFormat="1" applyFont="1" applyFill="1" applyBorder="1" applyAlignment="1" applyProtection="1">
      <alignment horizontal="center" vertical="center" wrapText="1" readingOrder="1"/>
    </xf>
    <xf numFmtId="164" fontId="6" fillId="32" borderId="62" xfId="1" applyNumberFormat="1" applyFont="1" applyFill="1" applyBorder="1" applyAlignment="1" applyProtection="1">
      <alignment horizontal="center" vertical="center" wrapText="1" readingOrder="1"/>
    </xf>
    <xf numFmtId="164" fontId="6" fillId="32" borderId="60" xfId="1" applyNumberFormat="1" applyFont="1" applyFill="1" applyBorder="1" applyAlignment="1" applyProtection="1">
      <alignment horizontal="center" vertical="center" wrapText="1" readingOrder="1"/>
    </xf>
    <xf numFmtId="164" fontId="6" fillId="32" borderId="61" xfId="1" applyNumberFormat="1" applyFont="1" applyFill="1" applyBorder="1" applyAlignment="1" applyProtection="1">
      <alignment horizontal="center" vertical="center" wrapText="1" readingOrder="1"/>
    </xf>
    <xf numFmtId="164" fontId="6" fillId="32" borderId="13" xfId="1" applyNumberFormat="1" applyFont="1" applyFill="1" applyBorder="1" applyAlignment="1" applyProtection="1">
      <alignment horizontal="center" vertical="center" wrapText="1" readingOrder="1"/>
    </xf>
    <xf numFmtId="164" fontId="10" fillId="20" borderId="61" xfId="1" applyNumberFormat="1" applyFont="1" applyFill="1" applyBorder="1" applyAlignment="1" applyProtection="1">
      <alignment horizontal="center" vertical="center" wrapText="1" readingOrder="1"/>
    </xf>
    <xf numFmtId="164" fontId="10" fillId="20" borderId="62" xfId="1" applyNumberFormat="1" applyFont="1" applyFill="1" applyBorder="1" applyAlignment="1" applyProtection="1">
      <alignment horizontal="center" vertical="center" wrapText="1" readingOrder="1"/>
    </xf>
    <xf numFmtId="164" fontId="10" fillId="20" borderId="13" xfId="1" applyNumberFormat="1" applyFont="1" applyFill="1" applyBorder="1" applyAlignment="1" applyProtection="1">
      <alignment horizontal="center" vertical="center" wrapText="1" readingOrder="1"/>
    </xf>
    <xf numFmtId="164" fontId="10" fillId="17" borderId="61" xfId="1" applyNumberFormat="1" applyFont="1" applyFill="1" applyBorder="1" applyAlignment="1" applyProtection="1">
      <alignment horizontal="center" vertical="center" wrapText="1" readingOrder="1"/>
    </xf>
    <xf numFmtId="164" fontId="10" fillId="17" borderId="62" xfId="1" applyNumberFormat="1" applyFont="1" applyFill="1" applyBorder="1" applyAlignment="1" applyProtection="1">
      <alignment horizontal="center" vertical="center" wrapText="1" readingOrder="1"/>
    </xf>
    <xf numFmtId="164" fontId="10" fillId="17" borderId="13" xfId="1" applyNumberFormat="1" applyFont="1" applyFill="1" applyBorder="1" applyAlignment="1" applyProtection="1">
      <alignment horizontal="center" vertical="center" wrapText="1" readingOrder="1"/>
    </xf>
    <xf numFmtId="164" fontId="8" fillId="17" borderId="46" xfId="1" applyNumberFormat="1" applyFont="1" applyFill="1" applyBorder="1" applyAlignment="1" applyProtection="1">
      <alignment horizontal="center" vertical="center" wrapText="1" readingOrder="1"/>
    </xf>
    <xf numFmtId="164" fontId="8" fillId="17" borderId="62" xfId="1" applyNumberFormat="1" applyFont="1" applyFill="1" applyBorder="1" applyAlignment="1" applyProtection="1">
      <alignment horizontal="center" vertical="center" wrapText="1" readingOrder="1"/>
    </xf>
    <xf numFmtId="164" fontId="8" fillId="17" borderId="13" xfId="1" applyNumberFormat="1" applyFont="1" applyFill="1" applyBorder="1" applyAlignment="1" applyProtection="1">
      <alignment horizontal="center" vertical="center" wrapText="1" readingOrder="1"/>
    </xf>
    <xf numFmtId="164" fontId="10" fillId="20" borderId="46" xfId="1" applyNumberFormat="1" applyFont="1" applyFill="1" applyBorder="1" applyAlignment="1" applyProtection="1">
      <alignment horizontal="center" vertical="center" wrapText="1" readingOrder="1"/>
    </xf>
    <xf numFmtId="164" fontId="10" fillId="20" borderId="60" xfId="1" applyNumberFormat="1" applyFont="1" applyFill="1" applyBorder="1" applyAlignment="1" applyProtection="1">
      <alignment horizontal="center" vertical="center" wrapText="1" readingOrder="1"/>
    </xf>
    <xf numFmtId="0" fontId="13" fillId="0" borderId="0" xfId="0" applyFont="1" applyAlignment="1">
      <alignment horizontal="center"/>
    </xf>
    <xf numFmtId="0" fontId="2" fillId="0" borderId="23" xfId="0" applyFont="1" applyBorder="1" applyAlignment="1">
      <alignment horizontal="center"/>
    </xf>
  </cellXfs>
  <cellStyles count="3">
    <cellStyle name="Normal" xfId="0" builtinId="0"/>
    <cellStyle name="Normal 2" xfId="2" xr:uid="{7624BDF4-0364-4662-AF9D-C258E38E2BF1}"/>
    <cellStyle name="Porcentaje" xfId="1" builtinId="5"/>
  </cellStyles>
  <dxfs count="28">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
      <alignment horizontal="left" vertical="top" textRotation="0" wrapText="1" indent="0" justifyLastLine="0" shrinkToFit="0" readingOrder="0"/>
    </dxf>
  </dxfs>
  <tableStyles count="0" defaultTableStyle="TableStyleMedium2" defaultPivotStyle="PivotStyleLight16"/>
  <colors>
    <mruColors>
      <color rgb="FFE5E5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 Target="richData/rdrichvalue.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alcChain" Target="calcChain.xml"/><Relationship Id="rId5" Type="http://schemas.openxmlformats.org/officeDocument/2006/relationships/styles" Target="styles.xml"/><Relationship Id="rId10" Type="http://schemas.microsoft.com/office/2017/06/relationships/rdRichValueTypes" Target="richData/rdRichValueTypes.xml"/><Relationship Id="rId4" Type="http://schemas.openxmlformats.org/officeDocument/2006/relationships/theme" Target="theme/theme1.xml"/><Relationship Id="rId9" Type="http://schemas.microsoft.com/office/2017/06/relationships/rdRichValueStructure" Target="richData/rdrichvaluestructure.xml"/><Relationship Id="rId14"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Ex1.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Ex2.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DIAGRAMA</a:t>
            </a:r>
            <a:r>
              <a:rPr lang="es-CO" baseline="0"/>
              <a:t> DE GANTT - Implementación Política Institucional de Administración del Riesgo</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stacked"/>
        <c:varyColors val="0"/>
        <c:ser>
          <c:idx val="0"/>
          <c:order val="0"/>
          <c:spPr>
            <a:solidFill>
              <a:schemeClr val="accent1"/>
            </a:solidFill>
            <a:ln>
              <a:noFill/>
            </a:ln>
            <a:effectLst/>
          </c:spPr>
          <c:invertIfNegative val="0"/>
          <c:errBars>
            <c:errBarType val="plus"/>
            <c:errValType val="cust"/>
            <c:noEndCap val="1"/>
            <c:plus>
              <c:numRef>
                <c:f>Gantt!#REF!</c:f>
                <c:numCache>
                  <c:formatCode>General</c:formatCode>
                  <c:ptCount val="1"/>
                  <c:pt idx="0">
                    <c:v>1</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val>
            <c:numRef>
              <c:f>Gantt!#REF!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Gantt!#REF!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0-8B7D-4B80-9EE3-F8858CCCA3BF}"/>
            </c:ext>
          </c:extLst>
        </c:ser>
        <c:ser>
          <c:idx val="1"/>
          <c:order val="1"/>
          <c:spPr>
            <a:solidFill>
              <a:schemeClr val="accent2"/>
            </a:solidFill>
            <a:ln>
              <a:noFill/>
            </a:ln>
            <a:effectLst/>
          </c:spPr>
          <c:invertIfNegative val="0"/>
          <c:val>
            <c:numRef>
              <c:f>Gantt!#REF!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1-8B7D-4B80-9EE3-F8858CCCA3BF}"/>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4227"/>
          <c:min val="43922"/>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30"/>
      </c:valAx>
      <c:spPr>
        <a:noFill/>
        <a:ln>
          <a:solidFill>
            <a:schemeClr val="accent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r>
              <a:rPr lang="es-CO" sz="1600" b="1"/>
              <a:t>Implementación corte 1º</a:t>
            </a:r>
            <a:r>
              <a:rPr lang="es-CO" sz="1600" b="1" baseline="0"/>
              <a:t> trimestre de 2022</a:t>
            </a:r>
            <a:endParaRPr lang="es-CO" sz="1600" b="1"/>
          </a:p>
        </c:rich>
      </c:tx>
      <c:layout>
        <c:manualLayout>
          <c:xMode val="edge"/>
          <c:yMode val="edge"/>
          <c:x val="0.35521567332937765"/>
          <c:y val="1.4939313450322666E-2"/>
        </c:manualLayout>
      </c:layout>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38397377788672782"/>
          <c:y val="0.15492823678699022"/>
          <c:w val="0.58339040013935117"/>
          <c:h val="0.82136805397913182"/>
        </c:manualLayout>
      </c:layout>
      <c:barChart>
        <c:barDir val="bar"/>
        <c:grouping val="stacked"/>
        <c:varyColors val="0"/>
        <c:ser>
          <c:idx val="0"/>
          <c:order val="0"/>
          <c:tx>
            <c:strRef>
              <c:f>'Gantt 1°T'!$C$19</c:f>
              <c:strCache>
                <c:ptCount val="1"/>
                <c:pt idx="0">
                  <c:v>28/01/2022</c:v>
                </c:pt>
              </c:strCache>
            </c:strRef>
          </c:tx>
          <c:spPr>
            <a:noFill/>
            <a:ln>
              <a:noFill/>
            </a:ln>
            <a:effectLst/>
          </c:spPr>
          <c:invertIfNegative val="0"/>
          <c:errBars>
            <c:errBarType val="plus"/>
            <c:errValType val="cust"/>
            <c:noEndCap val="1"/>
            <c:plus>
              <c:numRef>
                <c:f>'Gantt 1°T'!$G$19:$G$24</c:f>
                <c:numCache>
                  <c:formatCode>General</c:formatCode>
                  <c:ptCount val="6"/>
                  <c:pt idx="0">
                    <c:v>160.95238095238096</c:v>
                  </c:pt>
                  <c:pt idx="1">
                    <c:v>0</c:v>
                  </c:pt>
                  <c:pt idx="2">
                    <c:v>103.27777777777779</c:v>
                  </c:pt>
                  <c:pt idx="3">
                    <c:v>73.23333333333332</c:v>
                  </c:pt>
                  <c:pt idx="4">
                    <c:v>118.3</c:v>
                  </c:pt>
                  <c:pt idx="5">
                    <c:v>169</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cat>
            <c:strRef>
              <c:f>'Gantt 1°T'!$B$19:$B$24</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1°T'!$C$19:$C$24</c:f>
              <c:numCache>
                <c:formatCode>m/d/yyyy</c:formatCode>
                <c:ptCount val="6"/>
                <c:pt idx="0">
                  <c:v>44589</c:v>
                </c:pt>
                <c:pt idx="1">
                  <c:v>44652</c:v>
                </c:pt>
                <c:pt idx="2">
                  <c:v>44589</c:v>
                </c:pt>
                <c:pt idx="3">
                  <c:v>44589</c:v>
                </c:pt>
                <c:pt idx="4">
                  <c:v>44589</c:v>
                </c:pt>
                <c:pt idx="5">
                  <c:v>44589</c:v>
                </c:pt>
              </c:numCache>
            </c:numRef>
          </c:val>
          <c:extLst>
            <c:ext xmlns:c16="http://schemas.microsoft.com/office/drawing/2014/chart" uri="{C3380CC4-5D6E-409C-BE32-E72D297353CC}">
              <c16:uniqueId val="{00000000-8E1C-44F1-93DD-37F28035EABD}"/>
            </c:ext>
          </c:extLst>
        </c:ser>
        <c:ser>
          <c:idx val="1"/>
          <c:order val="1"/>
          <c:spPr>
            <a:solidFill>
              <a:schemeClr val="accent2"/>
            </a:solidFill>
            <a:ln>
              <a:noFill/>
            </a:ln>
            <a:effectLst/>
          </c:spPr>
          <c:invertIfNegative val="0"/>
          <c:cat>
            <c:strRef>
              <c:f>'Gantt 1°T'!$B$19:$B$24</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1°T'!$E$19:$E$24</c:f>
              <c:numCache>
                <c:formatCode>0</c:formatCode>
                <c:ptCount val="6"/>
                <c:pt idx="0">
                  <c:v>338</c:v>
                </c:pt>
                <c:pt idx="1">
                  <c:v>275</c:v>
                </c:pt>
                <c:pt idx="2">
                  <c:v>338</c:v>
                </c:pt>
                <c:pt idx="3">
                  <c:v>338</c:v>
                </c:pt>
                <c:pt idx="4">
                  <c:v>338</c:v>
                </c:pt>
                <c:pt idx="5">
                  <c:v>338</c:v>
                </c:pt>
              </c:numCache>
            </c:numRef>
          </c:val>
          <c:extLst>
            <c:ext xmlns:c16="http://schemas.microsoft.com/office/drawing/2014/chart" uri="{C3380CC4-5D6E-409C-BE32-E72D297353CC}">
              <c16:uniqueId val="{00000001-8E1C-44F1-93DD-37F28035EABD}"/>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4926"/>
          <c:min val="44589"/>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m/d/yyyy"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90"/>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6"/>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1°T'!$B$32:$B$37</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1°T'!$C$32:$C$37</c:f>
              <c:numCache>
                <c:formatCode>0%</c:formatCode>
                <c:ptCount val="6"/>
                <c:pt idx="0">
                  <c:v>0.47619047619047622</c:v>
                </c:pt>
                <c:pt idx="1">
                  <c:v>0</c:v>
                </c:pt>
                <c:pt idx="2">
                  <c:v>0.30555555555555558</c:v>
                </c:pt>
                <c:pt idx="3">
                  <c:v>0.21666666666666665</c:v>
                </c:pt>
                <c:pt idx="4">
                  <c:v>0.35</c:v>
                </c:pt>
                <c:pt idx="5">
                  <c:v>0.5</c:v>
                </c:pt>
              </c:numCache>
            </c:numRef>
          </c:val>
          <c:extLst>
            <c:ext xmlns:c16="http://schemas.microsoft.com/office/drawing/2014/chart" uri="{C3380CC4-5D6E-409C-BE32-E72D297353CC}">
              <c16:uniqueId val="{00000000-E6D3-4EF7-A52C-C21835EB997B}"/>
            </c:ext>
          </c:extLst>
        </c:ser>
        <c:dLbls>
          <c:showLegendKey val="0"/>
          <c:showVal val="0"/>
          <c:showCatName val="0"/>
          <c:showSerName val="0"/>
          <c:showPercent val="0"/>
          <c:showBubbleSize val="0"/>
        </c:dLbls>
        <c:gapWidth val="150"/>
        <c:axId val="1395262991"/>
        <c:axId val="1395267151"/>
      </c:barChart>
      <c:catAx>
        <c:axId val="13952629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7151"/>
        <c:crosses val="autoZero"/>
        <c:auto val="1"/>
        <c:lblAlgn val="ctr"/>
        <c:lblOffset val="100"/>
        <c:noMultiLvlLbl val="0"/>
      </c:catAx>
      <c:valAx>
        <c:axId val="1395267151"/>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2991"/>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cat>
            <c:strRef>
              <c:f>'Gantt 1°T'!$B$54:$B$59</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1°T'!$C$54:$C$59</c:f>
              <c:numCache>
                <c:formatCode>0%</c:formatCode>
                <c:ptCount val="6"/>
                <c:pt idx="0">
                  <c:v>1</c:v>
                </c:pt>
                <c:pt idx="1">
                  <c:v>0</c:v>
                </c:pt>
                <c:pt idx="2">
                  <c:v>0.77777777777777779</c:v>
                </c:pt>
                <c:pt idx="3">
                  <c:v>0.8</c:v>
                </c:pt>
                <c:pt idx="4">
                  <c:v>0.8</c:v>
                </c:pt>
                <c:pt idx="5">
                  <c:v>1</c:v>
                </c:pt>
              </c:numCache>
            </c:numRef>
          </c:val>
          <c:extLst>
            <c:ext xmlns:c16="http://schemas.microsoft.com/office/drawing/2014/chart" uri="{C3380CC4-5D6E-409C-BE32-E72D297353CC}">
              <c16:uniqueId val="{00000000-E464-41B6-8D9F-45CD44A29666}"/>
            </c:ext>
          </c:extLst>
        </c:ser>
        <c:dLbls>
          <c:showLegendKey val="0"/>
          <c:showVal val="0"/>
          <c:showCatName val="0"/>
          <c:showSerName val="0"/>
          <c:showPercent val="0"/>
          <c:showBubbleSize val="0"/>
        </c:dLbls>
        <c:gapWidth val="150"/>
        <c:axId val="1191692415"/>
        <c:axId val="1191689919"/>
      </c:barChart>
      <c:catAx>
        <c:axId val="11916924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91689919"/>
        <c:crosses val="autoZero"/>
        <c:auto val="1"/>
        <c:lblAlgn val="ctr"/>
        <c:lblOffset val="100"/>
        <c:noMultiLvlLbl val="0"/>
      </c:catAx>
      <c:valAx>
        <c:axId val="1191689919"/>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91692415"/>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C1 - Gestión del Riesgo de Corrupción “MAPA DE RIESGOS DE CORRUPCIÓN"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1"/>
              </a:solidFill>
              <a:round/>
            </a:ln>
            <a:effectLst/>
          </c:spPr>
          <c:marker>
            <c:symbol val="none"/>
          </c:marker>
          <c:dLbls>
            <c:dLbl>
              <c:idx val="0"/>
              <c:layout>
                <c:manualLayout>
                  <c:x val="-7.7431361155157724E-2"/>
                  <c:y val="2.299557600296535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8FA-41DC-9418-548F608BFDE7}"/>
                </c:ext>
              </c:extLst>
            </c:dLbl>
            <c:dLbl>
              <c:idx val="1"/>
              <c:layout>
                <c:manualLayout>
                  <c:x val="2.2832324443187533E-2"/>
                  <c:y val="3.613590514751700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8FA-41DC-9418-548F608BFDE7}"/>
                </c:ext>
              </c:extLst>
            </c:dLbl>
            <c:dLbl>
              <c:idx val="3"/>
              <c:layout>
                <c:manualLayout>
                  <c:x val="-0.11019078318233984"/>
                  <c:y val="0.2825170766078602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8FA-41DC-9418-548F608BFDE7}"/>
                </c:ext>
              </c:extLst>
            </c:dLbl>
            <c:dLbl>
              <c:idx val="4"/>
              <c:layout>
                <c:manualLayout>
                  <c:x val="-6.0555295262367012E-2"/>
                  <c:y val="9.855246858413728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8FA-41DC-9418-548F608BFDE7}"/>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1°T'!$B$85:$B$89</c:f>
              <c:strCache>
                <c:ptCount val="5"/>
                <c:pt idx="0">
                  <c:v>1. Política de Administración de Riesgos de Corrupción</c:v>
                </c:pt>
                <c:pt idx="1">
                  <c:v>2.Construcción del Mapa de Riesgos de Corrupción</c:v>
                </c:pt>
                <c:pt idx="2">
                  <c:v>3. Consulta y divulgación </c:v>
                </c:pt>
                <c:pt idx="3">
                  <c:v>4. Monitoreo o revisión</c:v>
                </c:pt>
                <c:pt idx="4">
                  <c:v>5. Seguimiento</c:v>
                </c:pt>
              </c:strCache>
            </c:strRef>
          </c:cat>
          <c:val>
            <c:numRef>
              <c:f>'Gantt 1°T'!$C$85:$C$89</c:f>
              <c:numCache>
                <c:formatCode>0.00%</c:formatCode>
                <c:ptCount val="5"/>
                <c:pt idx="0">
                  <c:v>0.25</c:v>
                </c:pt>
                <c:pt idx="1">
                  <c:v>1</c:v>
                </c:pt>
                <c:pt idx="2">
                  <c:v>0</c:v>
                </c:pt>
                <c:pt idx="3">
                  <c:v>0.25</c:v>
                </c:pt>
                <c:pt idx="4">
                  <c:v>0.25</c:v>
                </c:pt>
              </c:numCache>
            </c:numRef>
          </c:val>
          <c:extLst>
            <c:ext xmlns:c16="http://schemas.microsoft.com/office/drawing/2014/chart" uri="{C3380CC4-5D6E-409C-BE32-E72D297353CC}">
              <c16:uniqueId val="{00000000-28FA-41DC-9418-548F608BFDE7}"/>
            </c:ext>
          </c:extLst>
        </c:ser>
        <c:dLbls>
          <c:showLegendKey val="0"/>
          <c:showVal val="0"/>
          <c:showCatName val="0"/>
          <c:showSerName val="0"/>
          <c:showPercent val="0"/>
          <c:showBubbleSize val="0"/>
        </c:dLbls>
        <c:axId val="12495743"/>
        <c:axId val="12510303"/>
      </c:radarChart>
      <c:catAx>
        <c:axId val="124957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510303"/>
        <c:crosses val="autoZero"/>
        <c:auto val="1"/>
        <c:lblAlgn val="ctr"/>
        <c:lblOffset val="100"/>
        <c:noMultiLvlLbl val="0"/>
      </c:catAx>
      <c:valAx>
        <c:axId val="12510303"/>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49574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C3 - Rendición de Cuentas (RdC)</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4"/>
              </a:solidFill>
              <a:round/>
            </a:ln>
            <a:effectLst/>
          </c:spPr>
          <c:marker>
            <c:symbol val="none"/>
          </c:marker>
          <c:dLbls>
            <c:dLbl>
              <c:idx val="0"/>
              <c:layout>
                <c:manualLayout>
                  <c:x val="-7.52358818721824E-2"/>
                  <c:y val="-4.790930321603998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A64C-4EEA-AF9B-198C55717BA4}"/>
                </c:ext>
              </c:extLst>
            </c:dLbl>
            <c:dLbl>
              <c:idx val="1"/>
              <c:layout>
                <c:manualLayout>
                  <c:x val="2.573859116679917E-2"/>
                  <c:y val="-7.528604791092008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A64C-4EEA-AF9B-198C55717BA4}"/>
                </c:ext>
              </c:extLst>
            </c:dLbl>
            <c:dLbl>
              <c:idx val="2"/>
              <c:layout>
                <c:manualLayout>
                  <c:x val="-6.038669466056746E-2"/>
                  <c:y val="-4.10651170423199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A64C-4EEA-AF9B-198C55717BA4}"/>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1°T'!$B$130:$B$132</c:f>
              <c:strCache>
                <c:ptCount val="3"/>
                <c:pt idx="0">
                  <c:v>1. Informar avances y resultados de la gestión con calidad y en lenguaje comprensible</c:v>
                </c:pt>
                <c:pt idx="1">
                  <c:v>2. Desarrollar escenarios de diálogo de doble vía con la ciudadanía y sus organizaciones</c:v>
                </c:pt>
                <c:pt idx="2">
                  <c:v>3. Responder a compromisos propuestos, evaluación y retroalimentación en ejercicios de rendición de cuentas con acciones correctivas para mejora</c:v>
                </c:pt>
              </c:strCache>
            </c:strRef>
          </c:cat>
          <c:val>
            <c:numRef>
              <c:f>'Gantt 1°T'!$C$130:$C$132</c:f>
              <c:numCache>
                <c:formatCode>0.00%</c:formatCode>
                <c:ptCount val="3"/>
                <c:pt idx="0">
                  <c:v>0</c:v>
                </c:pt>
                <c:pt idx="1">
                  <c:v>0</c:v>
                </c:pt>
                <c:pt idx="2">
                  <c:v>0</c:v>
                </c:pt>
              </c:numCache>
            </c:numRef>
          </c:val>
          <c:extLst>
            <c:ext xmlns:c16="http://schemas.microsoft.com/office/drawing/2014/chart" uri="{C3380CC4-5D6E-409C-BE32-E72D297353CC}">
              <c16:uniqueId val="{00000000-A64C-4EEA-AF9B-198C55717BA4}"/>
            </c:ext>
          </c:extLst>
        </c:ser>
        <c:dLbls>
          <c:showLegendKey val="0"/>
          <c:showVal val="0"/>
          <c:showCatName val="0"/>
          <c:showSerName val="0"/>
          <c:showPercent val="0"/>
          <c:showBubbleSize val="0"/>
        </c:dLbls>
        <c:axId val="178849215"/>
        <c:axId val="178860031"/>
      </c:radarChart>
      <c:catAx>
        <c:axId val="1788492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60031"/>
        <c:crosses val="autoZero"/>
        <c:auto val="1"/>
        <c:lblAlgn val="ctr"/>
        <c:lblOffset val="100"/>
        <c:noMultiLvlLbl val="0"/>
      </c:catAx>
      <c:valAx>
        <c:axId val="17886003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492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C4 - Mecanismos para mejorar la Atención al Ciudadano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6"/>
              </a:solidFill>
              <a:round/>
            </a:ln>
            <a:effectLst/>
          </c:spPr>
          <c:marker>
            <c:symbol val="none"/>
          </c:marker>
          <c:dLbls>
            <c:dLbl>
              <c:idx val="0"/>
              <c:layout>
                <c:manualLayout>
                  <c:x val="-7.0548053614643016E-2"/>
                  <c:y val="-0.23180764887806149"/>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81F-4BF2-B602-B871FC66606A}"/>
                </c:ext>
              </c:extLst>
            </c:dLbl>
            <c:dLbl>
              <c:idx val="1"/>
              <c:layout>
                <c:manualLayout>
                  <c:x val="-1.4573138499833681E-16"/>
                  <c:y val="8.780592760532625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81F-4BF2-B602-B871FC66606A}"/>
                </c:ext>
              </c:extLst>
            </c:dLbl>
            <c:dLbl>
              <c:idx val="2"/>
              <c:layout>
                <c:manualLayout>
                  <c:x val="4.8688093339683207E-2"/>
                  <c:y val="-3.5122371042130528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81F-4BF2-B602-B871FC66606A}"/>
                </c:ext>
              </c:extLst>
            </c:dLbl>
            <c:dLbl>
              <c:idx val="3"/>
              <c:layout>
                <c:manualLayout>
                  <c:x val="-4.6700824223777769E-2"/>
                  <c:y val="-6.32202678758350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281F-4BF2-B602-B871FC66606A}"/>
                </c:ext>
              </c:extLst>
            </c:dLbl>
            <c:dLbl>
              <c:idx val="4"/>
              <c:layout>
                <c:manualLayout>
                  <c:x val="-8.3465302868028349E-2"/>
                  <c:y val="-1.404894841685227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81F-4BF2-B602-B871FC66606A}"/>
                </c:ext>
              </c:extLst>
            </c:dLbl>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1°T'!$B$152:$B$156</c:f>
              <c:strCache>
                <c:ptCount val="5"/>
                <c:pt idx="0">
                  <c:v>1. Planeación estratégica del servicio al ciudadano</c:v>
                </c:pt>
                <c:pt idx="1">
                  <c:v>2. Fortalecimiento del Talento humano al servicio del ciudadano</c:v>
                </c:pt>
                <c:pt idx="2">
                  <c:v>3. Gestión de relacionamiento con los ciudadanos</c:v>
                </c:pt>
                <c:pt idx="3">
                  <c:v>4. Conocimiento al servicio al ciudadano</c:v>
                </c:pt>
                <c:pt idx="4">
                  <c:v>5. Evaluación de gestión y medición de la percepción ciudadana</c:v>
                </c:pt>
              </c:strCache>
            </c:strRef>
          </c:cat>
          <c:val>
            <c:numRef>
              <c:f>'Gantt 1°T'!$C$152:$C$156</c:f>
              <c:numCache>
                <c:formatCode>0.00%</c:formatCode>
                <c:ptCount val="5"/>
                <c:pt idx="0">
                  <c:v>0</c:v>
                </c:pt>
                <c:pt idx="1">
                  <c:v>0</c:v>
                </c:pt>
                <c:pt idx="2">
                  <c:v>0</c:v>
                </c:pt>
                <c:pt idx="3">
                  <c:v>0</c:v>
                </c:pt>
                <c:pt idx="4">
                  <c:v>0</c:v>
                </c:pt>
              </c:numCache>
            </c:numRef>
          </c:val>
          <c:extLst>
            <c:ext xmlns:c16="http://schemas.microsoft.com/office/drawing/2014/chart" uri="{C3380CC4-5D6E-409C-BE32-E72D297353CC}">
              <c16:uniqueId val="{00000000-281F-4BF2-B602-B871FC66606A}"/>
            </c:ext>
          </c:extLst>
        </c:ser>
        <c:dLbls>
          <c:showLegendKey val="0"/>
          <c:showVal val="0"/>
          <c:showCatName val="0"/>
          <c:showSerName val="0"/>
          <c:showPercent val="0"/>
          <c:showBubbleSize val="0"/>
        </c:dLbls>
        <c:axId val="187780239"/>
        <c:axId val="187786479"/>
      </c:radarChart>
      <c:catAx>
        <c:axId val="1877802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479"/>
        <c:crosses val="autoZero"/>
        <c:auto val="1"/>
        <c:lblAlgn val="ctr"/>
        <c:lblOffset val="100"/>
        <c:noMultiLvlLbl val="0"/>
      </c:catAx>
      <c:valAx>
        <c:axId val="187786479"/>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023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C5 - Mecanismos para la Transparencia y Acceso a la Información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3"/>
              </a:solidFill>
              <a:round/>
            </a:ln>
            <a:effectLst/>
          </c:spPr>
          <c:marker>
            <c:symbol val="none"/>
          </c:marker>
          <c:dLbls>
            <c:dLbl>
              <c:idx val="0"/>
              <c:layout>
                <c:manualLayout>
                  <c:x val="-6.2944471462402521E-2"/>
                  <c:y val="9.707556423069682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A27-4469-8F37-A64FA702FDE2}"/>
                </c:ext>
              </c:extLst>
            </c:dLbl>
            <c:dLbl>
              <c:idx val="1"/>
              <c:layout>
                <c:manualLayout>
                  <c:x val="5.2292330137996008E-2"/>
                  <c:y val="-0.11649067707683615"/>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A27-4469-8F37-A64FA702FDE2}"/>
                </c:ext>
              </c:extLst>
            </c:dLbl>
            <c:dLbl>
              <c:idx val="2"/>
              <c:layout>
                <c:manualLayout>
                  <c:x val="6.7786353882587178E-2"/>
                  <c:y val="0.1320227673537476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A27-4469-8F37-A64FA702FDE2}"/>
                </c:ext>
              </c:extLst>
            </c:dLbl>
            <c:dLbl>
              <c:idx val="3"/>
              <c:layout>
                <c:manualLayout>
                  <c:x val="-6.1007718494328664E-2"/>
                  <c:y val="0.10484160936915268"/>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A27-4469-8F37-A64FA702FDE2}"/>
                </c:ext>
              </c:extLst>
            </c:dLbl>
            <c:dLbl>
              <c:idx val="4"/>
              <c:layout>
                <c:manualLayout>
                  <c:x val="-7.7470118722956949E-2"/>
                  <c:y val="-3.883022569227871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A27-4469-8F37-A64FA702FDE2}"/>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1°T'!$B$175:$B$179</c:f>
              <c:strCache>
                <c:ptCount val="5"/>
                <c:pt idx="0">
                  <c:v>1. Lineamientos de Transparencia Activa</c:v>
                </c:pt>
                <c:pt idx="1">
                  <c:v>2. Lineamientos de Transparencia Pasiva</c:v>
                </c:pt>
                <c:pt idx="2">
                  <c:v>3. Elaboración los Instrumentos de Gestión de la Información</c:v>
                </c:pt>
                <c:pt idx="3">
                  <c:v>4. Criterio Diferencial de Accesibilidad</c:v>
                </c:pt>
                <c:pt idx="4">
                  <c:v>5. Monitoreo del Acceso a la Información Pública</c:v>
                </c:pt>
              </c:strCache>
            </c:strRef>
          </c:cat>
          <c:val>
            <c:numRef>
              <c:f>'Gantt 1°T'!$C$175:$C$179</c:f>
              <c:numCache>
                <c:formatCode>0.00%</c:formatCode>
                <c:ptCount val="5"/>
                <c:pt idx="0">
                  <c:v>0</c:v>
                </c:pt>
                <c:pt idx="1">
                  <c:v>0</c:v>
                </c:pt>
                <c:pt idx="2">
                  <c:v>0</c:v>
                </c:pt>
                <c:pt idx="3">
                  <c:v>0</c:v>
                </c:pt>
                <c:pt idx="4">
                  <c:v>0</c:v>
                </c:pt>
              </c:numCache>
            </c:numRef>
          </c:val>
          <c:extLst>
            <c:ext xmlns:c16="http://schemas.microsoft.com/office/drawing/2014/chart" uri="{C3380CC4-5D6E-409C-BE32-E72D297353CC}">
              <c16:uniqueId val="{00000000-1A27-4469-8F37-A64FA702FDE2}"/>
            </c:ext>
          </c:extLst>
        </c:ser>
        <c:dLbls>
          <c:showLegendKey val="0"/>
          <c:showVal val="0"/>
          <c:showCatName val="0"/>
          <c:showSerName val="0"/>
          <c:showPercent val="0"/>
          <c:showBubbleSize val="0"/>
        </c:dLbls>
        <c:axId val="187786063"/>
        <c:axId val="187772751"/>
      </c:radarChart>
      <c:catAx>
        <c:axId val="18778606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72751"/>
        <c:crosses val="autoZero"/>
        <c:auto val="1"/>
        <c:lblAlgn val="ctr"/>
        <c:lblOffset val="100"/>
        <c:noMultiLvlLbl val="0"/>
      </c:catAx>
      <c:valAx>
        <c:axId val="18777275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06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_xlchart.v2.2</cx:f>
      </cx:strDim>
      <cx:numDim type="val">
        <cx:f>_xlchart.v2.3</cx:f>
      </cx:numDim>
    </cx:data>
  </cx:chartData>
  <cx:chart>
    <cx:title pos="t" align="ctr" overlay="0">
      <cx:tx>
        <cx:txData>
          <cx:v>Avances de Actividades de Racionalización de trámites (C2)</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Avances de Actividades de Racionalización de trámites (C2)</a:t>
          </a:r>
        </a:p>
      </cx:txPr>
    </cx:title>
    <cx:plotArea>
      <cx:plotAreaRegion>
        <cx:series layoutId="funnel" uniqueId="{000346C7-4E13-4F3B-B23F-1EA4679EC92D}">
          <cx:spPr>
            <a:solidFill>
              <a:schemeClr val="accent2"/>
            </a:solidFill>
          </cx:spPr>
          <cx:dataLabels>
            <cx:txPr>
              <a:bodyPr spcFirstLastPara="1" vertOverflow="ellipsis" horzOverflow="overflow" wrap="square" lIns="0" tIns="0" rIns="0" bIns="0" anchor="ctr" anchorCtr="1"/>
              <a:lstStyle/>
              <a:p>
                <a:pPr algn="ctr" rtl="0">
                  <a:defRPr sz="1400" b="1"/>
                </a:pPr>
                <a:endParaRPr lang="es-ES" sz="1400" b="1" i="0" u="none" strike="noStrike" baseline="0">
                  <a:solidFill>
                    <a:sysClr val="windowText" lastClr="000000">
                      <a:lumMod val="65000"/>
                      <a:lumOff val="35000"/>
                    </a:sysClr>
                  </a:solidFill>
                  <a:latin typeface="Calibri" panose="020F0502020204030204"/>
                </a:endParaRPr>
              </a:p>
            </cx:txPr>
            <cx:visibility seriesName="0" categoryName="0" value="1"/>
          </cx:dataLabels>
          <cx:dataId val="0"/>
        </cx:series>
      </cx:plotAreaRegion>
      <cx:axis id="0">
        <cx:catScaling gapWidth="0.0599999987"/>
        <cx:tickLabels/>
        <cx:txPr>
          <a:bodyPr spcFirstLastPara="1" vertOverflow="ellipsis" horzOverflow="overflow" wrap="square" lIns="0" tIns="0" rIns="0" bIns="0" anchor="ctr" anchorCtr="1"/>
          <a:lstStyle/>
          <a:p>
            <a:pPr algn="ctr" rtl="0">
              <a:defRPr sz="800"/>
            </a:pPr>
            <a:endParaRPr lang="es-ES" sz="800" b="0" i="0" u="none" strike="noStrike" baseline="0">
              <a:solidFill>
                <a:sysClr val="windowText" lastClr="000000">
                  <a:lumMod val="65000"/>
                  <a:lumOff val="35000"/>
                </a:sysClr>
              </a:solidFill>
              <a:latin typeface="Calibri" panose="020F0502020204030204"/>
            </a:endParaRPr>
          </a:p>
        </cx:txPr>
      </cx:axis>
    </cx:plotArea>
  </cx:chart>
</cx:chartSpace>
</file>

<file path=xl/charts/chartEx2.xml><?xml version="1.0" encoding="utf-8"?>
<cx:chartSpace xmlns:a="http://schemas.openxmlformats.org/drawingml/2006/main" xmlns:r="http://schemas.openxmlformats.org/officeDocument/2006/relationships" xmlns:cx="http://schemas.microsoft.com/office/drawing/2014/chartex">
  <cx:chartData>
    <cx:data id="0">
      <cx:strDim type="cat">
        <cx:f>_xlchart.v2.0</cx:f>
      </cx:strDim>
      <cx:numDim type="val">
        <cx:f>_xlchart.v2.1</cx:f>
      </cx:numDim>
    </cx:data>
  </cx:chartData>
  <cx:chart>
    <cx:title pos="t" align="ctr" overlay="0">
      <cx:tx>
        <cx:txData>
          <cx:v>Actividades Iniciativas Adicionales (C6)</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Actividades Iniciativas Adicionales (C6)</a:t>
          </a:r>
        </a:p>
      </cx:txPr>
    </cx:title>
    <cx:plotArea>
      <cx:plotAreaRegion>
        <cx:series layoutId="funnel" uniqueId="{34B8826E-9CF2-4C6B-90DA-6B216FF556A7}">
          <cx:spPr>
            <a:solidFill>
              <a:srgbClr val="7030A0"/>
            </a:solidFill>
          </cx:spPr>
          <cx:dataLabels>
            <cx:visibility seriesName="0" categoryName="0" value="1"/>
          </cx:dataLabels>
          <cx:dataId val="0"/>
        </cx:series>
      </cx:plotAreaRegion>
      <cx:axis id="0">
        <cx:catScaling gapWidth="0.0599999987"/>
        <cx:tickLabels/>
      </cx:axis>
    </cx:plotArea>
  </cx:chart>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withinLinear" id="17">
  <a:schemeClr val="accent4"/>
</cs:colorStyle>
</file>

<file path=xl/charts/colors7.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withinLinear" id="16">
  <a:schemeClr val="accent3"/>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10" Type="http://schemas.microsoft.com/office/2014/relationships/chartEx" Target="../charts/chartEx2.xml"/><Relationship Id="rId4" Type="http://schemas.openxmlformats.org/officeDocument/2006/relationships/chart" Target="../charts/chart4.xml"/><Relationship Id="rId9" Type="http://schemas.microsoft.com/office/2014/relationships/chartEx" Target="../charts/chartEx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199761</xdr:colOff>
      <xdr:row>25</xdr:row>
      <xdr:rowOff>0</xdr:rowOff>
    </xdr:from>
    <xdr:to>
      <xdr:col>6</xdr:col>
      <xdr:colOff>1619250</xdr:colOff>
      <xdr:row>25</xdr:row>
      <xdr:rowOff>0</xdr:rowOff>
    </xdr:to>
    <xdr:graphicFrame macro="">
      <xdr:nvGraphicFramePr>
        <xdr:cNvPr id="2" name="Gráfico 1">
          <a:extLst>
            <a:ext uri="{FF2B5EF4-FFF2-40B4-BE49-F238E27FC236}">
              <a16:creationId xmlns:a16="http://schemas.microsoft.com/office/drawing/2014/main" id="{F5C81D96-A806-4A64-835D-2CBDE73453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226218</xdr:colOff>
      <xdr:row>1</xdr:row>
      <xdr:rowOff>83343</xdr:rowOff>
    </xdr:from>
    <xdr:to>
      <xdr:col>6</xdr:col>
      <xdr:colOff>1524000</xdr:colOff>
      <xdr:row>25</xdr:row>
      <xdr:rowOff>107157</xdr:rowOff>
    </xdr:to>
    <xdr:graphicFrame macro="">
      <xdr:nvGraphicFramePr>
        <xdr:cNvPr id="3" name="Gráfico 2">
          <a:extLst>
            <a:ext uri="{FF2B5EF4-FFF2-40B4-BE49-F238E27FC236}">
              <a16:creationId xmlns:a16="http://schemas.microsoft.com/office/drawing/2014/main" id="{2419FB0B-F5FE-45C5-BED4-912B0C45BA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29</xdr:row>
      <xdr:rowOff>23812</xdr:rowOff>
    </xdr:from>
    <xdr:to>
      <xdr:col>6</xdr:col>
      <xdr:colOff>1535906</xdr:colOff>
      <xdr:row>49</xdr:row>
      <xdr:rowOff>154779</xdr:rowOff>
    </xdr:to>
    <xdr:graphicFrame macro="">
      <xdr:nvGraphicFramePr>
        <xdr:cNvPr id="4" name="Gráfico 3">
          <a:extLst>
            <a:ext uri="{FF2B5EF4-FFF2-40B4-BE49-F238E27FC236}">
              <a16:creationId xmlns:a16="http://schemas.microsoft.com/office/drawing/2014/main" id="{2125DC2F-18A0-4C9E-89EF-31030E93EFE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303610</xdr:colOff>
      <xdr:row>52</xdr:row>
      <xdr:rowOff>130970</xdr:rowOff>
    </xdr:from>
    <xdr:to>
      <xdr:col>7</xdr:col>
      <xdr:colOff>11906</xdr:colOff>
      <xdr:row>79</xdr:row>
      <xdr:rowOff>119063</xdr:rowOff>
    </xdr:to>
    <xdr:graphicFrame macro="">
      <xdr:nvGraphicFramePr>
        <xdr:cNvPr id="5" name="Gráfico 4">
          <a:extLst>
            <a:ext uri="{FF2B5EF4-FFF2-40B4-BE49-F238E27FC236}">
              <a16:creationId xmlns:a16="http://schemas.microsoft.com/office/drawing/2014/main" id="{6DE6D237-202E-47C1-BF2E-1429EB87767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285751</xdr:colOff>
      <xdr:row>84</xdr:row>
      <xdr:rowOff>3569</xdr:rowOff>
    </xdr:from>
    <xdr:to>
      <xdr:col>7</xdr:col>
      <xdr:colOff>23812</xdr:colOff>
      <xdr:row>104</xdr:row>
      <xdr:rowOff>59530</xdr:rowOff>
    </xdr:to>
    <xdr:graphicFrame macro="">
      <xdr:nvGraphicFramePr>
        <xdr:cNvPr id="7" name="Gráfico 6">
          <a:extLst>
            <a:ext uri="{FF2B5EF4-FFF2-40B4-BE49-F238E27FC236}">
              <a16:creationId xmlns:a16="http://schemas.microsoft.com/office/drawing/2014/main" id="{FE59FDDE-F9E9-49B9-BC01-52483323496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17858</xdr:colOff>
      <xdr:row>124</xdr:row>
      <xdr:rowOff>182165</xdr:rowOff>
    </xdr:from>
    <xdr:to>
      <xdr:col>6</xdr:col>
      <xdr:colOff>1535906</xdr:colOff>
      <xdr:row>144</xdr:row>
      <xdr:rowOff>83344</xdr:rowOff>
    </xdr:to>
    <xdr:graphicFrame macro="">
      <xdr:nvGraphicFramePr>
        <xdr:cNvPr id="8" name="Gráfico 7">
          <a:extLst>
            <a:ext uri="{FF2B5EF4-FFF2-40B4-BE49-F238E27FC236}">
              <a16:creationId xmlns:a16="http://schemas.microsoft.com/office/drawing/2014/main" id="{6DD9B179-AC1A-4C9C-A51E-A3DE0314C0D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327421</xdr:colOff>
      <xdr:row>147</xdr:row>
      <xdr:rowOff>3570</xdr:rowOff>
    </xdr:from>
    <xdr:to>
      <xdr:col>6</xdr:col>
      <xdr:colOff>1524000</xdr:colOff>
      <xdr:row>165</xdr:row>
      <xdr:rowOff>190499</xdr:rowOff>
    </xdr:to>
    <xdr:graphicFrame macro="">
      <xdr:nvGraphicFramePr>
        <xdr:cNvPr id="9" name="Gráfico 8">
          <a:extLst>
            <a:ext uri="{FF2B5EF4-FFF2-40B4-BE49-F238E27FC236}">
              <a16:creationId xmlns:a16="http://schemas.microsoft.com/office/drawing/2014/main" id="{03A73862-8845-427F-B7B4-585284FBFB3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303609</xdr:colOff>
      <xdr:row>168</xdr:row>
      <xdr:rowOff>0</xdr:rowOff>
    </xdr:from>
    <xdr:to>
      <xdr:col>6</xdr:col>
      <xdr:colOff>1535906</xdr:colOff>
      <xdr:row>190</xdr:row>
      <xdr:rowOff>23813</xdr:rowOff>
    </xdr:to>
    <xdr:graphicFrame macro="">
      <xdr:nvGraphicFramePr>
        <xdr:cNvPr id="10" name="Gráfico 9">
          <a:extLst>
            <a:ext uri="{FF2B5EF4-FFF2-40B4-BE49-F238E27FC236}">
              <a16:creationId xmlns:a16="http://schemas.microsoft.com/office/drawing/2014/main" id="{132C8D56-BAEB-47BE-AA5E-7C071F5AD0B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303609</xdr:colOff>
      <xdr:row>105</xdr:row>
      <xdr:rowOff>182163</xdr:rowOff>
    </xdr:from>
    <xdr:to>
      <xdr:col>6</xdr:col>
      <xdr:colOff>1535906</xdr:colOff>
      <xdr:row>122</xdr:row>
      <xdr:rowOff>190498</xdr:rowOff>
    </xdr:to>
    <mc:AlternateContent xmlns:mc="http://schemas.openxmlformats.org/markup-compatibility/2006">
      <mc:Choice xmlns:cx2="http://schemas.microsoft.com/office/drawing/2015/10/21/chartex" Requires="cx2">
        <xdr:graphicFrame macro="">
          <xdr:nvGraphicFramePr>
            <xdr:cNvPr id="11" name="Gráfico 10">
              <a:extLst>
                <a:ext uri="{FF2B5EF4-FFF2-40B4-BE49-F238E27FC236}">
                  <a16:creationId xmlns:a16="http://schemas.microsoft.com/office/drawing/2014/main" id="{5F6E263E-E073-4394-BC5C-B59F3D3B3979}"/>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9"/>
            </a:graphicData>
          </a:graphic>
        </xdr:graphicFrame>
      </mc:Choice>
      <mc:Fallback>
        <xdr:sp macro="" textlink="">
          <xdr:nvSpPr>
            <xdr:cNvPr id="0" name=""/>
            <xdr:cNvSpPr>
              <a:spLocks noTextEdit="1"/>
            </xdr:cNvSpPr>
          </xdr:nvSpPr>
          <xdr:spPr>
            <a:xfrm>
              <a:off x="303609" y="20375163"/>
              <a:ext cx="12576572" cy="3246835"/>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twoCellAnchor>
    <xdr:from>
      <xdr:col>1</xdr:col>
      <xdr:colOff>5953</xdr:colOff>
      <xdr:row>192</xdr:row>
      <xdr:rowOff>182164</xdr:rowOff>
    </xdr:from>
    <xdr:to>
      <xdr:col>7</xdr:col>
      <xdr:colOff>23812</xdr:colOff>
      <xdr:row>210</xdr:row>
      <xdr:rowOff>23812</xdr:rowOff>
    </xdr:to>
    <mc:AlternateContent xmlns:mc="http://schemas.openxmlformats.org/markup-compatibility/2006">
      <mc:Choice xmlns:cx2="http://schemas.microsoft.com/office/drawing/2015/10/21/chartex" Requires="cx2">
        <xdr:graphicFrame macro="">
          <xdr:nvGraphicFramePr>
            <xdr:cNvPr id="12" name="Gráfico 11">
              <a:extLst>
                <a:ext uri="{FF2B5EF4-FFF2-40B4-BE49-F238E27FC236}">
                  <a16:creationId xmlns:a16="http://schemas.microsoft.com/office/drawing/2014/main" id="{74A4A87E-FA82-4DF5-B23C-CB3100AF16F9}"/>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0"/>
            </a:graphicData>
          </a:graphic>
        </xdr:graphicFrame>
      </mc:Choice>
      <mc:Fallback>
        <xdr:sp macro="" textlink="">
          <xdr:nvSpPr>
            <xdr:cNvPr id="0" name=""/>
            <xdr:cNvSpPr>
              <a:spLocks noTextEdit="1"/>
            </xdr:cNvSpPr>
          </xdr:nvSpPr>
          <xdr:spPr>
            <a:xfrm>
              <a:off x="339328" y="36948664"/>
              <a:ext cx="12581334" cy="3270648"/>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wsDr>
</file>

<file path=xl/richData/rdRichValueTypes.xml><?xml version="1.0" encoding="utf-8"?>
<rvTypesInfo xmlns="http://schemas.microsoft.com/office/spreadsheetml/2017/richdata2">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7">
  <rv s="0">
    <v>0</v>
    <v>8</v>
    <v>1</v>
    <v>1</v>
  </rv>
  <rv s="0">
    <v>0</v>
    <v>8</v>
    <v>6</v>
    <v>1</v>
  </rv>
  <rv s="0">
    <v>0</v>
    <v>8</v>
    <v>3</v>
    <v>1</v>
  </rv>
  <rv s="1">
    <v>8</v>
    <v>1</v>
  </rv>
  <rv s="0">
    <v>0</v>
    <v>8</v>
    <v>4</v>
    <v>1</v>
  </rv>
  <rv s="0">
    <v>0</v>
    <v>8</v>
    <v>5</v>
    <v>1</v>
  </rv>
  <rv s="0">
    <v>0</v>
    <v>8</v>
    <v>2</v>
    <v>1</v>
  </rv>
</rvData>
</file>

<file path=xl/richData/rdrichvaluestructure.xml><?xml version="1.0" encoding="utf-8"?>
<rvStructures xmlns="http://schemas.microsoft.com/office/spreadsheetml/2017/richdata" count="2">
  <s t="_error">
    <k n="colOffset" t="i"/>
    <k n="errorType" t="i"/>
    <k n="rwOffset" t="i"/>
    <k n="subType" t="i"/>
  </s>
  <s t="_error">
    <k n="errorType" t="i"/>
    <k n="propagated" t="b"/>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1FFA8C1-584E-4F6D-8E91-C71D524642F4}" name="Tabla1" displayName="Tabla1" ref="A2:F55" totalsRowShown="0">
  <autoFilter ref="A2:F55" xr:uid="{71103083-45F6-48D7-A737-41817D5B4EA5}"/>
  <tableColumns count="6">
    <tableColumn id="1" xr3:uid="{CE3E4423-5A44-4471-85DA-96FFFE3C45DA}" name="ID"/>
    <tableColumn id="2" xr3:uid="{4A9D7573-4DFD-43F0-817F-41FDB34B0222}" name="DEPENDENCIA"/>
    <tableColumn id="3" xr3:uid="{63C02428-615B-463F-A28B-9A7D743D7FEF}" name="MEMORANDO" dataDxfId="27"/>
    <tableColumn id="4" xr3:uid="{040E8AD4-A5A1-4A15-B17B-A8FF6E860BDE}" name="SOLICITUD" dataDxfId="26"/>
    <tableColumn id="6" xr3:uid="{74B0E0A0-1D79-4E9E-A328-3BBC76B4EB02}" name="INCLUSIÒN" dataDxfId="25"/>
    <tableColumn id="5" xr3:uid="{2E3705C7-5358-49C6-A2F9-282E66EBA29E}" name="OBSERVACIÒN" dataDxfId="24"/>
  </tableColumns>
  <tableStyleInfo name="TableStyleMedium10"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711F8A-643E-48A8-B474-A025C80572F2}">
  <dimension ref="A2:F55"/>
  <sheetViews>
    <sheetView topLeftCell="A51" zoomScale="90" zoomScaleNormal="90" workbookViewId="0">
      <selection activeCell="C20" sqref="C20:C55"/>
    </sheetView>
  </sheetViews>
  <sheetFormatPr baseColWidth="10" defaultRowHeight="15" x14ac:dyDescent="0.25"/>
  <cols>
    <col min="1" max="1" width="6.7109375" customWidth="1"/>
    <col min="2" max="2" width="32.7109375" bestFit="1" customWidth="1"/>
    <col min="3" max="3" width="28.85546875" customWidth="1"/>
    <col min="4" max="4" width="88.7109375" customWidth="1"/>
    <col min="5" max="5" width="13.28515625" customWidth="1"/>
    <col min="6" max="6" width="50.85546875" customWidth="1"/>
  </cols>
  <sheetData>
    <row r="2" spans="1:6" x14ac:dyDescent="0.25">
      <c r="A2" t="s">
        <v>214</v>
      </c>
      <c r="B2" t="s">
        <v>210</v>
      </c>
      <c r="C2" t="s">
        <v>211</v>
      </c>
      <c r="D2" t="s">
        <v>212</v>
      </c>
      <c r="E2" t="s">
        <v>213</v>
      </c>
      <c r="F2" t="s">
        <v>215</v>
      </c>
    </row>
    <row r="3" spans="1:6" x14ac:dyDescent="0.25">
      <c r="A3">
        <v>1</v>
      </c>
      <c r="B3" s="263" t="s">
        <v>217</v>
      </c>
      <c r="C3" s="263" t="s">
        <v>216</v>
      </c>
      <c r="D3" s="263" t="s">
        <v>218</v>
      </c>
      <c r="E3" s="263" t="s">
        <v>219</v>
      </c>
      <c r="F3" s="263" t="s">
        <v>220</v>
      </c>
    </row>
    <row r="4" spans="1:6" ht="30" x14ac:dyDescent="0.25">
      <c r="A4">
        <v>2</v>
      </c>
      <c r="B4" s="263" t="s">
        <v>221</v>
      </c>
      <c r="C4" s="263" t="s">
        <v>222</v>
      </c>
      <c r="D4" s="263" t="s">
        <v>227</v>
      </c>
      <c r="E4" s="263" t="s">
        <v>219</v>
      </c>
      <c r="F4" s="263" t="s">
        <v>232</v>
      </c>
    </row>
    <row r="5" spans="1:6" ht="30" x14ac:dyDescent="0.25">
      <c r="A5">
        <v>3</v>
      </c>
      <c r="B5" s="263" t="s">
        <v>221</v>
      </c>
      <c r="C5" s="263" t="s">
        <v>222</v>
      </c>
      <c r="D5" s="263" t="s">
        <v>223</v>
      </c>
      <c r="E5" s="263" t="s">
        <v>226</v>
      </c>
      <c r="F5" s="263" t="s">
        <v>232</v>
      </c>
    </row>
    <row r="6" spans="1:6" ht="75" x14ac:dyDescent="0.25">
      <c r="A6">
        <v>4</v>
      </c>
      <c r="B6" s="263" t="s">
        <v>221</v>
      </c>
      <c r="C6" s="263" t="s">
        <v>222</v>
      </c>
      <c r="D6" s="263" t="s">
        <v>224</v>
      </c>
      <c r="E6" s="263" t="s">
        <v>226</v>
      </c>
      <c r="F6" s="263" t="s">
        <v>232</v>
      </c>
    </row>
    <row r="7" spans="1:6" ht="30" x14ac:dyDescent="0.25">
      <c r="A7">
        <v>5</v>
      </c>
      <c r="B7" s="263" t="s">
        <v>221</v>
      </c>
      <c r="C7" s="263" t="s">
        <v>222</v>
      </c>
      <c r="D7" s="263" t="s">
        <v>225</v>
      </c>
      <c r="E7" s="263" t="s">
        <v>226</v>
      </c>
      <c r="F7" s="263" t="s">
        <v>232</v>
      </c>
    </row>
    <row r="8" spans="1:6" x14ac:dyDescent="0.25">
      <c r="A8">
        <v>6</v>
      </c>
      <c r="B8" s="263" t="s">
        <v>230</v>
      </c>
      <c r="C8" s="263" t="s">
        <v>236</v>
      </c>
      <c r="D8" s="263" t="s">
        <v>231</v>
      </c>
      <c r="E8" s="263" t="s">
        <v>219</v>
      </c>
      <c r="F8" s="263" t="s">
        <v>220</v>
      </c>
    </row>
    <row r="9" spans="1:6" ht="30" x14ac:dyDescent="0.25">
      <c r="A9">
        <v>7</v>
      </c>
      <c r="B9" s="263" t="s">
        <v>233</v>
      </c>
      <c r="C9" s="263" t="s">
        <v>234</v>
      </c>
      <c r="D9" s="263" t="s">
        <v>235</v>
      </c>
      <c r="E9" s="263" t="s">
        <v>219</v>
      </c>
      <c r="F9" s="263" t="s">
        <v>220</v>
      </c>
    </row>
    <row r="10" spans="1:6" ht="30" x14ac:dyDescent="0.25">
      <c r="A10">
        <v>8</v>
      </c>
      <c r="B10" s="263"/>
      <c r="C10" s="263" t="s">
        <v>264</v>
      </c>
      <c r="D10" s="263"/>
      <c r="E10" s="263"/>
      <c r="F10" s="263"/>
    </row>
    <row r="11" spans="1:6" ht="138.75" customHeight="1" x14ac:dyDescent="0.25">
      <c r="A11">
        <v>9</v>
      </c>
      <c r="B11" s="263" t="s">
        <v>265</v>
      </c>
      <c r="C11" s="263"/>
      <c r="D11" s="263" t="s">
        <v>290</v>
      </c>
      <c r="E11" s="263" t="s">
        <v>226</v>
      </c>
      <c r="F11" s="263" t="s">
        <v>266</v>
      </c>
    </row>
    <row r="12" spans="1:6" ht="134.25" customHeight="1" x14ac:dyDescent="0.25">
      <c r="A12">
        <v>10</v>
      </c>
      <c r="B12" s="263" t="s">
        <v>272</v>
      </c>
      <c r="C12" s="263" t="s">
        <v>271</v>
      </c>
      <c r="D12" s="263" t="s">
        <v>276</v>
      </c>
      <c r="E12" s="289" t="s">
        <v>275</v>
      </c>
      <c r="F12" s="289" t="s">
        <v>277</v>
      </c>
    </row>
    <row r="13" spans="1:6" ht="120" x14ac:dyDescent="0.25">
      <c r="A13">
        <v>11</v>
      </c>
      <c r="B13" s="263" t="s">
        <v>272</v>
      </c>
      <c r="C13" s="263" t="s">
        <v>271</v>
      </c>
      <c r="D13" s="263" t="s">
        <v>278</v>
      </c>
      <c r="E13" s="289" t="s">
        <v>279</v>
      </c>
      <c r="F13" s="289" t="s">
        <v>280</v>
      </c>
    </row>
    <row r="14" spans="1:6" ht="30" x14ac:dyDescent="0.25">
      <c r="A14">
        <v>12</v>
      </c>
      <c r="B14" s="263" t="s">
        <v>272</v>
      </c>
      <c r="C14" s="263" t="s">
        <v>271</v>
      </c>
      <c r="D14" s="263" t="s">
        <v>273</v>
      </c>
      <c r="E14" s="289" t="s">
        <v>226</v>
      </c>
      <c r="F14" s="289" t="s">
        <v>274</v>
      </c>
    </row>
    <row r="15" spans="1:6" ht="75" x14ac:dyDescent="0.25">
      <c r="A15">
        <v>13</v>
      </c>
      <c r="B15" s="263" t="s">
        <v>272</v>
      </c>
      <c r="C15" s="263" t="s">
        <v>271</v>
      </c>
      <c r="D15" s="263" t="s">
        <v>281</v>
      </c>
      <c r="E15" s="289" t="s">
        <v>275</v>
      </c>
      <c r="F15" s="289" t="s">
        <v>277</v>
      </c>
    </row>
    <row r="16" spans="1:6" ht="135" x14ac:dyDescent="0.25">
      <c r="A16">
        <v>14</v>
      </c>
      <c r="B16" s="263" t="s">
        <v>272</v>
      </c>
      <c r="C16" s="263" t="s">
        <v>271</v>
      </c>
      <c r="D16" s="263" t="s">
        <v>284</v>
      </c>
      <c r="E16" s="289" t="s">
        <v>275</v>
      </c>
      <c r="F16" s="289" t="s">
        <v>283</v>
      </c>
    </row>
    <row r="17" spans="1:6" ht="30" x14ac:dyDescent="0.25">
      <c r="A17">
        <v>15</v>
      </c>
      <c r="B17" s="263" t="s">
        <v>286</v>
      </c>
      <c r="C17" s="263" t="s">
        <v>285</v>
      </c>
      <c r="D17" s="263" t="s">
        <v>287</v>
      </c>
      <c r="E17" s="263" t="s">
        <v>219</v>
      </c>
      <c r="F17" s="263" t="s">
        <v>220</v>
      </c>
    </row>
    <row r="18" spans="1:6" ht="30" x14ac:dyDescent="0.25">
      <c r="A18">
        <v>16</v>
      </c>
      <c r="B18" s="263" t="s">
        <v>288</v>
      </c>
      <c r="C18" s="263" t="s">
        <v>289</v>
      </c>
      <c r="D18" s="263" t="s">
        <v>292</v>
      </c>
      <c r="E18" s="263" t="s">
        <v>219</v>
      </c>
      <c r="F18" s="263" t="s">
        <v>220</v>
      </c>
    </row>
    <row r="19" spans="1:6" ht="30" x14ac:dyDescent="0.25">
      <c r="A19">
        <v>17</v>
      </c>
      <c r="B19" s="263" t="s">
        <v>293</v>
      </c>
      <c r="C19" s="263" t="s">
        <v>294</v>
      </c>
      <c r="D19" s="263" t="s">
        <v>295</v>
      </c>
      <c r="E19" s="263" t="s">
        <v>219</v>
      </c>
      <c r="F19" s="263" t="s">
        <v>220</v>
      </c>
    </row>
    <row r="20" spans="1:6" x14ac:dyDescent="0.25">
      <c r="A20">
        <v>18</v>
      </c>
      <c r="B20" s="279" t="s">
        <v>265</v>
      </c>
      <c r="C20" s="280">
        <v>44559</v>
      </c>
      <c r="D20" s="281" t="s">
        <v>291</v>
      </c>
      <c r="E20" s="281" t="s">
        <v>296</v>
      </c>
      <c r="F20" s="281" t="s">
        <v>266</v>
      </c>
    </row>
    <row r="21" spans="1:6" ht="105" x14ac:dyDescent="0.25">
      <c r="A21">
        <v>19</v>
      </c>
      <c r="B21" s="279" t="s">
        <v>349</v>
      </c>
      <c r="C21" s="280">
        <v>44559</v>
      </c>
      <c r="D21" s="281" t="s">
        <v>297</v>
      </c>
      <c r="E21" s="281" t="s">
        <v>226</v>
      </c>
      <c r="F21" s="281" t="s">
        <v>301</v>
      </c>
    </row>
    <row r="22" spans="1:6" ht="105" x14ac:dyDescent="0.25">
      <c r="A22">
        <v>20</v>
      </c>
      <c r="B22" s="279" t="s">
        <v>349</v>
      </c>
      <c r="C22" s="280">
        <v>44559</v>
      </c>
      <c r="D22" s="281" t="s">
        <v>298</v>
      </c>
      <c r="E22" s="281" t="s">
        <v>226</v>
      </c>
      <c r="F22" s="281" t="s">
        <v>300</v>
      </c>
    </row>
    <row r="23" spans="1:6" ht="75" x14ac:dyDescent="0.25">
      <c r="A23">
        <v>21</v>
      </c>
      <c r="B23" s="279" t="s">
        <v>349</v>
      </c>
      <c r="C23" s="280">
        <v>44559</v>
      </c>
      <c r="D23" s="281" t="s">
        <v>299</v>
      </c>
      <c r="E23" s="281" t="s">
        <v>226</v>
      </c>
      <c r="F23" s="281" t="s">
        <v>301</v>
      </c>
    </row>
    <row r="24" spans="1:6" ht="105" x14ac:dyDescent="0.25">
      <c r="A24">
        <v>22</v>
      </c>
      <c r="B24" s="279" t="s">
        <v>349</v>
      </c>
      <c r="C24" s="280">
        <v>44559</v>
      </c>
      <c r="D24" s="281" t="s">
        <v>302</v>
      </c>
      <c r="E24" s="281" t="s">
        <v>303</v>
      </c>
      <c r="F24" s="281" t="s">
        <v>336</v>
      </c>
    </row>
    <row r="25" spans="1:6" ht="30" x14ac:dyDescent="0.25">
      <c r="A25">
        <v>23</v>
      </c>
      <c r="B25" s="279" t="s">
        <v>349</v>
      </c>
      <c r="C25" s="280">
        <v>44559</v>
      </c>
      <c r="D25" s="281" t="s">
        <v>304</v>
      </c>
      <c r="E25" s="263" t="s">
        <v>219</v>
      </c>
      <c r="F25" s="281" t="s">
        <v>305</v>
      </c>
    </row>
    <row r="26" spans="1:6" ht="65.25" customHeight="1" x14ac:dyDescent="0.25">
      <c r="A26">
        <v>24</v>
      </c>
      <c r="B26" s="279" t="s">
        <v>349</v>
      </c>
      <c r="C26" s="280">
        <v>44559</v>
      </c>
      <c r="D26" s="281" t="s">
        <v>306</v>
      </c>
      <c r="E26" s="263" t="s">
        <v>219</v>
      </c>
      <c r="F26" s="281" t="s">
        <v>357</v>
      </c>
    </row>
    <row r="27" spans="1:6" ht="45" x14ac:dyDescent="0.25">
      <c r="A27">
        <v>25</v>
      </c>
      <c r="B27" s="279" t="s">
        <v>349</v>
      </c>
      <c r="C27" s="280">
        <v>44559</v>
      </c>
      <c r="D27" s="281" t="s">
        <v>307</v>
      </c>
      <c r="E27" s="263" t="s">
        <v>219</v>
      </c>
      <c r="F27" s="281" t="s">
        <v>305</v>
      </c>
    </row>
    <row r="28" spans="1:6" ht="60" x14ac:dyDescent="0.25">
      <c r="A28">
        <v>26</v>
      </c>
      <c r="B28" s="279" t="s">
        <v>349</v>
      </c>
      <c r="C28" s="280">
        <v>44559</v>
      </c>
      <c r="D28" s="281" t="s">
        <v>308</v>
      </c>
      <c r="E28" s="281" t="s">
        <v>344</v>
      </c>
      <c r="F28" s="281" t="s">
        <v>345</v>
      </c>
    </row>
    <row r="29" spans="1:6" ht="45" x14ac:dyDescent="0.25">
      <c r="A29">
        <v>27</v>
      </c>
      <c r="B29" s="279" t="s">
        <v>349</v>
      </c>
      <c r="C29" s="280">
        <v>44559</v>
      </c>
      <c r="D29" s="281" t="s">
        <v>309</v>
      </c>
      <c r="E29" s="281" t="s">
        <v>344</v>
      </c>
      <c r="F29" s="281" t="s">
        <v>345</v>
      </c>
    </row>
    <row r="30" spans="1:6" ht="45" x14ac:dyDescent="0.25">
      <c r="A30">
        <v>28</v>
      </c>
      <c r="B30" s="279" t="s">
        <v>349</v>
      </c>
      <c r="C30" s="280">
        <v>44559</v>
      </c>
      <c r="D30" s="281" t="s">
        <v>310</v>
      </c>
      <c r="E30" s="263" t="s">
        <v>219</v>
      </c>
      <c r="F30" s="281" t="s">
        <v>305</v>
      </c>
    </row>
    <row r="31" spans="1:6" ht="60" x14ac:dyDescent="0.25">
      <c r="A31">
        <v>29</v>
      </c>
      <c r="B31" s="279" t="s">
        <v>349</v>
      </c>
      <c r="C31" s="280">
        <v>44559</v>
      </c>
      <c r="D31" s="281" t="s">
        <v>311</v>
      </c>
      <c r="E31" s="281" t="s">
        <v>344</v>
      </c>
      <c r="F31" s="281" t="s">
        <v>336</v>
      </c>
    </row>
    <row r="32" spans="1:6" ht="105" customHeight="1" x14ac:dyDescent="0.25">
      <c r="A32">
        <v>30</v>
      </c>
      <c r="B32" s="279" t="s">
        <v>349</v>
      </c>
      <c r="C32" s="280">
        <v>44559</v>
      </c>
      <c r="D32" s="281" t="s">
        <v>312</v>
      </c>
      <c r="E32" s="263" t="s">
        <v>219</v>
      </c>
      <c r="F32" s="281" t="s">
        <v>356</v>
      </c>
    </row>
    <row r="33" spans="1:6" ht="97.5" customHeight="1" x14ac:dyDescent="0.25">
      <c r="A33">
        <v>31</v>
      </c>
      <c r="B33" s="279" t="s">
        <v>349</v>
      </c>
      <c r="C33" s="280">
        <v>44559</v>
      </c>
      <c r="D33" s="281" t="s">
        <v>313</v>
      </c>
      <c r="E33" s="281"/>
      <c r="F33" s="278" t="s">
        <v>353</v>
      </c>
    </row>
    <row r="34" spans="1:6" ht="90" x14ac:dyDescent="0.25">
      <c r="A34">
        <v>32</v>
      </c>
      <c r="B34" s="279" t="s">
        <v>349</v>
      </c>
      <c r="C34" s="280">
        <v>44559</v>
      </c>
      <c r="D34" s="281" t="s">
        <v>314</v>
      </c>
      <c r="E34" s="263" t="s">
        <v>219</v>
      </c>
      <c r="F34" s="281" t="s">
        <v>305</v>
      </c>
    </row>
    <row r="35" spans="1:6" ht="90" x14ac:dyDescent="0.25">
      <c r="A35">
        <v>33</v>
      </c>
      <c r="B35" s="279" t="s">
        <v>349</v>
      </c>
      <c r="C35" s="280">
        <v>44559</v>
      </c>
      <c r="D35" s="281" t="s">
        <v>315</v>
      </c>
      <c r="E35" s="263" t="s">
        <v>219</v>
      </c>
      <c r="F35" s="281" t="s">
        <v>305</v>
      </c>
    </row>
    <row r="36" spans="1:6" ht="70.5" customHeight="1" x14ac:dyDescent="0.25">
      <c r="A36">
        <v>34</v>
      </c>
      <c r="B36" s="279" t="s">
        <v>349</v>
      </c>
      <c r="C36" s="280">
        <v>44559</v>
      </c>
      <c r="D36" s="281" t="s">
        <v>316</v>
      </c>
      <c r="E36" s="263" t="s">
        <v>219</v>
      </c>
      <c r="F36" s="281" t="s">
        <v>305</v>
      </c>
    </row>
    <row r="37" spans="1:6" ht="77.25" customHeight="1" x14ac:dyDescent="0.25">
      <c r="A37">
        <v>35</v>
      </c>
      <c r="B37" s="279" t="s">
        <v>349</v>
      </c>
      <c r="C37" s="280">
        <v>44559</v>
      </c>
      <c r="D37" s="281" t="s">
        <v>317</v>
      </c>
      <c r="E37" s="263" t="s">
        <v>219</v>
      </c>
      <c r="F37" s="281" t="s">
        <v>354</v>
      </c>
    </row>
    <row r="38" spans="1:6" ht="45" x14ac:dyDescent="0.25">
      <c r="A38">
        <v>36</v>
      </c>
      <c r="B38" s="279" t="s">
        <v>349</v>
      </c>
      <c r="C38" s="280">
        <v>44559</v>
      </c>
      <c r="D38" s="281" t="s">
        <v>318</v>
      </c>
      <c r="E38" s="263" t="s">
        <v>219</v>
      </c>
      <c r="F38" s="281" t="s">
        <v>305</v>
      </c>
    </row>
    <row r="39" spans="1:6" ht="81" customHeight="1" x14ac:dyDescent="0.25">
      <c r="A39">
        <v>37</v>
      </c>
      <c r="B39" s="279" t="s">
        <v>349</v>
      </c>
      <c r="C39" s="280">
        <v>44559</v>
      </c>
      <c r="D39" s="281" t="s">
        <v>319</v>
      </c>
      <c r="E39" s="263" t="s">
        <v>219</v>
      </c>
      <c r="F39" s="281" t="s">
        <v>355</v>
      </c>
    </row>
    <row r="40" spans="1:6" ht="30" x14ac:dyDescent="0.25">
      <c r="A40">
        <v>38</v>
      </c>
      <c r="B40" s="279" t="s">
        <v>349</v>
      </c>
      <c r="C40" s="280">
        <v>44559</v>
      </c>
      <c r="D40" s="281" t="s">
        <v>320</v>
      </c>
      <c r="E40" s="263" t="s">
        <v>219</v>
      </c>
      <c r="F40" s="281" t="s">
        <v>305</v>
      </c>
    </row>
    <row r="41" spans="1:6" ht="60" x14ac:dyDescent="0.25">
      <c r="A41">
        <v>39</v>
      </c>
      <c r="B41" s="279" t="s">
        <v>349</v>
      </c>
      <c r="C41" s="280">
        <v>44559</v>
      </c>
      <c r="D41" s="281" t="s">
        <v>321</v>
      </c>
      <c r="E41" s="263" t="s">
        <v>219</v>
      </c>
      <c r="F41" s="281" t="s">
        <v>305</v>
      </c>
    </row>
    <row r="42" spans="1:6" ht="30" x14ac:dyDescent="0.25">
      <c r="A42">
        <v>40</v>
      </c>
      <c r="B42" s="279" t="s">
        <v>349</v>
      </c>
      <c r="C42" s="280">
        <v>44559</v>
      </c>
      <c r="D42" s="281" t="s">
        <v>322</v>
      </c>
      <c r="E42" s="281" t="s">
        <v>303</v>
      </c>
      <c r="F42" s="281" t="s">
        <v>336</v>
      </c>
    </row>
    <row r="43" spans="1:6" ht="60" x14ac:dyDescent="0.25">
      <c r="A43">
        <v>41</v>
      </c>
      <c r="B43" s="279" t="s">
        <v>349</v>
      </c>
      <c r="C43" s="280">
        <v>44559</v>
      </c>
      <c r="D43" s="281" t="s">
        <v>324</v>
      </c>
      <c r="E43" s="281" t="s">
        <v>303</v>
      </c>
      <c r="F43" s="281" t="s">
        <v>336</v>
      </c>
    </row>
    <row r="44" spans="1:6" ht="30" x14ac:dyDescent="0.25">
      <c r="A44">
        <v>42</v>
      </c>
      <c r="B44" s="279" t="s">
        <v>349</v>
      </c>
      <c r="C44" s="280">
        <v>44559</v>
      </c>
      <c r="D44" s="281" t="s">
        <v>325</v>
      </c>
      <c r="E44" s="281" t="s">
        <v>344</v>
      </c>
      <c r="F44" s="281" t="s">
        <v>352</v>
      </c>
    </row>
    <row r="45" spans="1:6" ht="30" x14ac:dyDescent="0.25">
      <c r="A45">
        <v>43</v>
      </c>
      <c r="B45" s="279" t="s">
        <v>349</v>
      </c>
      <c r="C45" s="280">
        <v>44559</v>
      </c>
      <c r="D45" s="281" t="s">
        <v>326</v>
      </c>
      <c r="E45" s="281" t="s">
        <v>344</v>
      </c>
      <c r="F45" s="281" t="s">
        <v>352</v>
      </c>
    </row>
    <row r="46" spans="1:6" ht="30" x14ac:dyDescent="0.25">
      <c r="A46">
        <v>44</v>
      </c>
      <c r="B46" s="279" t="s">
        <v>349</v>
      </c>
      <c r="C46" s="280">
        <v>44559</v>
      </c>
      <c r="D46" s="281" t="s">
        <v>327</v>
      </c>
      <c r="E46" s="281" t="s">
        <v>303</v>
      </c>
      <c r="F46" s="281" t="s">
        <v>336</v>
      </c>
    </row>
    <row r="47" spans="1:6" ht="60" x14ac:dyDescent="0.25">
      <c r="A47">
        <v>45</v>
      </c>
      <c r="B47" s="279" t="s">
        <v>349</v>
      </c>
      <c r="C47" s="280">
        <v>44559</v>
      </c>
      <c r="D47" s="281" t="s">
        <v>328</v>
      </c>
      <c r="E47" s="281" t="s">
        <v>303</v>
      </c>
      <c r="F47" s="281" t="s">
        <v>336</v>
      </c>
    </row>
    <row r="48" spans="1:6" ht="213.75" customHeight="1" x14ac:dyDescent="0.25">
      <c r="A48">
        <v>46</v>
      </c>
      <c r="B48" s="279" t="s">
        <v>349</v>
      </c>
      <c r="C48" s="280">
        <v>44559</v>
      </c>
      <c r="D48" s="281" t="s">
        <v>329</v>
      </c>
      <c r="E48" s="281" t="s">
        <v>303</v>
      </c>
      <c r="F48" s="281" t="s">
        <v>336</v>
      </c>
    </row>
    <row r="49" spans="1:6" ht="150" x14ac:dyDescent="0.25">
      <c r="A49">
        <v>47</v>
      </c>
      <c r="B49" s="279" t="s">
        <v>349</v>
      </c>
      <c r="C49" s="280">
        <v>44559</v>
      </c>
      <c r="D49" s="281" t="s">
        <v>330</v>
      </c>
      <c r="E49" s="263" t="s">
        <v>219</v>
      </c>
      <c r="F49" s="281" t="s">
        <v>305</v>
      </c>
    </row>
    <row r="50" spans="1:6" ht="45" x14ac:dyDescent="0.25">
      <c r="A50">
        <v>48</v>
      </c>
      <c r="B50" s="279" t="s">
        <v>349</v>
      </c>
      <c r="C50" s="280">
        <v>44559</v>
      </c>
      <c r="D50" s="281" t="s">
        <v>331</v>
      </c>
      <c r="E50" s="281" t="s">
        <v>303</v>
      </c>
      <c r="F50" s="281" t="s">
        <v>336</v>
      </c>
    </row>
    <row r="51" spans="1:6" ht="75" x14ac:dyDescent="0.25">
      <c r="A51">
        <v>49</v>
      </c>
      <c r="B51" s="279" t="s">
        <v>349</v>
      </c>
      <c r="C51" s="280">
        <v>44559</v>
      </c>
      <c r="D51" s="281" t="s">
        <v>332</v>
      </c>
      <c r="E51" s="263" t="s">
        <v>219</v>
      </c>
      <c r="F51" s="281" t="s">
        <v>305</v>
      </c>
    </row>
    <row r="52" spans="1:6" ht="183.75" customHeight="1" x14ac:dyDescent="0.25">
      <c r="A52">
        <v>50</v>
      </c>
      <c r="B52" s="279" t="s">
        <v>349</v>
      </c>
      <c r="C52" s="280">
        <v>44559</v>
      </c>
      <c r="D52" s="281" t="s">
        <v>333</v>
      </c>
      <c r="E52" s="263" t="s">
        <v>219</v>
      </c>
      <c r="F52" s="281" t="s">
        <v>305</v>
      </c>
    </row>
    <row r="53" spans="1:6" ht="105" x14ac:dyDescent="0.25">
      <c r="A53">
        <v>51</v>
      </c>
      <c r="B53" s="279" t="s">
        <v>349</v>
      </c>
      <c r="C53" s="280">
        <v>44559</v>
      </c>
      <c r="D53" s="281" t="s">
        <v>334</v>
      </c>
      <c r="E53" s="263" t="s">
        <v>275</v>
      </c>
      <c r="F53" s="293" t="s">
        <v>352</v>
      </c>
    </row>
    <row r="54" spans="1:6" ht="60" x14ac:dyDescent="0.25">
      <c r="A54">
        <v>52</v>
      </c>
      <c r="B54" s="279" t="s">
        <v>349</v>
      </c>
      <c r="C54" s="280">
        <v>44559</v>
      </c>
      <c r="D54" s="281" t="s">
        <v>335</v>
      </c>
      <c r="E54" s="263" t="s">
        <v>275</v>
      </c>
      <c r="F54" s="293" t="s">
        <v>352</v>
      </c>
    </row>
    <row r="55" spans="1:6" ht="150" x14ac:dyDescent="0.25">
      <c r="A55">
        <v>53</v>
      </c>
      <c r="B55" s="279" t="s">
        <v>349</v>
      </c>
      <c r="C55" s="280">
        <v>44578</v>
      </c>
      <c r="D55" s="281" t="s">
        <v>350</v>
      </c>
      <c r="E55" s="263" t="s">
        <v>279</v>
      </c>
      <c r="F55" s="281" t="s">
        <v>351</v>
      </c>
    </row>
  </sheetData>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B8EAD9-077F-4BA4-852B-552DEAC3139B}">
  <sheetPr>
    <pageSetUpPr fitToPage="1"/>
  </sheetPr>
  <dimension ref="A1:BG79"/>
  <sheetViews>
    <sheetView tabSelected="1" zoomScale="60" zoomScaleNormal="60" zoomScaleSheetLayoutView="50" workbookViewId="0">
      <pane xSplit="14" ySplit="3" topLeftCell="O4" activePane="bottomRight" state="frozen"/>
      <selection activeCell="L29" sqref="L29"/>
      <selection pane="topRight" activeCell="L29" sqref="L29"/>
      <selection pane="bottomLeft" activeCell="L29" sqref="L29"/>
      <selection pane="bottomRight" activeCell="BG1" sqref="BG1:BG1048576"/>
    </sheetView>
  </sheetViews>
  <sheetFormatPr baseColWidth="10" defaultRowHeight="15" x14ac:dyDescent="0.25"/>
  <cols>
    <col min="1" max="1" width="11.42578125" style="1" customWidth="1"/>
    <col min="2" max="8" width="9.85546875" style="1" hidden="1" customWidth="1"/>
    <col min="9" max="9" width="29.7109375" customWidth="1"/>
    <col min="10" max="13" width="13.85546875" hidden="1" customWidth="1"/>
    <col min="14" max="14" width="47.28515625" style="2" customWidth="1"/>
    <col min="15" max="15" width="55.85546875" style="2" customWidth="1"/>
    <col min="16" max="17" width="5.7109375" style="2" customWidth="1"/>
    <col min="18" max="19" width="7.5703125" style="2" customWidth="1"/>
    <col min="20" max="21" width="5.7109375" style="2" customWidth="1"/>
    <col min="22" max="22" width="9.5703125" style="2" customWidth="1"/>
    <col min="23" max="24" width="6.7109375" style="2" customWidth="1"/>
    <col min="25" max="25" width="4.5703125" style="2" customWidth="1"/>
    <col min="26" max="28" width="5.7109375" style="2" customWidth="1"/>
    <col min="29" max="29" width="61.7109375" style="2" customWidth="1"/>
    <col min="30" max="30" width="8.5703125" style="42" customWidth="1"/>
    <col min="31" max="31" width="8.5703125" style="3" customWidth="1"/>
    <col min="32" max="32" width="8.5703125" style="42" customWidth="1"/>
    <col min="33" max="33" width="8.5703125" style="3" customWidth="1"/>
    <col min="34" max="34" width="8.5703125" style="42" customWidth="1"/>
    <col min="35" max="35" width="8.5703125" style="3" customWidth="1"/>
    <col min="36" max="36" width="8.5703125" style="42" customWidth="1"/>
    <col min="37" max="37" width="8.5703125" style="3" customWidth="1"/>
    <col min="38" max="39" width="9.7109375" customWidth="1"/>
    <col min="40" max="40" width="62.5703125" customWidth="1"/>
    <col min="41" max="42" width="9.7109375" hidden="1" customWidth="1"/>
    <col min="43" max="43" width="26.28515625" hidden="1" customWidth="1"/>
    <col min="44" max="45" width="9.7109375" hidden="1" customWidth="1"/>
    <col min="46" max="46" width="26.28515625" hidden="1" customWidth="1"/>
    <col min="47" max="48" width="9.7109375" hidden="1" customWidth="1"/>
    <col min="49" max="49" width="26.28515625" hidden="1" customWidth="1"/>
    <col min="50" max="50" width="15.5703125" hidden="1" customWidth="1"/>
    <col min="51" max="59" width="0" hidden="1" customWidth="1"/>
  </cols>
  <sheetData>
    <row r="1" spans="1:59" ht="28.5" customHeight="1" thickBot="1" x14ac:dyDescent="0.3">
      <c r="A1" s="22"/>
      <c r="B1" s="22"/>
      <c r="C1" s="22"/>
      <c r="D1" s="22"/>
      <c r="E1" s="22"/>
      <c r="F1" s="22"/>
      <c r="G1" s="22"/>
      <c r="H1" s="22"/>
      <c r="I1" s="23"/>
      <c r="J1" s="23"/>
      <c r="K1" s="23"/>
      <c r="L1" s="23"/>
      <c r="M1" s="23"/>
      <c r="N1" s="24"/>
      <c r="O1" s="24"/>
      <c r="P1" s="24"/>
      <c r="Q1" s="24"/>
      <c r="R1" s="24"/>
      <c r="S1" s="24"/>
      <c r="T1" s="24"/>
      <c r="U1" s="24"/>
      <c r="V1" s="24"/>
      <c r="W1" s="24"/>
      <c r="X1" s="24"/>
      <c r="Y1" s="24"/>
      <c r="Z1" s="24"/>
      <c r="AA1" s="24"/>
      <c r="AB1" s="24"/>
      <c r="AC1" s="24"/>
      <c r="AD1" s="380" t="s">
        <v>0</v>
      </c>
      <c r="AE1" s="381"/>
      <c r="AF1" s="381"/>
      <c r="AG1" s="381"/>
      <c r="AH1" s="381"/>
      <c r="AI1" s="381"/>
      <c r="AJ1" s="381"/>
      <c r="AK1" s="381"/>
      <c r="AL1" s="349" t="s">
        <v>129</v>
      </c>
      <c r="AM1" s="349"/>
      <c r="AN1" s="349"/>
      <c r="AO1" s="349"/>
      <c r="AP1" s="349"/>
      <c r="AQ1" s="349"/>
      <c r="AR1" s="349"/>
      <c r="AS1" s="349"/>
      <c r="AT1" s="349"/>
      <c r="AU1" s="349"/>
      <c r="AV1" s="349"/>
      <c r="AW1" s="351"/>
    </row>
    <row r="2" spans="1:59" ht="19.5" customHeight="1" thickBot="1" x14ac:dyDescent="0.3">
      <c r="A2" s="25"/>
      <c r="B2" s="25"/>
      <c r="C2" s="25"/>
      <c r="D2" s="25"/>
      <c r="E2" s="25"/>
      <c r="F2" s="25"/>
      <c r="G2" s="25"/>
      <c r="H2" s="25"/>
      <c r="I2" s="23"/>
      <c r="J2" s="23"/>
      <c r="K2" s="23"/>
      <c r="L2" s="23"/>
      <c r="M2" s="23"/>
      <c r="N2" s="24"/>
      <c r="O2" s="24"/>
      <c r="P2" s="385" t="s">
        <v>143</v>
      </c>
      <c r="Q2" s="386"/>
      <c r="R2" s="386"/>
      <c r="S2" s="386"/>
      <c r="T2" s="386"/>
      <c r="U2" s="386"/>
      <c r="V2" s="386"/>
      <c r="W2" s="386"/>
      <c r="X2" s="386"/>
      <c r="Y2" s="386"/>
      <c r="Z2" s="386"/>
      <c r="AA2" s="386"/>
      <c r="AB2" s="386"/>
      <c r="AC2" s="387"/>
      <c r="AD2" s="382" t="s">
        <v>1</v>
      </c>
      <c r="AE2" s="383"/>
      <c r="AF2" s="383" t="s">
        <v>2</v>
      </c>
      <c r="AG2" s="383"/>
      <c r="AH2" s="383" t="s">
        <v>3</v>
      </c>
      <c r="AI2" s="383"/>
      <c r="AJ2" s="383" t="s">
        <v>4</v>
      </c>
      <c r="AK2" s="384"/>
      <c r="AL2" s="349" t="s">
        <v>125</v>
      </c>
      <c r="AM2" s="349"/>
      <c r="AN2" s="349"/>
      <c r="AO2" s="349" t="s">
        <v>126</v>
      </c>
      <c r="AP2" s="349"/>
      <c r="AQ2" s="349"/>
      <c r="AR2" s="349" t="s">
        <v>127</v>
      </c>
      <c r="AS2" s="349"/>
      <c r="AT2" s="349"/>
      <c r="AU2" s="349" t="s">
        <v>128</v>
      </c>
      <c r="AV2" s="349"/>
      <c r="AW2" s="350"/>
    </row>
    <row r="3" spans="1:59" ht="150.75" customHeight="1" thickBot="1" x14ac:dyDescent="0.3">
      <c r="A3" s="22"/>
      <c r="B3" s="31" t="s">
        <v>130</v>
      </c>
      <c r="C3" s="31" t="s">
        <v>131</v>
      </c>
      <c r="D3" s="31" t="s">
        <v>191</v>
      </c>
      <c r="E3" s="31" t="s">
        <v>190</v>
      </c>
      <c r="F3" s="31" t="s">
        <v>192</v>
      </c>
      <c r="G3" s="31" t="s">
        <v>193</v>
      </c>
      <c r="H3" s="31" t="s">
        <v>194</v>
      </c>
      <c r="I3" s="32" t="s">
        <v>12</v>
      </c>
      <c r="J3" s="31" t="s">
        <v>190</v>
      </c>
      <c r="K3" s="31" t="s">
        <v>192</v>
      </c>
      <c r="L3" s="31" t="s">
        <v>193</v>
      </c>
      <c r="M3" s="31" t="s">
        <v>194</v>
      </c>
      <c r="N3" s="32" t="s">
        <v>13</v>
      </c>
      <c r="O3" s="33" t="s">
        <v>14</v>
      </c>
      <c r="P3" s="26" t="s">
        <v>15</v>
      </c>
      <c r="Q3" s="27" t="s">
        <v>119</v>
      </c>
      <c r="R3" s="27" t="s">
        <v>121</v>
      </c>
      <c r="S3" s="27" t="s">
        <v>120</v>
      </c>
      <c r="T3" s="27" t="s">
        <v>122</v>
      </c>
      <c r="U3" s="27" t="s">
        <v>16</v>
      </c>
      <c r="V3" s="27" t="s">
        <v>118</v>
      </c>
      <c r="W3" s="27" t="s">
        <v>17</v>
      </c>
      <c r="X3" s="27" t="s">
        <v>123</v>
      </c>
      <c r="Y3" s="27" t="s">
        <v>18</v>
      </c>
      <c r="Z3" s="27" t="s">
        <v>19</v>
      </c>
      <c r="AA3" s="27" t="s">
        <v>124</v>
      </c>
      <c r="AB3" s="27" t="s">
        <v>20</v>
      </c>
      <c r="AC3" s="36" t="s">
        <v>113</v>
      </c>
      <c r="AD3" s="40" t="s">
        <v>5</v>
      </c>
      <c r="AE3" s="28" t="s">
        <v>6</v>
      </c>
      <c r="AF3" s="43" t="s">
        <v>5</v>
      </c>
      <c r="AG3" s="28" t="s">
        <v>6</v>
      </c>
      <c r="AH3" s="43" t="s">
        <v>5</v>
      </c>
      <c r="AI3" s="28" t="s">
        <v>6</v>
      </c>
      <c r="AJ3" s="43" t="s">
        <v>5</v>
      </c>
      <c r="AK3" s="29" t="s">
        <v>6</v>
      </c>
      <c r="AL3" s="101" t="s">
        <v>112</v>
      </c>
      <c r="AM3" s="101" t="s">
        <v>115</v>
      </c>
      <c r="AN3" s="102" t="s">
        <v>113</v>
      </c>
      <c r="AO3" s="101" t="s">
        <v>112</v>
      </c>
      <c r="AP3" s="101" t="s">
        <v>115</v>
      </c>
      <c r="AQ3" s="102" t="s">
        <v>113</v>
      </c>
      <c r="AR3" s="101" t="s">
        <v>112</v>
      </c>
      <c r="AS3" s="101" t="s">
        <v>115</v>
      </c>
      <c r="AT3" s="102" t="s">
        <v>113</v>
      </c>
      <c r="AU3" s="101" t="s">
        <v>112</v>
      </c>
      <c r="AV3" s="101" t="s">
        <v>115</v>
      </c>
      <c r="AW3" s="103" t="s">
        <v>113</v>
      </c>
      <c r="AX3" s="36" t="s">
        <v>362</v>
      </c>
      <c r="AY3" s="36" t="s">
        <v>367</v>
      </c>
      <c r="AZ3" s="36" t="s">
        <v>370</v>
      </c>
      <c r="BA3" s="320" t="s">
        <v>384</v>
      </c>
      <c r="BB3" s="320" t="s">
        <v>389</v>
      </c>
      <c r="BC3" s="320" t="s">
        <v>398</v>
      </c>
      <c r="BD3" s="320" t="s">
        <v>404</v>
      </c>
      <c r="BE3" s="320" t="s">
        <v>416</v>
      </c>
      <c r="BF3" s="320" t="s">
        <v>419</v>
      </c>
      <c r="BG3" s="320" t="s">
        <v>420</v>
      </c>
    </row>
    <row r="4" spans="1:59" ht="409.6" customHeight="1" x14ac:dyDescent="0.25">
      <c r="A4" s="352" t="s">
        <v>114</v>
      </c>
      <c r="B4" s="363">
        <f>AVERAGE(AM4:AM10)</f>
        <v>1</v>
      </c>
      <c r="C4" s="363">
        <f>AVERAGE(AP4:AP10)</f>
        <v>0</v>
      </c>
      <c r="D4" s="363">
        <f>AVERAGE(AS4:AS10)</f>
        <v>0</v>
      </c>
      <c r="E4" s="363">
        <f>AVERAGE(AL4:AL10)</f>
        <v>0.47619047619047622</v>
      </c>
      <c r="F4" s="363" t="e">
        <f>AVERAGE(AO4:AO10)</f>
        <v>#DIV/0!</v>
      </c>
      <c r="G4" s="363" t="e">
        <f>AVERAGE(AR4:AR10)</f>
        <v>#DIV/0!</v>
      </c>
      <c r="H4" s="397" t="e">
        <f>AVERAGE(AU4:AU10)</f>
        <v>#DIV/0!</v>
      </c>
      <c r="I4" s="152" t="s">
        <v>21</v>
      </c>
      <c r="J4" s="270">
        <f>AL4</f>
        <v>0.25</v>
      </c>
      <c r="K4" s="270">
        <f>AO4</f>
        <v>0</v>
      </c>
      <c r="L4" s="270">
        <f>AR4</f>
        <v>0</v>
      </c>
      <c r="M4" s="270">
        <f>AU4</f>
        <v>0</v>
      </c>
      <c r="N4" s="153" t="s">
        <v>22</v>
      </c>
      <c r="O4" s="179" t="s">
        <v>23</v>
      </c>
      <c r="P4" s="211" t="s">
        <v>7</v>
      </c>
      <c r="Q4" s="154" t="s">
        <v>7</v>
      </c>
      <c r="R4" s="154" t="s">
        <v>7</v>
      </c>
      <c r="S4" s="154" t="s">
        <v>7</v>
      </c>
      <c r="T4" s="154" t="s">
        <v>7</v>
      </c>
      <c r="U4" s="154" t="s">
        <v>7</v>
      </c>
      <c r="V4" s="154" t="s">
        <v>7</v>
      </c>
      <c r="W4" s="154" t="s">
        <v>7</v>
      </c>
      <c r="X4" s="154"/>
      <c r="Y4" s="154" t="s">
        <v>7</v>
      </c>
      <c r="Z4" s="154" t="s">
        <v>7</v>
      </c>
      <c r="AA4" s="154" t="s">
        <v>7</v>
      </c>
      <c r="AB4" s="154" t="s">
        <v>7</v>
      </c>
      <c r="AC4" s="212" t="s">
        <v>199</v>
      </c>
      <c r="AD4" s="196">
        <v>0.25</v>
      </c>
      <c r="AE4" s="63">
        <f t="shared" ref="AE4:AE7" si="0">AD4/AJ4</f>
        <v>0.25</v>
      </c>
      <c r="AF4" s="62">
        <v>0.5</v>
      </c>
      <c r="AG4" s="63">
        <f t="shared" ref="AG4:AG7" si="1">AF4/AJ4</f>
        <v>0.5</v>
      </c>
      <c r="AH4" s="62">
        <v>0.75</v>
      </c>
      <c r="AI4" s="63">
        <f t="shared" ref="AI4:AI7" si="2">AH4/AJ4</f>
        <v>0.75</v>
      </c>
      <c r="AJ4" s="62">
        <v>1</v>
      </c>
      <c r="AK4" s="157">
        <f t="shared" ref="AK4:AK7" si="3">AJ4/AJ4</f>
        <v>1</v>
      </c>
      <c r="AL4" s="46">
        <v>0.25</v>
      </c>
      <c r="AM4" s="35">
        <f>AL4/AE4</f>
        <v>1</v>
      </c>
      <c r="AN4" s="175" t="s">
        <v>371</v>
      </c>
      <c r="AO4" s="125"/>
      <c r="AP4" s="35">
        <f>AO4/AG4</f>
        <v>0</v>
      </c>
      <c r="AQ4" s="175"/>
      <c r="AR4" s="125"/>
      <c r="AS4" s="35">
        <f>AR4/AI4</f>
        <v>0</v>
      </c>
      <c r="AT4" s="175"/>
      <c r="AU4" s="125"/>
      <c r="AV4" s="35">
        <f>AU4/AK4</f>
        <v>0</v>
      </c>
      <c r="AW4" s="176"/>
      <c r="AX4" t="s">
        <v>363</v>
      </c>
      <c r="AY4" t="s">
        <v>363</v>
      </c>
      <c r="AZ4" t="s">
        <v>363</v>
      </c>
    </row>
    <row r="5" spans="1:59" ht="409.6" customHeight="1" x14ac:dyDescent="0.25">
      <c r="A5" s="353"/>
      <c r="B5" s="364"/>
      <c r="C5" s="364"/>
      <c r="D5" s="364"/>
      <c r="E5" s="364"/>
      <c r="F5" s="364"/>
      <c r="G5" s="364"/>
      <c r="H5" s="398"/>
      <c r="I5" s="155" t="s">
        <v>24</v>
      </c>
      <c r="J5" s="271">
        <f>AL5</f>
        <v>1</v>
      </c>
      <c r="K5" s="271">
        <f>AO5</f>
        <v>0</v>
      </c>
      <c r="L5" s="271">
        <f>AR5</f>
        <v>0</v>
      </c>
      <c r="M5" s="271">
        <f>AU5</f>
        <v>0</v>
      </c>
      <c r="N5" s="64" t="s">
        <v>195</v>
      </c>
      <c r="O5" s="180" t="s">
        <v>25</v>
      </c>
      <c r="P5" s="213" t="s">
        <v>7</v>
      </c>
      <c r="Q5" s="65" t="s">
        <v>7</v>
      </c>
      <c r="R5" s="65" t="s">
        <v>7</v>
      </c>
      <c r="S5" s="65" t="s">
        <v>7</v>
      </c>
      <c r="T5" s="65" t="s">
        <v>7</v>
      </c>
      <c r="U5" s="65" t="s">
        <v>7</v>
      </c>
      <c r="V5" s="65" t="s">
        <v>7</v>
      </c>
      <c r="W5" s="65" t="s">
        <v>7</v>
      </c>
      <c r="X5" s="65"/>
      <c r="Y5" s="65" t="s">
        <v>7</v>
      </c>
      <c r="Z5" s="65" t="s">
        <v>7</v>
      </c>
      <c r="AA5" s="65" t="s">
        <v>7</v>
      </c>
      <c r="AB5" s="65" t="s">
        <v>7</v>
      </c>
      <c r="AC5" s="214" t="s">
        <v>200</v>
      </c>
      <c r="AD5" s="195">
        <v>1</v>
      </c>
      <c r="AE5" s="67">
        <f t="shared" si="0"/>
        <v>1</v>
      </c>
      <c r="AF5" s="66">
        <v>1</v>
      </c>
      <c r="AG5" s="67">
        <f t="shared" si="1"/>
        <v>1</v>
      </c>
      <c r="AH5" s="66">
        <v>1</v>
      </c>
      <c r="AI5" s="67">
        <f t="shared" si="2"/>
        <v>1</v>
      </c>
      <c r="AJ5" s="66">
        <v>1</v>
      </c>
      <c r="AK5" s="156">
        <f t="shared" si="3"/>
        <v>1</v>
      </c>
      <c r="AL5" s="45">
        <v>1</v>
      </c>
      <c r="AM5" s="38">
        <f t="shared" ref="AM5:AM64" si="4">AL5/AE5</f>
        <v>1</v>
      </c>
      <c r="AN5" s="105" t="s">
        <v>385</v>
      </c>
      <c r="AO5" s="104"/>
      <c r="AP5" s="38">
        <f t="shared" ref="AP5:AP64" si="5">AO5/AG5</f>
        <v>0</v>
      </c>
      <c r="AQ5" s="105"/>
      <c r="AR5" s="104"/>
      <c r="AS5" s="38">
        <f t="shared" ref="AS5:AS64" si="6">AR5/AI5</f>
        <v>0</v>
      </c>
      <c r="AT5" s="105"/>
      <c r="AU5" s="104"/>
      <c r="AV5" s="38">
        <f t="shared" ref="AV5:AV64" si="7">AU5/AK5</f>
        <v>0</v>
      </c>
      <c r="AW5" s="19"/>
      <c r="AX5" t="s">
        <v>363</v>
      </c>
      <c r="AY5" t="s">
        <v>363</v>
      </c>
      <c r="AZ5" t="s">
        <v>363</v>
      </c>
      <c r="BA5" t="s">
        <v>363</v>
      </c>
    </row>
    <row r="6" spans="1:59" ht="210" x14ac:dyDescent="0.25">
      <c r="A6" s="353"/>
      <c r="B6" s="364"/>
      <c r="C6" s="364"/>
      <c r="D6" s="364"/>
      <c r="E6" s="364"/>
      <c r="F6" s="364"/>
      <c r="G6" s="364"/>
      <c r="H6" s="398"/>
      <c r="I6" s="355" t="s">
        <v>26</v>
      </c>
      <c r="J6" s="406">
        <f>AVERAGE(AL6:AL7)</f>
        <v>0.625</v>
      </c>
      <c r="K6" s="406" t="e">
        <f>AVERAGE(AO6:AO7)</f>
        <v>#DIV/0!</v>
      </c>
      <c r="L6" s="406" t="e">
        <f>AVERAGE(AR6:AR7)</f>
        <v>#DIV/0!</v>
      </c>
      <c r="M6" s="406" t="e">
        <f>AVERAGE(AU6:AU7)</f>
        <v>#DIV/0!</v>
      </c>
      <c r="N6" s="60" t="s">
        <v>27</v>
      </c>
      <c r="O6" s="181" t="s">
        <v>28</v>
      </c>
      <c r="P6" s="215" t="s">
        <v>7</v>
      </c>
      <c r="Q6" s="61" t="s">
        <v>7</v>
      </c>
      <c r="R6" s="61"/>
      <c r="S6" s="61"/>
      <c r="T6" s="61"/>
      <c r="U6" s="61" t="s">
        <v>7</v>
      </c>
      <c r="V6" s="61"/>
      <c r="W6" s="61"/>
      <c r="X6" s="61"/>
      <c r="Y6" s="61"/>
      <c r="Z6" s="61"/>
      <c r="AA6" s="61"/>
      <c r="AB6" s="61"/>
      <c r="AC6" s="242" t="s">
        <v>196</v>
      </c>
      <c r="AD6" s="196">
        <v>0.25</v>
      </c>
      <c r="AE6" s="63">
        <f t="shared" si="0"/>
        <v>0.25</v>
      </c>
      <c r="AF6" s="62">
        <v>0.5</v>
      </c>
      <c r="AG6" s="63">
        <f t="shared" si="1"/>
        <v>0.5</v>
      </c>
      <c r="AH6" s="62">
        <v>0.75</v>
      </c>
      <c r="AI6" s="63">
        <f t="shared" si="2"/>
        <v>0.75</v>
      </c>
      <c r="AJ6" s="62">
        <v>1</v>
      </c>
      <c r="AK6" s="157">
        <f t="shared" si="3"/>
        <v>1</v>
      </c>
      <c r="AL6" s="45">
        <v>0.25</v>
      </c>
      <c r="AM6" s="38">
        <f t="shared" si="4"/>
        <v>1</v>
      </c>
      <c r="AN6" s="105" t="s">
        <v>391</v>
      </c>
      <c r="AO6" s="104"/>
      <c r="AP6" s="38">
        <f t="shared" si="5"/>
        <v>0</v>
      </c>
      <c r="AQ6" s="105"/>
      <c r="AR6" s="104"/>
      <c r="AS6" s="38">
        <f t="shared" si="6"/>
        <v>0</v>
      </c>
      <c r="AT6" s="105"/>
      <c r="AU6" s="104"/>
      <c r="AV6" s="38">
        <f t="shared" si="7"/>
        <v>0</v>
      </c>
      <c r="AW6" s="19"/>
      <c r="BB6" t="s">
        <v>363</v>
      </c>
    </row>
    <row r="7" spans="1:59" ht="267" customHeight="1" x14ac:dyDescent="0.25">
      <c r="A7" s="353"/>
      <c r="B7" s="364"/>
      <c r="C7" s="364"/>
      <c r="D7" s="364"/>
      <c r="E7" s="364"/>
      <c r="F7" s="364"/>
      <c r="G7" s="364"/>
      <c r="H7" s="398"/>
      <c r="I7" s="355"/>
      <c r="J7" s="407"/>
      <c r="K7" s="407"/>
      <c r="L7" s="407"/>
      <c r="M7" s="407"/>
      <c r="N7" s="64" t="s">
        <v>197</v>
      </c>
      <c r="O7" s="180" t="s">
        <v>259</v>
      </c>
      <c r="P7" s="213"/>
      <c r="Q7" s="65" t="s">
        <v>7</v>
      </c>
      <c r="R7" s="65"/>
      <c r="S7" s="65"/>
      <c r="T7" s="65"/>
      <c r="U7" s="65" t="s">
        <v>7</v>
      </c>
      <c r="V7" s="65"/>
      <c r="W7" s="65"/>
      <c r="X7" s="65"/>
      <c r="Y7" s="65"/>
      <c r="Z7" s="65"/>
      <c r="AA7" s="65"/>
      <c r="AB7" s="65"/>
      <c r="AC7" s="214" t="s">
        <v>198</v>
      </c>
      <c r="AD7" s="195">
        <v>1</v>
      </c>
      <c r="AE7" s="67">
        <f t="shared" si="0"/>
        <v>1</v>
      </c>
      <c r="AF7" s="66">
        <v>1</v>
      </c>
      <c r="AG7" s="67">
        <f t="shared" si="1"/>
        <v>1</v>
      </c>
      <c r="AH7" s="66">
        <v>1</v>
      </c>
      <c r="AI7" s="67">
        <f t="shared" si="2"/>
        <v>1</v>
      </c>
      <c r="AJ7" s="66">
        <v>1</v>
      </c>
      <c r="AK7" s="156">
        <f t="shared" si="3"/>
        <v>1</v>
      </c>
      <c r="AL7" s="45">
        <v>1</v>
      </c>
      <c r="AM7" s="38">
        <f t="shared" si="4"/>
        <v>1</v>
      </c>
      <c r="AN7" s="105" t="s">
        <v>392</v>
      </c>
      <c r="AO7" s="104"/>
      <c r="AP7" s="38">
        <f t="shared" si="5"/>
        <v>0</v>
      </c>
      <c r="AQ7" s="105"/>
      <c r="AR7" s="104"/>
      <c r="AS7" s="38">
        <f t="shared" si="6"/>
        <v>0</v>
      </c>
      <c r="AT7" s="105"/>
      <c r="AU7" s="104"/>
      <c r="AV7" s="38">
        <f t="shared" si="7"/>
        <v>0</v>
      </c>
      <c r="AW7" s="19"/>
      <c r="BB7" t="s">
        <v>363</v>
      </c>
    </row>
    <row r="8" spans="1:59" ht="409.6" customHeight="1" x14ac:dyDescent="0.25">
      <c r="A8" s="353"/>
      <c r="B8" s="364"/>
      <c r="C8" s="364"/>
      <c r="D8" s="364"/>
      <c r="E8" s="364"/>
      <c r="F8" s="364"/>
      <c r="G8" s="364"/>
      <c r="H8" s="398"/>
      <c r="I8" s="155" t="s">
        <v>29</v>
      </c>
      <c r="J8" s="271">
        <f>AL8</f>
        <v>0.25</v>
      </c>
      <c r="K8" s="271">
        <f>AO8</f>
        <v>0</v>
      </c>
      <c r="L8" s="271">
        <f>AR8</f>
        <v>0</v>
      </c>
      <c r="M8" s="271">
        <f>AU8</f>
        <v>0</v>
      </c>
      <c r="N8" s="60" t="s">
        <v>30</v>
      </c>
      <c r="O8" s="181" t="s">
        <v>31</v>
      </c>
      <c r="P8" s="215" t="s">
        <v>7</v>
      </c>
      <c r="Q8" s="61" t="s">
        <v>7</v>
      </c>
      <c r="R8" s="61" t="s">
        <v>7</v>
      </c>
      <c r="S8" s="61" t="s">
        <v>7</v>
      </c>
      <c r="T8" s="61" t="s">
        <v>7</v>
      </c>
      <c r="U8" s="61" t="s">
        <v>7</v>
      </c>
      <c r="V8" s="61" t="s">
        <v>7</v>
      </c>
      <c r="W8" s="61" t="s">
        <v>7</v>
      </c>
      <c r="X8" s="61"/>
      <c r="Y8" s="61" t="s">
        <v>7</v>
      </c>
      <c r="Z8" s="61" t="s">
        <v>7</v>
      </c>
      <c r="AA8" s="61" t="s">
        <v>7</v>
      </c>
      <c r="AB8" s="61" t="s">
        <v>7</v>
      </c>
      <c r="AC8" s="242" t="s">
        <v>203</v>
      </c>
      <c r="AD8" s="196">
        <v>1</v>
      </c>
      <c r="AE8" s="63">
        <f>AD8/AJ8</f>
        <v>0.25</v>
      </c>
      <c r="AF8" s="62">
        <v>2</v>
      </c>
      <c r="AG8" s="63">
        <f>AF8/AJ8</f>
        <v>0.5</v>
      </c>
      <c r="AH8" s="62">
        <v>3</v>
      </c>
      <c r="AI8" s="63">
        <f>AH8/AJ8</f>
        <v>0.75</v>
      </c>
      <c r="AJ8" s="62">
        <v>4</v>
      </c>
      <c r="AK8" s="157">
        <f>AJ8/AJ8</f>
        <v>1</v>
      </c>
      <c r="AL8" s="45">
        <v>0.25</v>
      </c>
      <c r="AM8" s="38">
        <f t="shared" si="4"/>
        <v>1</v>
      </c>
      <c r="AN8" s="105" t="s">
        <v>405</v>
      </c>
      <c r="AO8" s="104"/>
      <c r="AP8" s="38">
        <f t="shared" si="5"/>
        <v>0</v>
      </c>
      <c r="AQ8" s="105"/>
      <c r="AR8" s="104"/>
      <c r="AS8" s="38">
        <f t="shared" si="6"/>
        <v>0</v>
      </c>
      <c r="AT8" s="105"/>
      <c r="AU8" s="104"/>
      <c r="AV8" s="38">
        <f t="shared" si="7"/>
        <v>0</v>
      </c>
      <c r="AW8" s="19"/>
      <c r="AX8" t="s">
        <v>363</v>
      </c>
      <c r="AY8" t="s">
        <v>363</v>
      </c>
      <c r="AZ8" t="s">
        <v>363</v>
      </c>
      <c r="BA8" t="s">
        <v>363</v>
      </c>
      <c r="BD8" t="s">
        <v>363</v>
      </c>
    </row>
    <row r="9" spans="1:59" ht="195.75" customHeight="1" x14ac:dyDescent="0.25">
      <c r="A9" s="353"/>
      <c r="B9" s="364"/>
      <c r="C9" s="364"/>
      <c r="D9" s="364"/>
      <c r="E9" s="364"/>
      <c r="F9" s="364"/>
      <c r="G9" s="364"/>
      <c r="H9" s="398"/>
      <c r="I9" s="355" t="s">
        <v>32</v>
      </c>
      <c r="J9" s="406">
        <f>AVERAGE(AL9:AL10)</f>
        <v>0.29166666666666663</v>
      </c>
      <c r="K9" s="406" t="e">
        <f>AVERAGE(AO9:AO10)</f>
        <v>#DIV/0!</v>
      </c>
      <c r="L9" s="406" t="e">
        <f>AVERAGE(AR9:AR10)</f>
        <v>#DIV/0!</v>
      </c>
      <c r="M9" s="406" t="e">
        <f>AVERAGE(AU9:AU10)</f>
        <v>#DIV/0!</v>
      </c>
      <c r="N9" s="64" t="s">
        <v>102</v>
      </c>
      <c r="O9" s="180" t="s">
        <v>33</v>
      </c>
      <c r="P9" s="213"/>
      <c r="Q9" s="65" t="s">
        <v>7</v>
      </c>
      <c r="R9" s="65"/>
      <c r="S9" s="65"/>
      <c r="T9" s="65"/>
      <c r="U9" s="65" t="s">
        <v>7</v>
      </c>
      <c r="V9" s="65"/>
      <c r="W9" s="65"/>
      <c r="X9" s="65"/>
      <c r="Y9" s="65"/>
      <c r="Z9" s="65"/>
      <c r="AA9" s="65"/>
      <c r="AB9" s="65"/>
      <c r="AC9" s="214" t="s">
        <v>201</v>
      </c>
      <c r="AD9" s="195">
        <v>1</v>
      </c>
      <c r="AE9" s="67">
        <f>AD9/AJ9</f>
        <v>0.25</v>
      </c>
      <c r="AF9" s="66">
        <v>2</v>
      </c>
      <c r="AG9" s="67">
        <f>AF9/AJ9</f>
        <v>0.5</v>
      </c>
      <c r="AH9" s="66">
        <v>3</v>
      </c>
      <c r="AI9" s="67">
        <f>AH9/AJ9</f>
        <v>0.75</v>
      </c>
      <c r="AJ9" s="66">
        <v>4</v>
      </c>
      <c r="AK9" s="156">
        <f>AJ9/AJ9</f>
        <v>1</v>
      </c>
      <c r="AL9" s="45">
        <v>0.25</v>
      </c>
      <c r="AM9" s="38">
        <f t="shared" si="4"/>
        <v>1</v>
      </c>
      <c r="AN9" s="105" t="s">
        <v>393</v>
      </c>
      <c r="AO9" s="104"/>
      <c r="AP9" s="38">
        <f t="shared" si="5"/>
        <v>0</v>
      </c>
      <c r="AQ9" s="105"/>
      <c r="AR9" s="104"/>
      <c r="AS9" s="38">
        <f t="shared" si="6"/>
        <v>0</v>
      </c>
      <c r="AT9" s="105"/>
      <c r="AU9" s="104"/>
      <c r="AV9" s="38">
        <f t="shared" si="7"/>
        <v>0</v>
      </c>
      <c r="AW9" s="19"/>
      <c r="BB9" t="s">
        <v>363</v>
      </c>
    </row>
    <row r="10" spans="1:59" ht="320.25" customHeight="1" thickBot="1" x14ac:dyDescent="0.3">
      <c r="A10" s="354"/>
      <c r="B10" s="365"/>
      <c r="C10" s="365"/>
      <c r="D10" s="365"/>
      <c r="E10" s="365"/>
      <c r="F10" s="365"/>
      <c r="G10" s="365"/>
      <c r="H10" s="399"/>
      <c r="I10" s="356"/>
      <c r="J10" s="408"/>
      <c r="K10" s="408"/>
      <c r="L10" s="408"/>
      <c r="M10" s="408"/>
      <c r="N10" s="243" t="s">
        <v>103</v>
      </c>
      <c r="O10" s="244" t="s">
        <v>34</v>
      </c>
      <c r="P10" s="245"/>
      <c r="Q10" s="246" t="s">
        <v>7</v>
      </c>
      <c r="R10" s="246"/>
      <c r="S10" s="246"/>
      <c r="T10" s="246"/>
      <c r="U10" s="246"/>
      <c r="V10" s="246"/>
      <c r="W10" s="246" t="s">
        <v>7</v>
      </c>
      <c r="X10" s="246"/>
      <c r="Y10" s="246"/>
      <c r="Z10" s="246"/>
      <c r="AA10" s="246"/>
      <c r="AB10" s="246"/>
      <c r="AC10" s="247" t="s">
        <v>202</v>
      </c>
      <c r="AD10" s="248">
        <v>1</v>
      </c>
      <c r="AE10" s="249">
        <f>AD10/AJ10</f>
        <v>0.33333333333333331</v>
      </c>
      <c r="AF10" s="250">
        <v>2</v>
      </c>
      <c r="AG10" s="249">
        <f>AF10/AJ10</f>
        <v>0.66666666666666663</v>
      </c>
      <c r="AH10" s="250">
        <v>3</v>
      </c>
      <c r="AI10" s="249">
        <f>AH10/AJ10</f>
        <v>1</v>
      </c>
      <c r="AJ10" s="250">
        <v>3</v>
      </c>
      <c r="AK10" s="251">
        <f>AJ10/AJ10</f>
        <v>1</v>
      </c>
      <c r="AL10" s="59">
        <f>1/3</f>
        <v>0.33333333333333331</v>
      </c>
      <c r="AM10" s="115">
        <f t="shared" si="4"/>
        <v>1</v>
      </c>
      <c r="AN10" s="116" t="s">
        <v>394</v>
      </c>
      <c r="AO10" s="114"/>
      <c r="AP10" s="115">
        <f t="shared" si="5"/>
        <v>0</v>
      </c>
      <c r="AQ10" s="116"/>
      <c r="AR10" s="114"/>
      <c r="AS10" s="115">
        <f t="shared" si="6"/>
        <v>0</v>
      </c>
      <c r="AT10" s="116"/>
      <c r="AU10" s="114"/>
      <c r="AV10" s="115">
        <f t="shared" si="7"/>
        <v>0</v>
      </c>
      <c r="AW10" s="37"/>
      <c r="AY10" t="s">
        <v>363</v>
      </c>
      <c r="BB10" t="s">
        <v>363</v>
      </c>
    </row>
    <row r="11" spans="1:59" ht="249" customHeight="1" x14ac:dyDescent="0.25">
      <c r="A11" s="357" t="s">
        <v>8</v>
      </c>
      <c r="B11" s="366" t="e">
        <f>AVERAGE(AM11:AM15)</f>
        <v>#DIV/0!</v>
      </c>
      <c r="C11" s="366">
        <f>AVERAGE(AP11:AP15)</f>
        <v>0</v>
      </c>
      <c r="D11" s="366">
        <f>AVERAGE(AS11:AS15)</f>
        <v>0</v>
      </c>
      <c r="E11" s="366" t="e">
        <f>AVERAGE(AL11:AL15)</f>
        <v>#DIV/0!</v>
      </c>
      <c r="F11" s="366" t="e">
        <f>AVERAGE(AO11:AO15)</f>
        <v>#DIV/0!</v>
      </c>
      <c r="G11" s="366" t="e">
        <f>AVERAGE(AR11:AR15)</f>
        <v>#DIV/0!</v>
      </c>
      <c r="H11" s="403" t="e">
        <f>AVERAGE(AU11:AU15)</f>
        <v>#DIV/0!</v>
      </c>
      <c r="I11" s="360" t="s">
        <v>101</v>
      </c>
      <c r="J11" s="267">
        <f>AL11</f>
        <v>0</v>
      </c>
      <c r="K11" s="267">
        <f>AO11</f>
        <v>0</v>
      </c>
      <c r="L11" s="267">
        <f>AR11</f>
        <v>0</v>
      </c>
      <c r="M11" s="267">
        <f>AU11</f>
        <v>0</v>
      </c>
      <c r="N11" s="144" t="s">
        <v>340</v>
      </c>
      <c r="O11" s="182" t="s">
        <v>36</v>
      </c>
      <c r="P11" s="216"/>
      <c r="Q11" s="145"/>
      <c r="R11" s="145"/>
      <c r="S11" s="145" t="s">
        <v>7</v>
      </c>
      <c r="T11" s="145"/>
      <c r="U11" s="145"/>
      <c r="V11" s="145" t="s">
        <v>7</v>
      </c>
      <c r="W11" s="145"/>
      <c r="X11" s="145"/>
      <c r="Y11" s="145"/>
      <c r="Z11" s="145"/>
      <c r="AA11" s="145"/>
      <c r="AB11" s="145"/>
      <c r="AC11" s="252" t="s">
        <v>267</v>
      </c>
      <c r="AD11" s="294">
        <v>0</v>
      </c>
      <c r="AE11" s="146">
        <f t="shared" ref="AE11" si="8">AD11/AJ11</f>
        <v>0</v>
      </c>
      <c r="AF11" s="295">
        <v>0.17</v>
      </c>
      <c r="AG11" s="146">
        <f t="shared" ref="AG11:AG23" si="9">AF11/AJ11</f>
        <v>0.17</v>
      </c>
      <c r="AH11" s="295">
        <v>0.33</v>
      </c>
      <c r="AI11" s="146">
        <f t="shared" ref="AI11:AI23" si="10">AH11/AJ11</f>
        <v>0.33</v>
      </c>
      <c r="AJ11" s="295">
        <v>1</v>
      </c>
      <c r="AK11" s="158">
        <f t="shared" ref="AK11:AK23" si="11">AJ11/AJ11</f>
        <v>1</v>
      </c>
      <c r="AL11" s="46"/>
      <c r="AM11" s="35"/>
      <c r="AN11" s="317" t="s">
        <v>372</v>
      </c>
      <c r="AO11" s="125"/>
      <c r="AP11" s="35">
        <f t="shared" si="5"/>
        <v>0</v>
      </c>
      <c r="AQ11" s="147"/>
      <c r="AR11" s="125"/>
      <c r="AS11" s="35">
        <f t="shared" si="6"/>
        <v>0</v>
      </c>
      <c r="AT11" s="147"/>
      <c r="AU11" s="125"/>
      <c r="AV11" s="35">
        <f t="shared" si="7"/>
        <v>0</v>
      </c>
      <c r="AW11" s="148"/>
      <c r="AX11" t="s">
        <v>363</v>
      </c>
      <c r="AZ11" t="s">
        <v>363</v>
      </c>
    </row>
    <row r="12" spans="1:59" ht="257.25" customHeight="1" x14ac:dyDescent="0.25">
      <c r="A12" s="358"/>
      <c r="B12" s="367"/>
      <c r="C12" s="367"/>
      <c r="D12" s="367"/>
      <c r="E12" s="367"/>
      <c r="F12" s="367"/>
      <c r="G12" s="367"/>
      <c r="H12" s="404"/>
      <c r="I12" s="361"/>
      <c r="J12" s="268">
        <f>AL12</f>
        <v>0</v>
      </c>
      <c r="K12" s="268">
        <f>AO12</f>
        <v>0</v>
      </c>
      <c r="L12" s="268">
        <f>AR12</f>
        <v>0</v>
      </c>
      <c r="M12" s="268">
        <f>AU12</f>
        <v>0</v>
      </c>
      <c r="N12" s="50" t="s">
        <v>341</v>
      </c>
      <c r="O12" s="51" t="s">
        <v>260</v>
      </c>
      <c r="P12" s="52"/>
      <c r="Q12" s="53"/>
      <c r="R12" s="53"/>
      <c r="S12" s="53" t="s">
        <v>7</v>
      </c>
      <c r="T12" s="53"/>
      <c r="U12" s="53"/>
      <c r="V12" s="53" t="s">
        <v>7</v>
      </c>
      <c r="W12" s="53"/>
      <c r="X12" s="53"/>
      <c r="Y12" s="53"/>
      <c r="Z12" s="53"/>
      <c r="AA12" s="53"/>
      <c r="AB12" s="53"/>
      <c r="AC12" s="253" t="s">
        <v>267</v>
      </c>
      <c r="AD12" s="296">
        <v>0</v>
      </c>
      <c r="AE12" s="69">
        <f t="shared" ref="AE12:AE15" si="12">AD12/AJ12</f>
        <v>0</v>
      </c>
      <c r="AF12" s="297">
        <v>0.17</v>
      </c>
      <c r="AG12" s="69">
        <f t="shared" ref="AG12:AG15" si="13">AF12/AJ12</f>
        <v>0.17</v>
      </c>
      <c r="AH12" s="297">
        <v>0.33</v>
      </c>
      <c r="AI12" s="69">
        <f t="shared" ref="AI12:AI15" si="14">AH12/AJ12</f>
        <v>0.33</v>
      </c>
      <c r="AJ12" s="297">
        <v>1</v>
      </c>
      <c r="AK12" s="159">
        <f t="shared" ref="AK12:AK15" si="15">AJ12/AJ12</f>
        <v>1</v>
      </c>
      <c r="AL12" s="45"/>
      <c r="AM12" s="38"/>
      <c r="AN12" s="314" t="s">
        <v>373</v>
      </c>
      <c r="AO12" s="104"/>
      <c r="AP12" s="38">
        <f t="shared" si="5"/>
        <v>0</v>
      </c>
      <c r="AQ12" s="108"/>
      <c r="AR12" s="104"/>
      <c r="AS12" s="38">
        <f t="shared" si="6"/>
        <v>0</v>
      </c>
      <c r="AT12" s="108"/>
      <c r="AU12" s="104"/>
      <c r="AV12" s="38">
        <f t="shared" si="7"/>
        <v>0</v>
      </c>
      <c r="AW12" s="21"/>
      <c r="AX12" t="s">
        <v>363</v>
      </c>
      <c r="AZ12" t="s">
        <v>363</v>
      </c>
    </row>
    <row r="13" spans="1:59" ht="90" customHeight="1" x14ac:dyDescent="0.25">
      <c r="A13" s="358"/>
      <c r="B13" s="367"/>
      <c r="C13" s="367"/>
      <c r="D13" s="367"/>
      <c r="E13" s="367"/>
      <c r="F13" s="367"/>
      <c r="G13" s="367"/>
      <c r="H13" s="404"/>
      <c r="I13" s="361"/>
      <c r="J13" s="268">
        <f>AL13</f>
        <v>0</v>
      </c>
      <c r="K13" s="268">
        <f>AO13</f>
        <v>0</v>
      </c>
      <c r="L13" s="268">
        <f>AR13</f>
        <v>0</v>
      </c>
      <c r="M13" s="268">
        <f>AU13</f>
        <v>0</v>
      </c>
      <c r="N13" s="54" t="s">
        <v>342</v>
      </c>
      <c r="O13" s="55" t="s">
        <v>261</v>
      </c>
      <c r="P13" s="56"/>
      <c r="Q13" s="57"/>
      <c r="R13" s="57"/>
      <c r="S13" s="57" t="s">
        <v>7</v>
      </c>
      <c r="T13" s="57"/>
      <c r="U13" s="57"/>
      <c r="V13" s="57" t="s">
        <v>7</v>
      </c>
      <c r="W13" s="57"/>
      <c r="X13" s="57"/>
      <c r="Y13" s="57"/>
      <c r="Z13" s="57"/>
      <c r="AA13" s="57"/>
      <c r="AB13" s="57"/>
      <c r="AC13" s="254" t="s">
        <v>267</v>
      </c>
      <c r="AD13" s="298">
        <v>0</v>
      </c>
      <c r="AE13" s="68">
        <f t="shared" si="12"/>
        <v>0</v>
      </c>
      <c r="AF13" s="299">
        <v>0.17</v>
      </c>
      <c r="AG13" s="68">
        <f t="shared" si="13"/>
        <v>0.17</v>
      </c>
      <c r="AH13" s="299">
        <v>0.33</v>
      </c>
      <c r="AI13" s="68">
        <f t="shared" si="14"/>
        <v>0.33</v>
      </c>
      <c r="AJ13" s="299">
        <v>1</v>
      </c>
      <c r="AK13" s="160">
        <f t="shared" si="15"/>
        <v>1</v>
      </c>
      <c r="AL13" s="45"/>
      <c r="AM13" s="38"/>
      <c r="AN13" s="314" t="s">
        <v>374</v>
      </c>
      <c r="AO13" s="104"/>
      <c r="AP13" s="38">
        <f t="shared" si="5"/>
        <v>0</v>
      </c>
      <c r="AQ13" s="108"/>
      <c r="AR13" s="104"/>
      <c r="AS13" s="38">
        <f t="shared" si="6"/>
        <v>0</v>
      </c>
      <c r="AT13" s="108"/>
      <c r="AU13" s="104"/>
      <c r="AV13" s="38">
        <f t="shared" si="7"/>
        <v>0</v>
      </c>
      <c r="AW13" s="21"/>
      <c r="AX13" t="s">
        <v>363</v>
      </c>
      <c r="AZ13" t="s">
        <v>363</v>
      </c>
    </row>
    <row r="14" spans="1:59" ht="65.25" customHeight="1" x14ac:dyDescent="0.25">
      <c r="A14" s="358"/>
      <c r="B14" s="367"/>
      <c r="C14" s="367"/>
      <c r="D14" s="367"/>
      <c r="E14" s="367"/>
      <c r="F14" s="367"/>
      <c r="G14" s="367"/>
      <c r="H14" s="404"/>
      <c r="I14" s="361"/>
      <c r="J14" s="268">
        <f>AL14</f>
        <v>0</v>
      </c>
      <c r="K14" s="268">
        <f>AO14</f>
        <v>0</v>
      </c>
      <c r="L14" s="268">
        <f>AR14</f>
        <v>0</v>
      </c>
      <c r="M14" s="268">
        <f>AU14</f>
        <v>0</v>
      </c>
      <c r="N14" s="50" t="s">
        <v>343</v>
      </c>
      <c r="O14" s="51" t="s">
        <v>241</v>
      </c>
      <c r="P14" s="52"/>
      <c r="Q14" s="53"/>
      <c r="R14" s="53"/>
      <c r="S14" s="53" t="s">
        <v>7</v>
      </c>
      <c r="T14" s="53"/>
      <c r="U14" s="53"/>
      <c r="V14" s="53" t="s">
        <v>7</v>
      </c>
      <c r="W14" s="53"/>
      <c r="X14" s="53"/>
      <c r="Y14" s="53"/>
      <c r="Z14" s="53"/>
      <c r="AA14" s="53"/>
      <c r="AB14" s="53"/>
      <c r="AC14" s="253" t="s">
        <v>267</v>
      </c>
      <c r="AD14" s="296">
        <v>0</v>
      </c>
      <c r="AE14" s="69">
        <f t="shared" si="12"/>
        <v>0</v>
      </c>
      <c r="AF14" s="297">
        <v>0.17</v>
      </c>
      <c r="AG14" s="69">
        <f t="shared" si="13"/>
        <v>0.17</v>
      </c>
      <c r="AH14" s="297">
        <v>0.33</v>
      </c>
      <c r="AI14" s="69">
        <f t="shared" si="14"/>
        <v>0.33</v>
      </c>
      <c r="AJ14" s="297">
        <v>1</v>
      </c>
      <c r="AK14" s="159">
        <f t="shared" si="15"/>
        <v>1</v>
      </c>
      <c r="AL14" s="45"/>
      <c r="AM14" s="38"/>
      <c r="AN14" s="314" t="s">
        <v>365</v>
      </c>
      <c r="AO14" s="104"/>
      <c r="AP14" s="38">
        <f t="shared" si="5"/>
        <v>0</v>
      </c>
      <c r="AQ14" s="108"/>
      <c r="AR14" s="104"/>
      <c r="AS14" s="38">
        <f t="shared" si="6"/>
        <v>0</v>
      </c>
      <c r="AT14" s="108"/>
      <c r="AU14" s="104"/>
      <c r="AV14" s="38">
        <f t="shared" si="7"/>
        <v>0</v>
      </c>
      <c r="AW14" s="21"/>
      <c r="AX14" t="s">
        <v>363</v>
      </c>
      <c r="AZ14" t="s">
        <v>363</v>
      </c>
    </row>
    <row r="15" spans="1:59" ht="117.75" customHeight="1" thickBot="1" x14ac:dyDescent="0.3">
      <c r="A15" s="359"/>
      <c r="B15" s="368"/>
      <c r="C15" s="368"/>
      <c r="D15" s="368"/>
      <c r="E15" s="368"/>
      <c r="F15" s="368"/>
      <c r="G15" s="368"/>
      <c r="H15" s="405"/>
      <c r="I15" s="362"/>
      <c r="J15" s="269">
        <f>AL15</f>
        <v>0</v>
      </c>
      <c r="K15" s="269">
        <f>AO15</f>
        <v>0</v>
      </c>
      <c r="L15" s="269">
        <f>AR15</f>
        <v>0</v>
      </c>
      <c r="M15" s="269">
        <f>AU15</f>
        <v>0</v>
      </c>
      <c r="N15" s="282" t="s">
        <v>117</v>
      </c>
      <c r="O15" s="283" t="s">
        <v>242</v>
      </c>
      <c r="P15" s="284"/>
      <c r="Q15" s="285"/>
      <c r="R15" s="285"/>
      <c r="S15" s="285" t="s">
        <v>7</v>
      </c>
      <c r="T15" s="285"/>
      <c r="U15" s="285"/>
      <c r="V15" s="285" t="s">
        <v>7</v>
      </c>
      <c r="W15" s="285"/>
      <c r="X15" s="285"/>
      <c r="Y15" s="285" t="s">
        <v>7</v>
      </c>
      <c r="Z15" s="285"/>
      <c r="AA15" s="285"/>
      <c r="AB15" s="285" t="s">
        <v>7</v>
      </c>
      <c r="AC15" s="286" t="s">
        <v>267</v>
      </c>
      <c r="AD15" s="300">
        <v>0</v>
      </c>
      <c r="AE15" s="287">
        <f t="shared" si="12"/>
        <v>0</v>
      </c>
      <c r="AF15" s="301">
        <v>0.17</v>
      </c>
      <c r="AG15" s="287">
        <f t="shared" si="13"/>
        <v>0.17</v>
      </c>
      <c r="AH15" s="301">
        <v>0.33</v>
      </c>
      <c r="AI15" s="287">
        <f t="shared" si="14"/>
        <v>0.33</v>
      </c>
      <c r="AJ15" s="301">
        <v>1</v>
      </c>
      <c r="AK15" s="288">
        <f t="shared" si="15"/>
        <v>1</v>
      </c>
      <c r="AL15" s="47"/>
      <c r="AM15" s="39"/>
      <c r="AN15" s="318" t="s">
        <v>366</v>
      </c>
      <c r="AO15" s="130"/>
      <c r="AP15" s="39">
        <f t="shared" si="5"/>
        <v>0</v>
      </c>
      <c r="AQ15" s="149"/>
      <c r="AR15" s="130"/>
      <c r="AS15" s="39">
        <f t="shared" si="6"/>
        <v>0</v>
      </c>
      <c r="AT15" s="149"/>
      <c r="AU15" s="130"/>
      <c r="AV15" s="39">
        <f t="shared" si="7"/>
        <v>0</v>
      </c>
      <c r="AW15" s="150"/>
      <c r="AX15" t="s">
        <v>363</v>
      </c>
      <c r="AZ15" t="s">
        <v>363</v>
      </c>
    </row>
    <row r="16" spans="1:59" ht="61.5" customHeight="1" x14ac:dyDescent="0.25">
      <c r="A16" s="372" t="s">
        <v>9</v>
      </c>
      <c r="B16" s="377">
        <f>AVERAGE(AM16:AM33)</f>
        <v>0.77777777777777779</v>
      </c>
      <c r="C16" s="377" t="e">
        <f>AVERAGE(AP16:AP33)</f>
        <v>#DIV/0!</v>
      </c>
      <c r="D16" s="377" t="e">
        <f>AVERAGE(AS16:AS33)</f>
        <v>#DIV/0!</v>
      </c>
      <c r="E16" s="377">
        <f>AVERAGE(AL16:AL33)</f>
        <v>0.30555555555555558</v>
      </c>
      <c r="F16" s="377" t="e">
        <f>AVERAGE(AO16:AO33)</f>
        <v>#DIV/0!</v>
      </c>
      <c r="G16" s="377" t="e">
        <f>AVERAGE(AR16:AR33)</f>
        <v>#DIV/0!</v>
      </c>
      <c r="H16" s="400" t="e">
        <f>AVERAGE(AU16:AU33)</f>
        <v>#DIV/0!</v>
      </c>
      <c r="I16" s="375" t="s">
        <v>162</v>
      </c>
      <c r="J16" s="412">
        <f>AVERAGE(AL16:AL22)</f>
        <v>0.4</v>
      </c>
      <c r="K16" s="412" t="e">
        <f>AVERAGE(AO16:AO22)</f>
        <v>#DIV/0!</v>
      </c>
      <c r="L16" s="412" t="e">
        <f>AVERAGE(AR16:AR22)</f>
        <v>#DIV/0!</v>
      </c>
      <c r="M16" s="412" t="e">
        <f>AVERAGE(AU16:AU22)</f>
        <v>#DIV/0!</v>
      </c>
      <c r="N16" s="138" t="s">
        <v>167</v>
      </c>
      <c r="O16" s="183" t="s">
        <v>183</v>
      </c>
      <c r="P16" s="217"/>
      <c r="Q16" s="139" t="s">
        <v>7</v>
      </c>
      <c r="R16" s="139"/>
      <c r="S16" s="139"/>
      <c r="T16" s="139"/>
      <c r="U16" s="139"/>
      <c r="V16" s="139"/>
      <c r="W16" s="139"/>
      <c r="X16" s="139"/>
      <c r="Y16" s="139"/>
      <c r="Z16" s="139"/>
      <c r="AA16" s="139"/>
      <c r="AB16" s="139"/>
      <c r="AC16" s="255" t="s">
        <v>168</v>
      </c>
      <c r="AD16" s="197">
        <v>1</v>
      </c>
      <c r="AE16" s="141">
        <f t="shared" ref="AE16:AE23" si="16">AD16/AJ16</f>
        <v>0.25</v>
      </c>
      <c r="AF16" s="140">
        <v>2</v>
      </c>
      <c r="AG16" s="141">
        <f t="shared" si="9"/>
        <v>0.5</v>
      </c>
      <c r="AH16" s="140">
        <v>3</v>
      </c>
      <c r="AI16" s="141">
        <f t="shared" si="10"/>
        <v>0.75</v>
      </c>
      <c r="AJ16" s="140">
        <v>4</v>
      </c>
      <c r="AK16" s="161">
        <f t="shared" si="11"/>
        <v>1</v>
      </c>
      <c r="AL16" s="58">
        <v>0.25</v>
      </c>
      <c r="AM16" s="34">
        <f t="shared" si="4"/>
        <v>1</v>
      </c>
      <c r="AN16" s="143" t="s">
        <v>395</v>
      </c>
      <c r="AO16" s="142"/>
      <c r="AP16" s="34">
        <f t="shared" si="5"/>
        <v>0</v>
      </c>
      <c r="AQ16" s="143"/>
      <c r="AR16" s="142"/>
      <c r="AS16" s="34">
        <f t="shared" si="6"/>
        <v>0</v>
      </c>
      <c r="AT16" s="143"/>
      <c r="AU16" s="142"/>
      <c r="AV16" s="34">
        <f t="shared" si="7"/>
        <v>0</v>
      </c>
      <c r="AW16" s="177"/>
      <c r="BB16" t="s">
        <v>363</v>
      </c>
    </row>
    <row r="17" spans="1:56" ht="75" customHeight="1" x14ac:dyDescent="0.25">
      <c r="A17" s="373"/>
      <c r="B17" s="378"/>
      <c r="C17" s="378"/>
      <c r="D17" s="378"/>
      <c r="E17" s="378"/>
      <c r="F17" s="378"/>
      <c r="G17" s="378"/>
      <c r="H17" s="401"/>
      <c r="I17" s="376"/>
      <c r="J17" s="410"/>
      <c r="K17" s="410"/>
      <c r="L17" s="410"/>
      <c r="M17" s="410"/>
      <c r="N17" s="302" t="s">
        <v>337</v>
      </c>
      <c r="O17" s="184" t="s">
        <v>163</v>
      </c>
      <c r="P17" s="218"/>
      <c r="Q17" s="74" t="s">
        <v>7</v>
      </c>
      <c r="R17" s="74"/>
      <c r="S17" s="74"/>
      <c r="T17" s="74"/>
      <c r="U17" s="74" t="s">
        <v>7</v>
      </c>
      <c r="V17" s="74"/>
      <c r="W17" s="74"/>
      <c r="X17" s="74"/>
      <c r="Y17" s="74"/>
      <c r="Z17" s="74"/>
      <c r="AA17" s="74"/>
      <c r="AB17" s="74"/>
      <c r="AC17" s="256" t="s">
        <v>169</v>
      </c>
      <c r="AD17" s="198">
        <v>1</v>
      </c>
      <c r="AE17" s="76">
        <f t="shared" ref="AE17" si="17">AD17/AJ17</f>
        <v>0.5</v>
      </c>
      <c r="AF17" s="75">
        <v>1</v>
      </c>
      <c r="AG17" s="76">
        <f t="shared" ref="AG17" si="18">AF17/AJ17</f>
        <v>0.5</v>
      </c>
      <c r="AH17" s="75">
        <v>2</v>
      </c>
      <c r="AI17" s="76">
        <f t="shared" ref="AI17" si="19">AH17/AJ17</f>
        <v>1</v>
      </c>
      <c r="AJ17" s="75">
        <v>2</v>
      </c>
      <c r="AK17" s="162">
        <f t="shared" ref="AK17" si="20">AJ17/AJ17</f>
        <v>1</v>
      </c>
      <c r="AL17" s="45">
        <v>0.5</v>
      </c>
      <c r="AM17" s="38">
        <f t="shared" ref="AM17:AM20" si="21">AL17/AE17</f>
        <v>1</v>
      </c>
      <c r="AN17" s="107" t="s">
        <v>411</v>
      </c>
      <c r="AO17" s="104"/>
      <c r="AP17" s="38">
        <f t="shared" ref="AP17:AP20" si="22">AO17/AG17</f>
        <v>0</v>
      </c>
      <c r="AQ17" s="107"/>
      <c r="AR17" s="104"/>
      <c r="AS17" s="38">
        <f t="shared" ref="AS17:AS20" si="23">AR17/AI17</f>
        <v>0</v>
      </c>
      <c r="AT17" s="107"/>
      <c r="AU17" s="104"/>
      <c r="AV17" s="38">
        <f t="shared" ref="AV17:AV20" si="24">AU17/AK17</f>
        <v>0</v>
      </c>
      <c r="AW17" s="20"/>
      <c r="BB17" t="s">
        <v>363</v>
      </c>
    </row>
    <row r="18" spans="1:56" ht="52.5" customHeight="1" x14ac:dyDescent="0.25">
      <c r="A18" s="373"/>
      <c r="B18" s="378"/>
      <c r="C18" s="378"/>
      <c r="D18" s="378"/>
      <c r="E18" s="378"/>
      <c r="F18" s="378"/>
      <c r="G18" s="378"/>
      <c r="H18" s="401"/>
      <c r="I18" s="376"/>
      <c r="J18" s="410"/>
      <c r="K18" s="410"/>
      <c r="L18" s="410"/>
      <c r="M18" s="410"/>
      <c r="N18" s="70" t="s">
        <v>170</v>
      </c>
      <c r="O18" s="185" t="s">
        <v>243</v>
      </c>
      <c r="P18" s="219"/>
      <c r="Q18" s="71" t="s">
        <v>7</v>
      </c>
      <c r="R18" s="71"/>
      <c r="S18" s="71"/>
      <c r="T18" s="71"/>
      <c r="U18" s="71" t="s">
        <v>7</v>
      </c>
      <c r="V18" s="71"/>
      <c r="W18" s="71"/>
      <c r="X18" s="71"/>
      <c r="Y18" s="71"/>
      <c r="Z18" s="71"/>
      <c r="AA18" s="71"/>
      <c r="AB18" s="71"/>
      <c r="AC18" s="257" t="s">
        <v>172</v>
      </c>
      <c r="AD18" s="199">
        <v>0</v>
      </c>
      <c r="AE18" s="73">
        <f t="shared" ref="AE18" si="25">AD18/AJ18</f>
        <v>0</v>
      </c>
      <c r="AF18" s="72">
        <v>0.5</v>
      </c>
      <c r="AG18" s="73">
        <f t="shared" ref="AG18" si="26">AF18/AJ18</f>
        <v>0.5</v>
      </c>
      <c r="AH18" s="72">
        <v>1</v>
      </c>
      <c r="AI18" s="73">
        <f t="shared" ref="AI18" si="27">AH18/AJ18</f>
        <v>1</v>
      </c>
      <c r="AJ18" s="72">
        <v>1</v>
      </c>
      <c r="AK18" s="163">
        <f t="shared" ref="AK18" si="28">AJ18/AJ18</f>
        <v>1</v>
      </c>
      <c r="AL18" s="45"/>
      <c r="AM18" s="313"/>
      <c r="AN18" s="314" t="s">
        <v>361</v>
      </c>
      <c r="AO18" s="104"/>
      <c r="AP18" s="38">
        <f t="shared" si="22"/>
        <v>0</v>
      </c>
      <c r="AQ18" s="107"/>
      <c r="AR18" s="104"/>
      <c r="AS18" s="38">
        <f t="shared" si="23"/>
        <v>0</v>
      </c>
      <c r="AT18" s="107"/>
      <c r="AU18" s="104"/>
      <c r="AV18" s="38">
        <f t="shared" si="24"/>
        <v>0</v>
      </c>
      <c r="AW18" s="20"/>
    </row>
    <row r="19" spans="1:56" ht="85.5" customHeight="1" x14ac:dyDescent="0.25">
      <c r="A19" s="373"/>
      <c r="B19" s="378"/>
      <c r="C19" s="378"/>
      <c r="D19" s="378"/>
      <c r="E19" s="378"/>
      <c r="F19" s="378"/>
      <c r="G19" s="378"/>
      <c r="H19" s="401"/>
      <c r="I19" s="376"/>
      <c r="J19" s="410"/>
      <c r="K19" s="410"/>
      <c r="L19" s="410"/>
      <c r="M19" s="410"/>
      <c r="N19" s="77" t="s">
        <v>338</v>
      </c>
      <c r="O19" s="184" t="s">
        <v>339</v>
      </c>
      <c r="P19" s="218"/>
      <c r="Q19" s="74" t="s">
        <v>7</v>
      </c>
      <c r="R19" s="74"/>
      <c r="S19" s="74"/>
      <c r="T19" s="74"/>
      <c r="U19" s="74"/>
      <c r="V19" s="74"/>
      <c r="W19" s="74"/>
      <c r="X19" s="74"/>
      <c r="Y19" s="74"/>
      <c r="Z19" s="74"/>
      <c r="AA19" s="74"/>
      <c r="AB19" s="74"/>
      <c r="AC19" s="256" t="s">
        <v>171</v>
      </c>
      <c r="AD19" s="198"/>
      <c r="AE19" s="76">
        <v>0</v>
      </c>
      <c r="AF19" s="75"/>
      <c r="AG19" s="76">
        <f>1/2</f>
        <v>0.5</v>
      </c>
      <c r="AH19" s="75"/>
      <c r="AI19" s="76">
        <f>1/2</f>
        <v>0.5</v>
      </c>
      <c r="AJ19" s="75"/>
      <c r="AK19" s="162">
        <f>3/3</f>
        <v>1</v>
      </c>
      <c r="AL19" s="45"/>
      <c r="AM19" s="38"/>
      <c r="AN19" s="314" t="s">
        <v>361</v>
      </c>
      <c r="AO19" s="104"/>
      <c r="AP19" s="38">
        <f t="shared" si="22"/>
        <v>0</v>
      </c>
      <c r="AQ19" s="107"/>
      <c r="AR19" s="104"/>
      <c r="AS19" s="38">
        <f t="shared" si="23"/>
        <v>0</v>
      </c>
      <c r="AT19" s="107"/>
      <c r="AU19" s="104"/>
      <c r="AV19" s="38">
        <f t="shared" si="24"/>
        <v>0</v>
      </c>
      <c r="AW19" s="20"/>
    </row>
    <row r="20" spans="1:56" ht="120" customHeight="1" x14ac:dyDescent="0.25">
      <c r="A20" s="373"/>
      <c r="B20" s="378"/>
      <c r="C20" s="378"/>
      <c r="D20" s="378"/>
      <c r="E20" s="378"/>
      <c r="F20" s="378"/>
      <c r="G20" s="378"/>
      <c r="H20" s="401"/>
      <c r="I20" s="376"/>
      <c r="J20" s="410"/>
      <c r="K20" s="410"/>
      <c r="L20" s="410"/>
      <c r="M20" s="410"/>
      <c r="N20" s="70" t="s">
        <v>178</v>
      </c>
      <c r="O20" s="185" t="s">
        <v>262</v>
      </c>
      <c r="P20" s="219"/>
      <c r="Q20" s="71"/>
      <c r="R20" s="71" t="s">
        <v>7</v>
      </c>
      <c r="S20" s="71"/>
      <c r="T20" s="71"/>
      <c r="U20" s="71" t="s">
        <v>7</v>
      </c>
      <c r="V20" s="71"/>
      <c r="W20" s="71"/>
      <c r="X20" s="71"/>
      <c r="Y20" s="71"/>
      <c r="Z20" s="71"/>
      <c r="AA20" s="71"/>
      <c r="AB20" s="71"/>
      <c r="AC20" s="257" t="s">
        <v>179</v>
      </c>
      <c r="AD20" s="199">
        <v>1</v>
      </c>
      <c r="AE20" s="73">
        <f t="shared" ref="AE20" si="29">AD20/AJ20</f>
        <v>1</v>
      </c>
      <c r="AF20" s="72">
        <v>1</v>
      </c>
      <c r="AG20" s="73">
        <f t="shared" ref="AG20" si="30">AF20/AJ20</f>
        <v>1</v>
      </c>
      <c r="AH20" s="72">
        <v>1</v>
      </c>
      <c r="AI20" s="73">
        <f t="shared" ref="AI20" si="31">AH20/AJ20</f>
        <v>1</v>
      </c>
      <c r="AJ20" s="72">
        <v>1</v>
      </c>
      <c r="AK20" s="163">
        <f t="shared" ref="AK20" si="32">AJ20/AJ20</f>
        <v>1</v>
      </c>
      <c r="AL20" s="45">
        <v>0</v>
      </c>
      <c r="AM20" s="38">
        <f t="shared" si="21"/>
        <v>0</v>
      </c>
      <c r="AN20" s="107" t="s">
        <v>412</v>
      </c>
      <c r="AO20" s="104"/>
      <c r="AP20" s="38">
        <f t="shared" si="22"/>
        <v>0</v>
      </c>
      <c r="AQ20" s="107"/>
      <c r="AR20" s="104"/>
      <c r="AS20" s="38">
        <f t="shared" si="23"/>
        <v>0</v>
      </c>
      <c r="AT20" s="107"/>
      <c r="AU20" s="104"/>
      <c r="AV20" s="38">
        <f t="shared" si="24"/>
        <v>0</v>
      </c>
      <c r="AW20" s="20"/>
      <c r="BD20" t="s">
        <v>363</v>
      </c>
    </row>
    <row r="21" spans="1:56" ht="409.6" customHeight="1" x14ac:dyDescent="0.25">
      <c r="A21" s="373"/>
      <c r="B21" s="378"/>
      <c r="C21" s="378"/>
      <c r="D21" s="378"/>
      <c r="E21" s="378"/>
      <c r="F21" s="378"/>
      <c r="G21" s="378"/>
      <c r="H21" s="401"/>
      <c r="I21" s="376"/>
      <c r="J21" s="410"/>
      <c r="K21" s="410"/>
      <c r="L21" s="410"/>
      <c r="M21" s="410"/>
      <c r="N21" s="77" t="s">
        <v>180</v>
      </c>
      <c r="O21" s="184" t="s">
        <v>177</v>
      </c>
      <c r="P21" s="218"/>
      <c r="Q21" s="74" t="s">
        <v>7</v>
      </c>
      <c r="R21" s="74" t="s">
        <v>7</v>
      </c>
      <c r="S21" s="74" t="s">
        <v>7</v>
      </c>
      <c r="T21" s="74"/>
      <c r="U21" s="74" t="s">
        <v>7</v>
      </c>
      <c r="V21" s="74"/>
      <c r="W21" s="74"/>
      <c r="X21" s="74"/>
      <c r="Y21" s="74"/>
      <c r="Z21" s="74"/>
      <c r="AA21" s="74"/>
      <c r="AB21" s="74"/>
      <c r="AC21" s="256" t="s">
        <v>182</v>
      </c>
      <c r="AD21" s="198">
        <v>1</v>
      </c>
      <c r="AE21" s="76">
        <f t="shared" si="16"/>
        <v>1</v>
      </c>
      <c r="AF21" s="75">
        <v>1</v>
      </c>
      <c r="AG21" s="76">
        <f t="shared" si="9"/>
        <v>1</v>
      </c>
      <c r="AH21" s="75">
        <v>1</v>
      </c>
      <c r="AI21" s="76">
        <f t="shared" si="10"/>
        <v>1</v>
      </c>
      <c r="AJ21" s="75">
        <v>1</v>
      </c>
      <c r="AK21" s="162">
        <f t="shared" si="11"/>
        <v>1</v>
      </c>
      <c r="AL21" s="45">
        <v>1</v>
      </c>
      <c r="AM21" s="38">
        <f t="shared" si="4"/>
        <v>1</v>
      </c>
      <c r="AN21" s="107" t="s">
        <v>413</v>
      </c>
      <c r="AO21" s="104"/>
      <c r="AP21" s="38">
        <f t="shared" si="5"/>
        <v>0</v>
      </c>
      <c r="AQ21" s="107"/>
      <c r="AR21" s="104"/>
      <c r="AS21" s="38">
        <f t="shared" si="6"/>
        <v>0</v>
      </c>
      <c r="AT21" s="107"/>
      <c r="AU21" s="104"/>
      <c r="AV21" s="38">
        <f t="shared" si="7"/>
        <v>0</v>
      </c>
      <c r="AW21" s="20"/>
      <c r="AX21" t="s">
        <v>363</v>
      </c>
      <c r="BB21" t="s">
        <v>363</v>
      </c>
      <c r="BD21" t="s">
        <v>363</v>
      </c>
    </row>
    <row r="22" spans="1:56" ht="260.25" customHeight="1" x14ac:dyDescent="0.25">
      <c r="A22" s="373"/>
      <c r="B22" s="378"/>
      <c r="C22" s="378"/>
      <c r="D22" s="378"/>
      <c r="E22" s="378"/>
      <c r="F22" s="378"/>
      <c r="G22" s="378"/>
      <c r="H22" s="401"/>
      <c r="I22" s="376"/>
      <c r="J22" s="413"/>
      <c r="K22" s="413"/>
      <c r="L22" s="413"/>
      <c r="M22" s="413"/>
      <c r="N22" s="70" t="s">
        <v>358</v>
      </c>
      <c r="O22" s="185" t="s">
        <v>144</v>
      </c>
      <c r="P22" s="219"/>
      <c r="Q22" s="71" t="s">
        <v>7</v>
      </c>
      <c r="R22" s="71"/>
      <c r="S22" s="71"/>
      <c r="T22" s="71"/>
      <c r="U22" s="71" t="s">
        <v>7</v>
      </c>
      <c r="V22" s="71"/>
      <c r="W22" s="71"/>
      <c r="X22" s="71"/>
      <c r="Y22" s="71"/>
      <c r="Z22" s="71"/>
      <c r="AA22" s="71"/>
      <c r="AB22" s="71"/>
      <c r="AC22" s="257" t="s">
        <v>182</v>
      </c>
      <c r="AD22" s="199">
        <v>1</v>
      </c>
      <c r="AE22" s="73">
        <f t="shared" si="16"/>
        <v>0.25</v>
      </c>
      <c r="AF22" s="72">
        <v>2</v>
      </c>
      <c r="AG22" s="73">
        <f t="shared" si="9"/>
        <v>0.5</v>
      </c>
      <c r="AH22" s="72">
        <v>3</v>
      </c>
      <c r="AI22" s="73">
        <f t="shared" si="10"/>
        <v>0.75</v>
      </c>
      <c r="AJ22" s="72">
        <v>4</v>
      </c>
      <c r="AK22" s="163">
        <f t="shared" si="11"/>
        <v>1</v>
      </c>
      <c r="AL22" s="45">
        <v>0.25</v>
      </c>
      <c r="AM22" s="38">
        <f t="shared" si="4"/>
        <v>1</v>
      </c>
      <c r="AN22" s="107" t="s">
        <v>414</v>
      </c>
      <c r="AO22" s="104"/>
      <c r="AP22" s="38">
        <f t="shared" si="5"/>
        <v>0</v>
      </c>
      <c r="AQ22" s="107"/>
      <c r="AR22" s="104"/>
      <c r="AS22" s="38">
        <f t="shared" si="6"/>
        <v>0</v>
      </c>
      <c r="AT22" s="107"/>
      <c r="AU22" s="104"/>
      <c r="AV22" s="38">
        <f t="shared" si="7"/>
        <v>0</v>
      </c>
      <c r="AW22" s="20"/>
    </row>
    <row r="23" spans="1:56" ht="60.75" customHeight="1" x14ac:dyDescent="0.25">
      <c r="A23" s="373"/>
      <c r="B23" s="378"/>
      <c r="C23" s="378"/>
      <c r="D23" s="378"/>
      <c r="E23" s="378"/>
      <c r="F23" s="378"/>
      <c r="G23" s="378"/>
      <c r="H23" s="401"/>
      <c r="I23" s="376" t="s">
        <v>174</v>
      </c>
      <c r="J23" s="276"/>
      <c r="K23" s="276"/>
      <c r="L23" s="276"/>
      <c r="M23" s="276"/>
      <c r="N23" s="77" t="s">
        <v>164</v>
      </c>
      <c r="O23" s="184" t="s">
        <v>165</v>
      </c>
      <c r="P23" s="218"/>
      <c r="Q23" s="74" t="s">
        <v>7</v>
      </c>
      <c r="R23" s="74"/>
      <c r="S23" s="74"/>
      <c r="T23" s="74"/>
      <c r="U23" s="74" t="s">
        <v>7</v>
      </c>
      <c r="V23" s="74"/>
      <c r="W23" s="74"/>
      <c r="X23" s="74"/>
      <c r="Y23" s="74"/>
      <c r="Z23" s="74"/>
      <c r="AA23" s="74"/>
      <c r="AB23" s="74"/>
      <c r="AC23" s="256" t="s">
        <v>172</v>
      </c>
      <c r="AD23" s="198">
        <v>0</v>
      </c>
      <c r="AE23" s="76">
        <f t="shared" si="16"/>
        <v>0</v>
      </c>
      <c r="AF23" s="75">
        <v>0.5</v>
      </c>
      <c r="AG23" s="76">
        <f t="shared" si="9"/>
        <v>0.5</v>
      </c>
      <c r="AH23" s="75">
        <v>1</v>
      </c>
      <c r="AI23" s="76">
        <f t="shared" si="10"/>
        <v>1</v>
      </c>
      <c r="AJ23" s="75">
        <v>1</v>
      </c>
      <c r="AK23" s="162">
        <f t="shared" si="11"/>
        <v>1</v>
      </c>
      <c r="AL23" s="45"/>
      <c r="AM23" s="313"/>
      <c r="AN23" s="315" t="s">
        <v>361</v>
      </c>
      <c r="AO23" s="104"/>
      <c r="AP23" s="38">
        <f t="shared" si="5"/>
        <v>0</v>
      </c>
      <c r="AQ23" s="106"/>
      <c r="AR23" s="104"/>
      <c r="AS23" s="38">
        <f t="shared" si="6"/>
        <v>0</v>
      </c>
      <c r="AT23" s="106"/>
      <c r="AU23" s="104"/>
      <c r="AV23" s="38">
        <f t="shared" si="7"/>
        <v>0</v>
      </c>
      <c r="AW23" s="16"/>
    </row>
    <row r="24" spans="1:56" ht="30" x14ac:dyDescent="0.25">
      <c r="A24" s="373"/>
      <c r="B24" s="378"/>
      <c r="C24" s="378"/>
      <c r="D24" s="378"/>
      <c r="E24" s="378"/>
      <c r="F24" s="378"/>
      <c r="G24" s="378"/>
      <c r="H24" s="401"/>
      <c r="I24" s="376"/>
      <c r="J24" s="409">
        <f>AVERAGE(AL24:AL26)</f>
        <v>0.25</v>
      </c>
      <c r="K24" s="409" t="e">
        <f>AVERAGE(AO24:AO26)</f>
        <v>#DIV/0!</v>
      </c>
      <c r="L24" s="409" t="e">
        <f>AVERAGE(AR24:AR26)</f>
        <v>#DIV/0!</v>
      </c>
      <c r="M24" s="409" t="e">
        <f>AVERAGE(AU24:AU26)</f>
        <v>#DIV/0!</v>
      </c>
      <c r="N24" s="70" t="s">
        <v>40</v>
      </c>
      <c r="O24" s="185" t="s">
        <v>41</v>
      </c>
      <c r="P24" s="219" t="s">
        <v>7</v>
      </c>
      <c r="Q24" s="71" t="s">
        <v>7</v>
      </c>
      <c r="R24" s="71"/>
      <c r="S24" s="71"/>
      <c r="T24" s="71"/>
      <c r="U24" s="71" t="s">
        <v>7</v>
      </c>
      <c r="V24" s="71"/>
      <c r="W24" s="71"/>
      <c r="X24" s="71"/>
      <c r="Y24" s="71"/>
      <c r="Z24" s="71"/>
      <c r="AA24" s="71"/>
      <c r="AB24" s="71"/>
      <c r="AC24" s="257" t="s">
        <v>204</v>
      </c>
      <c r="AD24" s="199">
        <v>0</v>
      </c>
      <c r="AE24" s="73">
        <v>0</v>
      </c>
      <c r="AF24" s="72">
        <v>0</v>
      </c>
      <c r="AG24" s="73">
        <v>0</v>
      </c>
      <c r="AH24" s="72">
        <v>0</v>
      </c>
      <c r="AI24" s="73">
        <v>0</v>
      </c>
      <c r="AJ24" s="72">
        <v>1</v>
      </c>
      <c r="AK24" s="163">
        <v>1</v>
      </c>
      <c r="AL24" s="45"/>
      <c r="AM24" s="313"/>
      <c r="AN24" s="314" t="s">
        <v>361</v>
      </c>
      <c r="AO24" s="104"/>
      <c r="AP24" s="38" t="e">
        <f t="shared" si="5"/>
        <v>#DIV/0!</v>
      </c>
      <c r="AQ24" s="108"/>
      <c r="AR24" s="104"/>
      <c r="AS24" s="38" t="e">
        <f t="shared" si="6"/>
        <v>#DIV/0!</v>
      </c>
      <c r="AT24" s="108"/>
      <c r="AU24" s="104"/>
      <c r="AV24" s="38">
        <f t="shared" si="7"/>
        <v>0</v>
      </c>
      <c r="AW24" s="21"/>
    </row>
    <row r="25" spans="1:56" ht="41.25" customHeight="1" x14ac:dyDescent="0.25">
      <c r="A25" s="373"/>
      <c r="B25" s="378"/>
      <c r="C25" s="378"/>
      <c r="D25" s="378"/>
      <c r="E25" s="378"/>
      <c r="F25" s="378"/>
      <c r="G25" s="378"/>
      <c r="H25" s="401"/>
      <c r="I25" s="376"/>
      <c r="J25" s="410"/>
      <c r="K25" s="410"/>
      <c r="L25" s="410"/>
      <c r="M25" s="410"/>
      <c r="N25" s="77" t="s">
        <v>175</v>
      </c>
      <c r="O25" s="184" t="s">
        <v>244</v>
      </c>
      <c r="P25" s="218"/>
      <c r="Q25" s="74" t="s">
        <v>7</v>
      </c>
      <c r="R25" s="74"/>
      <c r="S25" s="74"/>
      <c r="T25" s="74"/>
      <c r="U25" s="74" t="s">
        <v>7</v>
      </c>
      <c r="V25" s="74"/>
      <c r="W25" s="74"/>
      <c r="X25" s="74"/>
      <c r="Y25" s="74"/>
      <c r="Z25" s="74"/>
      <c r="AA25" s="74"/>
      <c r="AB25" s="74"/>
      <c r="AC25" s="256" t="s">
        <v>245</v>
      </c>
      <c r="AD25" s="198">
        <v>0</v>
      </c>
      <c r="AE25" s="76">
        <v>0</v>
      </c>
      <c r="AF25" s="75">
        <v>0</v>
      </c>
      <c r="AG25" s="76">
        <v>0</v>
      </c>
      <c r="AH25" s="75">
        <v>0</v>
      </c>
      <c r="AI25" s="76">
        <v>0</v>
      </c>
      <c r="AJ25" s="75">
        <v>1</v>
      </c>
      <c r="AK25" s="162">
        <v>1</v>
      </c>
      <c r="AL25" s="45"/>
      <c r="AM25" s="313"/>
      <c r="AN25" s="314" t="s">
        <v>361</v>
      </c>
      <c r="AO25" s="104"/>
      <c r="AP25" s="38" t="e">
        <f t="shared" ref="AP25:AP32" si="33">AO25/AG25</f>
        <v>#DIV/0!</v>
      </c>
      <c r="AQ25" s="108"/>
      <c r="AR25" s="104"/>
      <c r="AS25" s="38" t="e">
        <f t="shared" ref="AS25:AS32" si="34">AR25/AI25</f>
        <v>#DIV/0!</v>
      </c>
      <c r="AT25" s="108"/>
      <c r="AU25" s="104"/>
      <c r="AV25" s="38">
        <f t="shared" ref="AV25:AV32" si="35">AU25/AK25</f>
        <v>0</v>
      </c>
      <c r="AW25" s="21"/>
    </row>
    <row r="26" spans="1:56" ht="234.75" customHeight="1" x14ac:dyDescent="0.25">
      <c r="A26" s="373"/>
      <c r="B26" s="378"/>
      <c r="C26" s="378"/>
      <c r="D26" s="378"/>
      <c r="E26" s="378"/>
      <c r="F26" s="378"/>
      <c r="G26" s="378"/>
      <c r="H26" s="401"/>
      <c r="I26" s="376"/>
      <c r="J26" s="413"/>
      <c r="K26" s="413"/>
      <c r="L26" s="413"/>
      <c r="M26" s="413"/>
      <c r="N26" s="77" t="s">
        <v>359</v>
      </c>
      <c r="O26" s="184" t="s">
        <v>360</v>
      </c>
      <c r="P26" s="218"/>
      <c r="Q26" s="74" t="s">
        <v>7</v>
      </c>
      <c r="R26" s="74" t="s">
        <v>7</v>
      </c>
      <c r="S26" s="74" t="s">
        <v>7</v>
      </c>
      <c r="T26" s="74"/>
      <c r="U26" s="74"/>
      <c r="V26" s="74"/>
      <c r="W26" s="74"/>
      <c r="X26" s="74"/>
      <c r="Y26" s="74"/>
      <c r="Z26" s="74"/>
      <c r="AA26" s="74"/>
      <c r="AB26" s="74"/>
      <c r="AC26" s="256" t="s">
        <v>246</v>
      </c>
      <c r="AD26" s="198">
        <v>1</v>
      </c>
      <c r="AE26" s="76">
        <f t="shared" ref="AE26:AE65" si="36">AD26/AJ26</f>
        <v>0.25</v>
      </c>
      <c r="AF26" s="75">
        <v>2</v>
      </c>
      <c r="AG26" s="76">
        <f t="shared" ref="AG26:AG65" si="37">AF26/AJ26</f>
        <v>0.5</v>
      </c>
      <c r="AH26" s="75">
        <v>3</v>
      </c>
      <c r="AI26" s="76">
        <f t="shared" ref="AI26:AI65" si="38">AH26/AJ26</f>
        <v>0.75</v>
      </c>
      <c r="AJ26" s="75">
        <v>4</v>
      </c>
      <c r="AK26" s="162">
        <f t="shared" ref="AK26:AK65" si="39">AJ26/AJ26</f>
        <v>1</v>
      </c>
      <c r="AL26" s="45">
        <v>0.25</v>
      </c>
      <c r="AM26" s="38">
        <f t="shared" ref="AM26:AM31" si="40">AL26/AE26</f>
        <v>1</v>
      </c>
      <c r="AN26" s="108" t="s">
        <v>406</v>
      </c>
      <c r="AO26" s="104"/>
      <c r="AP26" s="38">
        <f t="shared" si="33"/>
        <v>0</v>
      </c>
      <c r="AQ26" s="108"/>
      <c r="AR26" s="104"/>
      <c r="AS26" s="38">
        <f t="shared" si="34"/>
        <v>0</v>
      </c>
      <c r="AT26" s="108"/>
      <c r="AU26" s="104"/>
      <c r="AV26" s="38">
        <f t="shared" si="35"/>
        <v>0</v>
      </c>
      <c r="AW26" s="19"/>
      <c r="AX26" t="s">
        <v>363</v>
      </c>
      <c r="BB26" t="s">
        <v>363</v>
      </c>
      <c r="BD26" t="s">
        <v>363</v>
      </c>
    </row>
    <row r="27" spans="1:56" ht="30.75" customHeight="1" x14ac:dyDescent="0.25">
      <c r="A27" s="373"/>
      <c r="B27" s="378"/>
      <c r="C27" s="378"/>
      <c r="D27" s="378"/>
      <c r="E27" s="378"/>
      <c r="F27" s="378"/>
      <c r="G27" s="378"/>
      <c r="H27" s="401"/>
      <c r="I27" s="376" t="s">
        <v>173</v>
      </c>
      <c r="J27" s="409">
        <f>AVERAGE(AL27:AL33)</f>
        <v>0.16666666666666666</v>
      </c>
      <c r="K27" s="409" t="e">
        <f>AVERAGE(AO27:AO33)</f>
        <v>#DIV/0!</v>
      </c>
      <c r="L27" s="409" t="e">
        <f>AVERAGE(AR27:AR33)</f>
        <v>#DIV/0!</v>
      </c>
      <c r="M27" s="409" t="e">
        <f>AVERAGE(AU27:AU33)</f>
        <v>#DIV/0!</v>
      </c>
      <c r="N27" s="70" t="s">
        <v>42</v>
      </c>
      <c r="O27" s="185" t="s">
        <v>43</v>
      </c>
      <c r="P27" s="219" t="s">
        <v>7</v>
      </c>
      <c r="Q27" s="71"/>
      <c r="R27" s="71"/>
      <c r="S27" s="71"/>
      <c r="T27" s="71"/>
      <c r="U27" s="71"/>
      <c r="V27" s="71"/>
      <c r="W27" s="71"/>
      <c r="X27" s="71"/>
      <c r="Y27" s="71"/>
      <c r="Z27" s="71"/>
      <c r="AA27" s="71"/>
      <c r="AB27" s="71"/>
      <c r="AC27" s="257" t="s">
        <v>205</v>
      </c>
      <c r="AD27" s="199">
        <v>0</v>
      </c>
      <c r="AE27" s="73">
        <f t="shared" si="36"/>
        <v>0</v>
      </c>
      <c r="AF27" s="72">
        <v>0</v>
      </c>
      <c r="AG27" s="73">
        <f t="shared" si="37"/>
        <v>0</v>
      </c>
      <c r="AH27" s="72">
        <v>0</v>
      </c>
      <c r="AI27" s="73">
        <f t="shared" si="38"/>
        <v>0</v>
      </c>
      <c r="AJ27" s="72">
        <v>1</v>
      </c>
      <c r="AK27" s="163">
        <f t="shared" si="39"/>
        <v>1</v>
      </c>
      <c r="AL27" s="45"/>
      <c r="AM27" s="38"/>
      <c r="AN27" s="314" t="s">
        <v>361</v>
      </c>
      <c r="AO27" s="104"/>
      <c r="AP27" s="38" t="e">
        <f t="shared" si="33"/>
        <v>#DIV/0!</v>
      </c>
      <c r="AQ27" s="108"/>
      <c r="AR27" s="104"/>
      <c r="AS27" s="38" t="e">
        <f t="shared" si="34"/>
        <v>#DIV/0!</v>
      </c>
      <c r="AT27" s="108"/>
      <c r="AU27" s="104"/>
      <c r="AV27" s="38">
        <f t="shared" si="35"/>
        <v>0</v>
      </c>
      <c r="AW27" s="21"/>
    </row>
    <row r="28" spans="1:56" ht="131.25" customHeight="1" x14ac:dyDescent="0.25">
      <c r="A28" s="373"/>
      <c r="B28" s="378"/>
      <c r="C28" s="378"/>
      <c r="D28" s="378"/>
      <c r="E28" s="378"/>
      <c r="F28" s="378"/>
      <c r="G28" s="378"/>
      <c r="H28" s="401"/>
      <c r="I28" s="376"/>
      <c r="J28" s="410"/>
      <c r="K28" s="410"/>
      <c r="L28" s="410"/>
      <c r="M28" s="410"/>
      <c r="N28" s="77" t="s">
        <v>44</v>
      </c>
      <c r="O28" s="184" t="s">
        <v>45</v>
      </c>
      <c r="P28" s="218"/>
      <c r="Q28" s="74"/>
      <c r="R28" s="74"/>
      <c r="S28" s="74" t="s">
        <v>7</v>
      </c>
      <c r="T28" s="74"/>
      <c r="U28" s="74"/>
      <c r="V28" s="74"/>
      <c r="W28" s="74"/>
      <c r="X28" s="74"/>
      <c r="Y28" s="74"/>
      <c r="Z28" s="74"/>
      <c r="AA28" s="74"/>
      <c r="AB28" s="74"/>
      <c r="AC28" s="256" t="s">
        <v>269</v>
      </c>
      <c r="AD28" s="198">
        <v>1</v>
      </c>
      <c r="AE28" s="76">
        <f t="shared" si="36"/>
        <v>0.25</v>
      </c>
      <c r="AF28" s="75">
        <v>2</v>
      </c>
      <c r="AG28" s="76">
        <f t="shared" si="37"/>
        <v>0.5</v>
      </c>
      <c r="AH28" s="75">
        <v>3</v>
      </c>
      <c r="AI28" s="76">
        <f t="shared" si="38"/>
        <v>0.75</v>
      </c>
      <c r="AJ28" s="75">
        <v>4</v>
      </c>
      <c r="AK28" s="162">
        <f t="shared" si="39"/>
        <v>1</v>
      </c>
      <c r="AL28" s="45">
        <v>0.25</v>
      </c>
      <c r="AM28" s="38">
        <f t="shared" si="40"/>
        <v>1</v>
      </c>
      <c r="AN28" s="108" t="s">
        <v>364</v>
      </c>
      <c r="AO28" s="104"/>
      <c r="AP28" s="38">
        <f t="shared" si="33"/>
        <v>0</v>
      </c>
      <c r="AQ28" s="108"/>
      <c r="AR28" s="104"/>
      <c r="AS28" s="38">
        <f t="shared" si="34"/>
        <v>0</v>
      </c>
      <c r="AT28" s="108"/>
      <c r="AU28" s="104"/>
      <c r="AV28" s="38">
        <f t="shared" si="35"/>
        <v>0</v>
      </c>
      <c r="AW28" s="19"/>
      <c r="AX28" t="s">
        <v>363</v>
      </c>
    </row>
    <row r="29" spans="1:56" ht="30" x14ac:dyDescent="0.25">
      <c r="A29" s="373"/>
      <c r="B29" s="378"/>
      <c r="C29" s="378"/>
      <c r="D29" s="378"/>
      <c r="E29" s="378"/>
      <c r="F29" s="378"/>
      <c r="G29" s="378"/>
      <c r="H29" s="401"/>
      <c r="I29" s="376"/>
      <c r="J29" s="410"/>
      <c r="K29" s="410"/>
      <c r="L29" s="410"/>
      <c r="M29" s="410"/>
      <c r="N29" s="70" t="s">
        <v>46</v>
      </c>
      <c r="O29" s="185" t="s">
        <v>47</v>
      </c>
      <c r="P29" s="219"/>
      <c r="Q29" s="71"/>
      <c r="R29" s="71"/>
      <c r="S29" s="71"/>
      <c r="T29" s="71"/>
      <c r="U29" s="71" t="s">
        <v>7</v>
      </c>
      <c r="V29" s="71"/>
      <c r="W29" s="71"/>
      <c r="X29" s="71"/>
      <c r="Y29" s="71"/>
      <c r="Z29" s="71"/>
      <c r="AA29" s="71"/>
      <c r="AB29" s="71"/>
      <c r="AC29" s="257" t="s">
        <v>206</v>
      </c>
      <c r="AD29" s="199">
        <v>0</v>
      </c>
      <c r="AE29" s="73">
        <f t="shared" si="36"/>
        <v>0</v>
      </c>
      <c r="AF29" s="72">
        <v>0</v>
      </c>
      <c r="AG29" s="73">
        <f t="shared" si="37"/>
        <v>0</v>
      </c>
      <c r="AH29" s="72">
        <v>1</v>
      </c>
      <c r="AI29" s="73">
        <f t="shared" si="38"/>
        <v>1</v>
      </c>
      <c r="AJ29" s="72">
        <v>1</v>
      </c>
      <c r="AK29" s="163">
        <f t="shared" si="39"/>
        <v>1</v>
      </c>
      <c r="AL29" s="45"/>
      <c r="AM29" s="313"/>
      <c r="AN29" s="314" t="s">
        <v>361</v>
      </c>
      <c r="AO29" s="104"/>
      <c r="AP29" s="38" t="e">
        <f t="shared" si="33"/>
        <v>#DIV/0!</v>
      </c>
      <c r="AQ29" s="108"/>
      <c r="AR29" s="104"/>
      <c r="AS29" s="38">
        <f t="shared" si="34"/>
        <v>0</v>
      </c>
      <c r="AT29" s="108"/>
      <c r="AU29" s="104"/>
      <c r="AV29" s="38">
        <f t="shared" si="35"/>
        <v>0</v>
      </c>
      <c r="AW29" s="21"/>
    </row>
    <row r="30" spans="1:56" ht="30" x14ac:dyDescent="0.25">
      <c r="A30" s="373"/>
      <c r="B30" s="378"/>
      <c r="C30" s="378"/>
      <c r="D30" s="378"/>
      <c r="E30" s="378"/>
      <c r="F30" s="378"/>
      <c r="G30" s="378"/>
      <c r="H30" s="401"/>
      <c r="I30" s="376"/>
      <c r="J30" s="410"/>
      <c r="K30" s="410"/>
      <c r="L30" s="410"/>
      <c r="M30" s="410"/>
      <c r="N30" s="77" t="s">
        <v>176</v>
      </c>
      <c r="O30" s="184" t="s">
        <v>247</v>
      </c>
      <c r="P30" s="218"/>
      <c r="Q30" s="74" t="s">
        <v>7</v>
      </c>
      <c r="R30" s="74"/>
      <c r="S30" s="74"/>
      <c r="T30" s="74"/>
      <c r="U30" s="74" t="s">
        <v>7</v>
      </c>
      <c r="V30" s="74"/>
      <c r="W30" s="74"/>
      <c r="X30" s="74"/>
      <c r="Y30" s="74"/>
      <c r="Z30" s="74"/>
      <c r="AA30" s="74"/>
      <c r="AB30" s="74"/>
      <c r="AC30" s="256" t="s">
        <v>323</v>
      </c>
      <c r="AD30" s="198">
        <v>1</v>
      </c>
      <c r="AE30" s="76">
        <f t="shared" ref="AE30" si="41">AD30/AJ30</f>
        <v>0.25</v>
      </c>
      <c r="AF30" s="75">
        <v>2</v>
      </c>
      <c r="AG30" s="76">
        <f t="shared" ref="AG30" si="42">AF30/AJ30</f>
        <v>0.5</v>
      </c>
      <c r="AH30" s="75">
        <v>3</v>
      </c>
      <c r="AI30" s="76">
        <f t="shared" ref="AI30" si="43">AH30/AJ30</f>
        <v>0.75</v>
      </c>
      <c r="AJ30" s="75">
        <v>4</v>
      </c>
      <c r="AK30" s="162">
        <f t="shared" ref="AK30" si="44">AJ30/AJ30</f>
        <v>1</v>
      </c>
      <c r="AL30" s="45">
        <v>0</v>
      </c>
      <c r="AM30" s="38">
        <f t="shared" si="40"/>
        <v>0</v>
      </c>
      <c r="AN30" s="107" t="s">
        <v>415</v>
      </c>
      <c r="AO30" s="104"/>
      <c r="AP30" s="38">
        <f t="shared" si="33"/>
        <v>0</v>
      </c>
      <c r="AQ30" s="108"/>
      <c r="AR30" s="104"/>
      <c r="AS30" s="38">
        <f t="shared" si="34"/>
        <v>0</v>
      </c>
      <c r="AT30" s="108"/>
      <c r="AU30" s="104"/>
      <c r="AV30" s="38">
        <f t="shared" si="35"/>
        <v>0</v>
      </c>
      <c r="AW30" s="21"/>
    </row>
    <row r="31" spans="1:56" ht="409.5" customHeight="1" x14ac:dyDescent="0.25">
      <c r="A31" s="373"/>
      <c r="B31" s="378"/>
      <c r="C31" s="378"/>
      <c r="D31" s="378"/>
      <c r="E31" s="378"/>
      <c r="F31" s="378"/>
      <c r="G31" s="378"/>
      <c r="H31" s="401"/>
      <c r="I31" s="376"/>
      <c r="J31" s="410"/>
      <c r="K31" s="410"/>
      <c r="L31" s="410"/>
      <c r="M31" s="410"/>
      <c r="N31" s="70" t="s">
        <v>166</v>
      </c>
      <c r="O31" s="185" t="s">
        <v>248</v>
      </c>
      <c r="P31" s="219"/>
      <c r="Q31" s="71" t="s">
        <v>7</v>
      </c>
      <c r="R31" s="71" t="s">
        <v>7</v>
      </c>
      <c r="S31" s="71" t="s">
        <v>7</v>
      </c>
      <c r="T31" s="71"/>
      <c r="U31" s="71" t="s">
        <v>7</v>
      </c>
      <c r="V31" s="71"/>
      <c r="W31" s="71"/>
      <c r="X31" s="71"/>
      <c r="Y31" s="71" t="s">
        <v>7</v>
      </c>
      <c r="Z31" s="71"/>
      <c r="AA31" s="71"/>
      <c r="AB31" s="71" t="s">
        <v>7</v>
      </c>
      <c r="AC31" s="257" t="s">
        <v>282</v>
      </c>
      <c r="AD31" s="199">
        <v>1</v>
      </c>
      <c r="AE31" s="73">
        <f t="shared" ref="AE31" si="45">AD31/AJ31</f>
        <v>0.25</v>
      </c>
      <c r="AF31" s="72">
        <v>2</v>
      </c>
      <c r="AG31" s="73">
        <f t="shared" ref="AG31" si="46">AF31/AJ31</f>
        <v>0.5</v>
      </c>
      <c r="AH31" s="72">
        <v>3</v>
      </c>
      <c r="AI31" s="73">
        <f t="shared" ref="AI31" si="47">AH31/AJ31</f>
        <v>0.75</v>
      </c>
      <c r="AJ31" s="72">
        <v>4</v>
      </c>
      <c r="AK31" s="163">
        <f t="shared" ref="AK31" si="48">AJ31/AJ31</f>
        <v>1</v>
      </c>
      <c r="AL31" s="45">
        <v>0.25</v>
      </c>
      <c r="AM31" s="38">
        <f t="shared" si="40"/>
        <v>1</v>
      </c>
      <c r="AN31" s="108" t="s">
        <v>422</v>
      </c>
      <c r="AO31" s="104"/>
      <c r="AP31" s="38">
        <f t="shared" si="33"/>
        <v>0</v>
      </c>
      <c r="AQ31" s="108"/>
      <c r="AR31" s="104"/>
      <c r="AS31" s="38">
        <f t="shared" si="34"/>
        <v>0</v>
      </c>
      <c r="AT31" s="108"/>
      <c r="AU31" s="104"/>
      <c r="AV31" s="38">
        <f t="shared" si="35"/>
        <v>0</v>
      </c>
      <c r="AW31" s="21"/>
      <c r="AX31" t="s">
        <v>363</v>
      </c>
      <c r="BA31" t="s">
        <v>363</v>
      </c>
      <c r="BB31" t="s">
        <v>363</v>
      </c>
      <c r="BD31" t="s">
        <v>363</v>
      </c>
    </row>
    <row r="32" spans="1:56" ht="45" x14ac:dyDescent="0.25">
      <c r="A32" s="373"/>
      <c r="B32" s="378"/>
      <c r="C32" s="378"/>
      <c r="D32" s="378"/>
      <c r="E32" s="378"/>
      <c r="F32" s="378"/>
      <c r="G32" s="378"/>
      <c r="H32" s="401"/>
      <c r="I32" s="376"/>
      <c r="J32" s="410"/>
      <c r="K32" s="410"/>
      <c r="L32" s="410"/>
      <c r="M32" s="410"/>
      <c r="N32" s="77" t="s">
        <v>145</v>
      </c>
      <c r="O32" s="184" t="s">
        <v>146</v>
      </c>
      <c r="P32" s="218"/>
      <c r="Q32" s="74"/>
      <c r="R32" s="74"/>
      <c r="S32" s="74"/>
      <c r="T32" s="74"/>
      <c r="U32" s="74" t="s">
        <v>7</v>
      </c>
      <c r="V32" s="74"/>
      <c r="W32" s="74"/>
      <c r="X32" s="74"/>
      <c r="Y32" s="74"/>
      <c r="Z32" s="74"/>
      <c r="AA32" s="74"/>
      <c r="AB32" s="74"/>
      <c r="AC32" s="256" t="s">
        <v>181</v>
      </c>
      <c r="AD32" s="198">
        <v>0</v>
      </c>
      <c r="AE32" s="76">
        <f t="shared" ref="AE32" si="49">AD32/AJ32</f>
        <v>0</v>
      </c>
      <c r="AF32" s="75">
        <v>0</v>
      </c>
      <c r="AG32" s="76">
        <f t="shared" ref="AG32" si="50">AF32/AJ32</f>
        <v>0</v>
      </c>
      <c r="AH32" s="75">
        <v>0</v>
      </c>
      <c r="AI32" s="76">
        <f t="shared" ref="AI32" si="51">AH32/AJ32</f>
        <v>0</v>
      </c>
      <c r="AJ32" s="75">
        <v>1</v>
      </c>
      <c r="AK32" s="162">
        <f t="shared" ref="AK32" si="52">AJ32/AJ32</f>
        <v>1</v>
      </c>
      <c r="AL32" s="45"/>
      <c r="AM32" s="313"/>
      <c r="AN32" s="314" t="s">
        <v>361</v>
      </c>
      <c r="AO32" s="104"/>
      <c r="AP32" s="38" t="e">
        <f t="shared" si="33"/>
        <v>#DIV/0!</v>
      </c>
      <c r="AQ32" s="108"/>
      <c r="AR32" s="104"/>
      <c r="AS32" s="38" t="e">
        <f t="shared" si="34"/>
        <v>#DIV/0!</v>
      </c>
      <c r="AT32" s="108"/>
      <c r="AU32" s="104"/>
      <c r="AV32" s="38">
        <f t="shared" si="35"/>
        <v>0</v>
      </c>
      <c r="AW32" s="21"/>
    </row>
    <row r="33" spans="1:58" ht="60.75" thickBot="1" x14ac:dyDescent="0.3">
      <c r="A33" s="374"/>
      <c r="B33" s="379"/>
      <c r="C33" s="379"/>
      <c r="D33" s="379"/>
      <c r="E33" s="379"/>
      <c r="F33" s="379"/>
      <c r="G33" s="379"/>
      <c r="H33" s="402"/>
      <c r="I33" s="393"/>
      <c r="J33" s="411"/>
      <c r="K33" s="411"/>
      <c r="L33" s="411"/>
      <c r="M33" s="411"/>
      <c r="N33" s="117" t="s">
        <v>346</v>
      </c>
      <c r="O33" s="186" t="s">
        <v>48</v>
      </c>
      <c r="P33" s="220"/>
      <c r="Q33" s="118"/>
      <c r="R33" s="118"/>
      <c r="S33" s="118"/>
      <c r="T33" s="118"/>
      <c r="U33" s="118"/>
      <c r="V33" s="118"/>
      <c r="W33" s="118" t="s">
        <v>7</v>
      </c>
      <c r="X33" s="118"/>
      <c r="Y33" s="118"/>
      <c r="Z33" s="118"/>
      <c r="AA33" s="118"/>
      <c r="AB33" s="118"/>
      <c r="AC33" s="265" t="s">
        <v>228</v>
      </c>
      <c r="AD33" s="200">
        <v>0</v>
      </c>
      <c r="AE33" s="120">
        <f t="shared" si="36"/>
        <v>0</v>
      </c>
      <c r="AF33" s="119">
        <v>0</v>
      </c>
      <c r="AG33" s="120">
        <f t="shared" si="37"/>
        <v>0</v>
      </c>
      <c r="AH33" s="119">
        <v>0</v>
      </c>
      <c r="AI33" s="120">
        <f t="shared" si="38"/>
        <v>0</v>
      </c>
      <c r="AJ33" s="119">
        <v>1</v>
      </c>
      <c r="AK33" s="164">
        <f t="shared" si="39"/>
        <v>1</v>
      </c>
      <c r="AL33" s="59"/>
      <c r="AM33" s="115"/>
      <c r="AN33" s="319" t="s">
        <v>368</v>
      </c>
      <c r="AO33" s="114"/>
      <c r="AP33" s="115" t="e">
        <f t="shared" si="5"/>
        <v>#DIV/0!</v>
      </c>
      <c r="AQ33" s="121"/>
      <c r="AR33" s="114"/>
      <c r="AS33" s="115" t="e">
        <f t="shared" si="6"/>
        <v>#DIV/0!</v>
      </c>
      <c r="AT33" s="121"/>
      <c r="AU33" s="114"/>
      <c r="AV33" s="115">
        <f t="shared" si="7"/>
        <v>0</v>
      </c>
      <c r="AW33" s="178"/>
      <c r="AY33" t="s">
        <v>363</v>
      </c>
    </row>
    <row r="34" spans="1:58" ht="45" x14ac:dyDescent="0.25">
      <c r="A34" s="328" t="s">
        <v>10</v>
      </c>
      <c r="B34" s="369">
        <f>AVERAGE(AM34:AM52)</f>
        <v>0.8</v>
      </c>
      <c r="C34" s="369" t="e">
        <f>AVERAGE(AP34:AP52)</f>
        <v>#DIV/0!</v>
      </c>
      <c r="D34" s="369" t="e">
        <f>AVERAGE(AS35:AS53)</f>
        <v>#DIV/0!</v>
      </c>
      <c r="E34" s="369">
        <f>AVERAGE(AL34:AL52)</f>
        <v>0.21666666666666665</v>
      </c>
      <c r="F34" s="369" t="e">
        <f>AVERAGE(AO34:AO52)</f>
        <v>#DIV/0!</v>
      </c>
      <c r="G34" s="369" t="e">
        <f>AVERAGE(AR34:AR52)</f>
        <v>#DIV/0!</v>
      </c>
      <c r="H34" s="390" t="e">
        <f>AVERAGE(AU34:AU52)</f>
        <v>#DIV/0!</v>
      </c>
      <c r="I34" s="388" t="s">
        <v>249</v>
      </c>
      <c r="J34" s="417">
        <f>AVERAGE(AL34:AL38)</f>
        <v>0.25</v>
      </c>
      <c r="K34" s="417" t="e">
        <f>AVERAGE(AO34:AO38)</f>
        <v>#DIV/0!</v>
      </c>
      <c r="L34" s="417" t="e">
        <f>AVERAGE(AR34:AR38)</f>
        <v>#DIV/0!</v>
      </c>
      <c r="M34" s="417" t="e">
        <f>AVERAGE(AU34:AU38)</f>
        <v>#DIV/0!</v>
      </c>
      <c r="N34" s="132" t="s">
        <v>65</v>
      </c>
      <c r="O34" s="240" t="s">
        <v>66</v>
      </c>
      <c r="P34" s="221"/>
      <c r="Q34" s="133"/>
      <c r="R34" s="133"/>
      <c r="S34" s="133"/>
      <c r="T34" s="133"/>
      <c r="U34" s="133"/>
      <c r="V34" s="133"/>
      <c r="W34" s="133"/>
      <c r="X34" s="133"/>
      <c r="Y34" s="133" t="s">
        <v>7</v>
      </c>
      <c r="Z34" s="133"/>
      <c r="AA34" s="133"/>
      <c r="AB34" s="133" t="s">
        <v>7</v>
      </c>
      <c r="AC34" s="258" t="s">
        <v>207</v>
      </c>
      <c r="AD34" s="201">
        <v>0</v>
      </c>
      <c r="AE34" s="135">
        <f>AD34/AJ34</f>
        <v>0</v>
      </c>
      <c r="AF34" s="134">
        <v>0</v>
      </c>
      <c r="AG34" s="135">
        <f t="shared" ref="AG34:AG42" si="53">AF34/AJ34</f>
        <v>0</v>
      </c>
      <c r="AH34" s="134">
        <v>1</v>
      </c>
      <c r="AI34" s="135">
        <f t="shared" ref="AI34:AI42" si="54">AH34/AJ34</f>
        <v>1</v>
      </c>
      <c r="AJ34" s="134">
        <v>1</v>
      </c>
      <c r="AK34" s="165">
        <f t="shared" ref="AK34:AK42" si="55">AJ34/AJ34</f>
        <v>1</v>
      </c>
      <c r="AL34" s="46"/>
      <c r="AM34" s="316"/>
      <c r="AN34" s="317" t="s">
        <v>361</v>
      </c>
      <c r="AO34" s="125"/>
      <c r="AP34" s="35">
        <f>AO34/AG37</f>
        <v>0</v>
      </c>
      <c r="AQ34" s="136"/>
      <c r="AR34" s="125"/>
      <c r="AS34" s="35">
        <f>AR34/AI37</f>
        <v>0</v>
      </c>
      <c r="AT34" s="136"/>
      <c r="AU34" s="125"/>
      <c r="AV34" s="35">
        <f>AU34/AK37</f>
        <v>0</v>
      </c>
      <c r="AW34" s="137"/>
    </row>
    <row r="35" spans="1:58" ht="51" customHeight="1" x14ac:dyDescent="0.25">
      <c r="A35" s="329"/>
      <c r="B35" s="370"/>
      <c r="C35" s="370"/>
      <c r="D35" s="370"/>
      <c r="E35" s="370"/>
      <c r="F35" s="370"/>
      <c r="G35" s="370"/>
      <c r="H35" s="391"/>
      <c r="I35" s="389"/>
      <c r="J35" s="418"/>
      <c r="K35" s="418"/>
      <c r="L35" s="418"/>
      <c r="M35" s="418"/>
      <c r="N35" s="82" t="s">
        <v>158</v>
      </c>
      <c r="O35" s="187" t="s">
        <v>159</v>
      </c>
      <c r="P35" s="222"/>
      <c r="Q35" s="83"/>
      <c r="R35" s="83"/>
      <c r="S35" s="83"/>
      <c r="T35" s="83"/>
      <c r="U35" s="83"/>
      <c r="V35" s="83"/>
      <c r="W35" s="83"/>
      <c r="X35" s="83"/>
      <c r="Y35" s="83" t="s">
        <v>7</v>
      </c>
      <c r="Z35" s="83"/>
      <c r="AA35" s="83"/>
      <c r="AB35" s="83" t="s">
        <v>7</v>
      </c>
      <c r="AC35" s="223"/>
      <c r="AD35" s="202">
        <v>0</v>
      </c>
      <c r="AE35" s="85">
        <f>AD35/AJ35</f>
        <v>0</v>
      </c>
      <c r="AF35" s="84">
        <v>0</v>
      </c>
      <c r="AG35" s="85">
        <f t="shared" si="53"/>
        <v>0</v>
      </c>
      <c r="AH35" s="84">
        <v>1</v>
      </c>
      <c r="AI35" s="85">
        <f t="shared" si="54"/>
        <v>1</v>
      </c>
      <c r="AJ35" s="84">
        <v>1</v>
      </c>
      <c r="AK35" s="166">
        <f t="shared" si="55"/>
        <v>1</v>
      </c>
      <c r="AL35" s="45"/>
      <c r="AM35" s="313"/>
      <c r="AN35" s="315" t="s">
        <v>361</v>
      </c>
      <c r="AO35" s="104"/>
      <c r="AP35" s="38">
        <f>AO35/AG38</f>
        <v>0</v>
      </c>
      <c r="AQ35" s="106"/>
      <c r="AR35" s="104"/>
      <c r="AS35" s="38">
        <f>AR35/AI38</f>
        <v>0</v>
      </c>
      <c r="AT35" s="106"/>
      <c r="AU35" s="104"/>
      <c r="AV35" s="38">
        <f>AU35/AK38</f>
        <v>0</v>
      </c>
      <c r="AW35" s="16"/>
    </row>
    <row r="36" spans="1:58" ht="84.75" customHeight="1" x14ac:dyDescent="0.25">
      <c r="A36" s="329"/>
      <c r="B36" s="370"/>
      <c r="C36" s="370"/>
      <c r="D36" s="370"/>
      <c r="E36" s="370"/>
      <c r="F36" s="370"/>
      <c r="G36" s="370"/>
      <c r="H36" s="391"/>
      <c r="I36" s="389"/>
      <c r="J36" s="418"/>
      <c r="K36" s="418"/>
      <c r="L36" s="418"/>
      <c r="M36" s="418"/>
      <c r="N36" s="78" t="s">
        <v>63</v>
      </c>
      <c r="O36" s="241" t="s">
        <v>64</v>
      </c>
      <c r="P36" s="224"/>
      <c r="Q36" s="79"/>
      <c r="R36" s="79"/>
      <c r="S36" s="79"/>
      <c r="T36" s="79"/>
      <c r="U36" s="79"/>
      <c r="V36" s="79" t="s">
        <v>7</v>
      </c>
      <c r="W36" s="79"/>
      <c r="X36" s="79"/>
      <c r="Y36" s="79" t="s">
        <v>7</v>
      </c>
      <c r="Z36" s="79"/>
      <c r="AA36" s="79"/>
      <c r="AB36" s="79" t="s">
        <v>7</v>
      </c>
      <c r="AC36" s="225"/>
      <c r="AD36" s="203">
        <v>0</v>
      </c>
      <c r="AE36" s="81">
        <f>AD36/AJ36</f>
        <v>0</v>
      </c>
      <c r="AF36" s="80">
        <f>1/3</f>
        <v>0.33333333333333331</v>
      </c>
      <c r="AG36" s="81">
        <f t="shared" si="53"/>
        <v>0.33333333333333331</v>
      </c>
      <c r="AH36" s="80">
        <f>2/3</f>
        <v>0.66666666666666663</v>
      </c>
      <c r="AI36" s="81">
        <f t="shared" si="54"/>
        <v>0.66666666666666663</v>
      </c>
      <c r="AJ36" s="80">
        <v>1</v>
      </c>
      <c r="AK36" s="167">
        <f t="shared" si="55"/>
        <v>1</v>
      </c>
      <c r="AL36" s="45"/>
      <c r="AM36" s="313"/>
      <c r="AN36" s="314" t="s">
        <v>375</v>
      </c>
      <c r="AO36" s="104"/>
      <c r="AP36" s="38">
        <f>AO36/AG46</f>
        <v>0</v>
      </c>
      <c r="AQ36" s="107"/>
      <c r="AR36" s="104"/>
      <c r="AS36" s="38">
        <f>AR36/AI46</f>
        <v>0</v>
      </c>
      <c r="AT36" s="107"/>
      <c r="AU36" s="104"/>
      <c r="AV36" s="38">
        <f>AU36/AK46</f>
        <v>0</v>
      </c>
      <c r="AW36" s="20"/>
      <c r="AZ36" t="s">
        <v>363</v>
      </c>
    </row>
    <row r="37" spans="1:58" ht="390.75" customHeight="1" x14ac:dyDescent="0.25">
      <c r="A37" s="329"/>
      <c r="B37" s="370"/>
      <c r="C37" s="370"/>
      <c r="D37" s="370"/>
      <c r="E37" s="370"/>
      <c r="F37" s="370"/>
      <c r="G37" s="370"/>
      <c r="H37" s="391"/>
      <c r="I37" s="389"/>
      <c r="J37" s="418"/>
      <c r="K37" s="418"/>
      <c r="L37" s="418"/>
      <c r="M37" s="418"/>
      <c r="N37" s="82" t="s">
        <v>49</v>
      </c>
      <c r="O37" s="187" t="s">
        <v>50</v>
      </c>
      <c r="P37" s="222"/>
      <c r="Q37" s="83"/>
      <c r="R37" s="83" t="s">
        <v>7</v>
      </c>
      <c r="S37" s="83" t="s">
        <v>7</v>
      </c>
      <c r="T37" s="83"/>
      <c r="U37" s="83"/>
      <c r="V37" s="83"/>
      <c r="W37" s="83"/>
      <c r="X37" s="83"/>
      <c r="Y37" s="83" t="s">
        <v>7</v>
      </c>
      <c r="Z37" s="83"/>
      <c r="AA37" s="83"/>
      <c r="AB37" s="83" t="s">
        <v>7</v>
      </c>
      <c r="AC37" s="259" t="s">
        <v>270</v>
      </c>
      <c r="AD37" s="202">
        <v>1</v>
      </c>
      <c r="AE37" s="85">
        <f>AD37/AJ37</f>
        <v>0.25</v>
      </c>
      <c r="AF37" s="84">
        <v>2</v>
      </c>
      <c r="AG37" s="85">
        <f t="shared" si="53"/>
        <v>0.5</v>
      </c>
      <c r="AH37" s="84">
        <v>3</v>
      </c>
      <c r="AI37" s="85">
        <f t="shared" si="54"/>
        <v>0.75</v>
      </c>
      <c r="AJ37" s="84">
        <v>4</v>
      </c>
      <c r="AK37" s="166">
        <f t="shared" si="55"/>
        <v>1</v>
      </c>
      <c r="AL37" s="45">
        <v>0.25</v>
      </c>
      <c r="AM37" s="38">
        <f>AL37/AE37</f>
        <v>1</v>
      </c>
      <c r="AN37" s="107" t="s">
        <v>409</v>
      </c>
      <c r="AO37" s="104"/>
      <c r="AP37" s="38" t="e">
        <f>AO37/AG34</f>
        <v>#DIV/0!</v>
      </c>
      <c r="AQ37" s="107"/>
      <c r="AR37" s="104"/>
      <c r="AS37" s="38">
        <f>AR37/AI34</f>
        <v>0</v>
      </c>
      <c r="AT37" s="107"/>
      <c r="AU37" s="104"/>
      <c r="AV37" s="38">
        <f>AU37/AK34</f>
        <v>0</v>
      </c>
      <c r="AW37" s="20"/>
      <c r="BA37" t="s">
        <v>363</v>
      </c>
      <c r="BD37" t="s">
        <v>363</v>
      </c>
    </row>
    <row r="38" spans="1:58" ht="275.25" customHeight="1" x14ac:dyDescent="0.25">
      <c r="A38" s="329"/>
      <c r="B38" s="370"/>
      <c r="C38" s="370"/>
      <c r="D38" s="370"/>
      <c r="E38" s="370"/>
      <c r="F38" s="370"/>
      <c r="G38" s="370"/>
      <c r="H38" s="391"/>
      <c r="I38" s="389"/>
      <c r="J38" s="419"/>
      <c r="K38" s="419"/>
      <c r="L38" s="419"/>
      <c r="M38" s="419"/>
      <c r="N38" s="78" t="s">
        <v>51</v>
      </c>
      <c r="O38" s="241" t="s">
        <v>150</v>
      </c>
      <c r="P38" s="224"/>
      <c r="Q38" s="79"/>
      <c r="R38" s="79"/>
      <c r="S38" s="79"/>
      <c r="T38" s="79"/>
      <c r="U38" s="79" t="s">
        <v>7</v>
      </c>
      <c r="V38" s="79"/>
      <c r="W38" s="79"/>
      <c r="X38" s="79"/>
      <c r="Y38" s="79"/>
      <c r="Z38" s="79"/>
      <c r="AA38" s="79"/>
      <c r="AB38" s="79" t="s">
        <v>7</v>
      </c>
      <c r="AC38" s="260" t="s">
        <v>208</v>
      </c>
      <c r="AD38" s="203">
        <v>0.25</v>
      </c>
      <c r="AE38" s="81">
        <f>AD38/AJ38</f>
        <v>0.25</v>
      </c>
      <c r="AF38" s="80">
        <v>0.5</v>
      </c>
      <c r="AG38" s="81">
        <f t="shared" si="53"/>
        <v>0.5</v>
      </c>
      <c r="AH38" s="80">
        <v>0.75</v>
      </c>
      <c r="AI38" s="81">
        <f t="shared" si="54"/>
        <v>0.75</v>
      </c>
      <c r="AJ38" s="80">
        <v>1</v>
      </c>
      <c r="AK38" s="167">
        <f t="shared" si="55"/>
        <v>1</v>
      </c>
      <c r="AL38" s="45">
        <v>0.25</v>
      </c>
      <c r="AM38" s="38">
        <f>AL38/AE38</f>
        <v>1</v>
      </c>
      <c r="AN38" s="107" t="s">
        <v>386</v>
      </c>
      <c r="AO38" s="104"/>
      <c r="AP38" s="38" t="e">
        <f t="shared" ref="AP38:AP54" si="56">AO38/AG35</f>
        <v>#DIV/0!</v>
      </c>
      <c r="AQ38" s="107"/>
      <c r="AR38" s="104"/>
      <c r="AS38" s="38">
        <f t="shared" ref="AS38:AS54" si="57">AR38/AI35</f>
        <v>0</v>
      </c>
      <c r="AT38" s="107"/>
      <c r="AU38" s="104"/>
      <c r="AV38" s="38">
        <f t="shared" ref="AV38:AV54" si="58">AU38/AK35</f>
        <v>0</v>
      </c>
      <c r="AW38" s="20"/>
      <c r="BA38" t="s">
        <v>363</v>
      </c>
    </row>
    <row r="39" spans="1:58" ht="66" customHeight="1" x14ac:dyDescent="0.25">
      <c r="A39" s="329"/>
      <c r="B39" s="370"/>
      <c r="C39" s="370"/>
      <c r="D39" s="370"/>
      <c r="E39" s="370"/>
      <c r="F39" s="370"/>
      <c r="G39" s="370"/>
      <c r="H39" s="391"/>
      <c r="I39" s="331" t="s">
        <v>184</v>
      </c>
      <c r="J39" s="420">
        <f>AVERAGE(AL39:AL42)</f>
        <v>0</v>
      </c>
      <c r="K39" s="420" t="e">
        <f>AVERAGE(AO39:AO42)</f>
        <v>#DIV/0!</v>
      </c>
      <c r="L39" s="420" t="e">
        <f>AVERAGE(AR39:AR42)</f>
        <v>#DIV/0!</v>
      </c>
      <c r="M39" s="420" t="e">
        <f>AVERAGE(AU39:AU42)</f>
        <v>#DIV/0!</v>
      </c>
      <c r="N39" s="82" t="s">
        <v>56</v>
      </c>
      <c r="O39" s="187" t="s">
        <v>57</v>
      </c>
      <c r="P39" s="222"/>
      <c r="Q39" s="83"/>
      <c r="R39" s="83"/>
      <c r="S39" s="83"/>
      <c r="T39" s="83"/>
      <c r="U39" s="83"/>
      <c r="V39" s="83"/>
      <c r="W39" s="83"/>
      <c r="X39" s="83"/>
      <c r="Y39" s="83" t="s">
        <v>7</v>
      </c>
      <c r="Z39" s="83"/>
      <c r="AA39" s="83" t="s">
        <v>7</v>
      </c>
      <c r="AB39" s="83" t="s">
        <v>7</v>
      </c>
      <c r="AC39" s="259" t="s">
        <v>187</v>
      </c>
      <c r="AD39" s="202">
        <v>0</v>
      </c>
      <c r="AE39" s="85">
        <v>0</v>
      </c>
      <c r="AF39" s="84">
        <f>1/2</f>
        <v>0.5</v>
      </c>
      <c r="AG39" s="85">
        <f t="shared" si="53"/>
        <v>0.5</v>
      </c>
      <c r="AH39" s="84">
        <v>1</v>
      </c>
      <c r="AI39" s="85">
        <f t="shared" si="54"/>
        <v>1</v>
      </c>
      <c r="AJ39" s="84">
        <v>1</v>
      </c>
      <c r="AK39" s="166">
        <f t="shared" si="55"/>
        <v>1</v>
      </c>
      <c r="AL39" s="45"/>
      <c r="AM39" s="313"/>
      <c r="AN39" s="314" t="s">
        <v>361</v>
      </c>
      <c r="AO39" s="104"/>
      <c r="AP39" s="38">
        <f t="shared" si="56"/>
        <v>0</v>
      </c>
      <c r="AQ39" s="107"/>
      <c r="AR39" s="104"/>
      <c r="AS39" s="38">
        <f t="shared" si="57"/>
        <v>0</v>
      </c>
      <c r="AT39" s="107"/>
      <c r="AU39" s="104"/>
      <c r="AV39" s="38">
        <f t="shared" si="58"/>
        <v>0</v>
      </c>
      <c r="AW39" s="20"/>
    </row>
    <row r="40" spans="1:58" ht="66" customHeight="1" x14ac:dyDescent="0.25">
      <c r="A40" s="329"/>
      <c r="B40" s="370"/>
      <c r="C40" s="370"/>
      <c r="D40" s="370"/>
      <c r="E40" s="370"/>
      <c r="F40" s="370"/>
      <c r="G40" s="370"/>
      <c r="H40" s="391"/>
      <c r="I40" s="331"/>
      <c r="J40" s="421"/>
      <c r="K40" s="421"/>
      <c r="L40" s="421"/>
      <c r="M40" s="421"/>
      <c r="N40" s="78" t="s">
        <v>58</v>
      </c>
      <c r="O40" s="241" t="s">
        <v>59</v>
      </c>
      <c r="P40" s="224"/>
      <c r="Q40" s="79"/>
      <c r="R40" s="79"/>
      <c r="S40" s="79"/>
      <c r="T40" s="79"/>
      <c r="U40" s="79"/>
      <c r="V40" s="79"/>
      <c r="W40" s="79"/>
      <c r="X40" s="79"/>
      <c r="Y40" s="79" t="s">
        <v>7</v>
      </c>
      <c r="Z40" s="79"/>
      <c r="AA40" s="79" t="s">
        <v>7</v>
      </c>
      <c r="AB40" s="79" t="s">
        <v>7</v>
      </c>
      <c r="AC40" s="260" t="s">
        <v>250</v>
      </c>
      <c r="AD40" s="203">
        <v>0</v>
      </c>
      <c r="AE40" s="81">
        <f>AD40/AJ40</f>
        <v>0</v>
      </c>
      <c r="AF40" s="80">
        <v>1</v>
      </c>
      <c r="AG40" s="81">
        <f t="shared" si="53"/>
        <v>0.5</v>
      </c>
      <c r="AH40" s="80">
        <v>1</v>
      </c>
      <c r="AI40" s="81">
        <f t="shared" si="54"/>
        <v>0.5</v>
      </c>
      <c r="AJ40" s="80">
        <v>2</v>
      </c>
      <c r="AK40" s="167">
        <f t="shared" si="55"/>
        <v>1</v>
      </c>
      <c r="AL40" s="45"/>
      <c r="AM40" s="313"/>
      <c r="AN40" s="314" t="s">
        <v>361</v>
      </c>
      <c r="AO40" s="104"/>
      <c r="AP40" s="38">
        <f t="shared" si="56"/>
        <v>0</v>
      </c>
      <c r="AQ40" s="107"/>
      <c r="AR40" s="104"/>
      <c r="AS40" s="38">
        <f t="shared" si="57"/>
        <v>0</v>
      </c>
      <c r="AT40" s="107"/>
      <c r="AU40" s="104"/>
      <c r="AV40" s="38">
        <f t="shared" si="58"/>
        <v>0</v>
      </c>
      <c r="AW40" s="20"/>
    </row>
    <row r="41" spans="1:58" ht="66" customHeight="1" x14ac:dyDescent="0.25">
      <c r="A41" s="329"/>
      <c r="B41" s="370"/>
      <c r="C41" s="370"/>
      <c r="D41" s="370"/>
      <c r="E41" s="370"/>
      <c r="F41" s="370"/>
      <c r="G41" s="370"/>
      <c r="H41" s="391"/>
      <c r="I41" s="331"/>
      <c r="J41" s="421"/>
      <c r="K41" s="421"/>
      <c r="L41" s="421"/>
      <c r="M41" s="421"/>
      <c r="N41" s="82" t="s">
        <v>60</v>
      </c>
      <c r="O41" s="187" t="s">
        <v>153</v>
      </c>
      <c r="P41" s="222"/>
      <c r="Q41" s="83"/>
      <c r="R41" s="83"/>
      <c r="S41" s="83"/>
      <c r="T41" s="83"/>
      <c r="U41" s="83"/>
      <c r="V41" s="83"/>
      <c r="W41" s="83"/>
      <c r="X41" s="83"/>
      <c r="Y41" s="83" t="s">
        <v>7</v>
      </c>
      <c r="Z41" s="83"/>
      <c r="AA41" s="83"/>
      <c r="AB41" s="83" t="s">
        <v>7</v>
      </c>
      <c r="AC41" s="223"/>
      <c r="AD41" s="202">
        <v>0</v>
      </c>
      <c r="AE41" s="85">
        <f>AD41/AJ41</f>
        <v>0</v>
      </c>
      <c r="AF41" s="84">
        <v>2</v>
      </c>
      <c r="AG41" s="85">
        <f t="shared" si="53"/>
        <v>0.33333333333333331</v>
      </c>
      <c r="AH41" s="84">
        <v>4</v>
      </c>
      <c r="AI41" s="85">
        <f t="shared" si="54"/>
        <v>0.66666666666666663</v>
      </c>
      <c r="AJ41" s="84">
        <v>6</v>
      </c>
      <c r="AK41" s="166">
        <f t="shared" si="55"/>
        <v>1</v>
      </c>
      <c r="AL41" s="45"/>
      <c r="AM41" s="313"/>
      <c r="AN41" s="314" t="s">
        <v>361</v>
      </c>
      <c r="AO41" s="104"/>
      <c r="AP41" s="38">
        <f t="shared" si="56"/>
        <v>0</v>
      </c>
      <c r="AQ41" s="107"/>
      <c r="AR41" s="104"/>
      <c r="AS41" s="38">
        <f t="shared" si="57"/>
        <v>0</v>
      </c>
      <c r="AT41" s="107"/>
      <c r="AU41" s="104"/>
      <c r="AV41" s="38">
        <f t="shared" si="58"/>
        <v>0</v>
      </c>
      <c r="AW41" s="20"/>
    </row>
    <row r="42" spans="1:58" ht="123.75" customHeight="1" x14ac:dyDescent="0.25">
      <c r="A42" s="329"/>
      <c r="B42" s="370"/>
      <c r="C42" s="370"/>
      <c r="D42" s="370"/>
      <c r="E42" s="370"/>
      <c r="F42" s="370"/>
      <c r="G42" s="370"/>
      <c r="H42" s="391"/>
      <c r="I42" s="331"/>
      <c r="J42" s="422"/>
      <c r="K42" s="422"/>
      <c r="L42" s="422"/>
      <c r="M42" s="422"/>
      <c r="N42" s="78" t="s">
        <v>61</v>
      </c>
      <c r="O42" s="241" t="s">
        <v>154</v>
      </c>
      <c r="P42" s="224"/>
      <c r="Q42" s="79"/>
      <c r="R42" s="79"/>
      <c r="S42" s="79"/>
      <c r="T42" s="79"/>
      <c r="U42" s="79"/>
      <c r="V42" s="79"/>
      <c r="W42" s="79"/>
      <c r="X42" s="79" t="s">
        <v>7</v>
      </c>
      <c r="Y42" s="79"/>
      <c r="Z42" s="79"/>
      <c r="AA42" s="79"/>
      <c r="AB42" s="79"/>
      <c r="AC42" s="225"/>
      <c r="AD42" s="203">
        <v>1</v>
      </c>
      <c r="AE42" s="81">
        <f>AD42/AJ42</f>
        <v>0.25</v>
      </c>
      <c r="AF42" s="80">
        <v>2</v>
      </c>
      <c r="AG42" s="81">
        <f t="shared" si="53"/>
        <v>0.5</v>
      </c>
      <c r="AH42" s="80">
        <v>3</v>
      </c>
      <c r="AI42" s="81">
        <f t="shared" si="54"/>
        <v>0.75</v>
      </c>
      <c r="AJ42" s="80">
        <v>4</v>
      </c>
      <c r="AK42" s="167">
        <f t="shared" si="55"/>
        <v>1</v>
      </c>
      <c r="AL42" s="45">
        <v>0</v>
      </c>
      <c r="AM42" s="38">
        <f>AL42/AE42</f>
        <v>0</v>
      </c>
      <c r="AN42" s="107" t="s">
        <v>418</v>
      </c>
      <c r="AO42" s="104"/>
      <c r="AP42" s="38">
        <f t="shared" si="56"/>
        <v>0</v>
      </c>
      <c r="AQ42" s="107"/>
      <c r="AR42" s="104"/>
      <c r="AS42" s="38">
        <f t="shared" si="57"/>
        <v>0</v>
      </c>
      <c r="AT42" s="107"/>
      <c r="AU42" s="104"/>
      <c r="AV42" s="38">
        <f t="shared" si="58"/>
        <v>0</v>
      </c>
      <c r="AW42" s="20"/>
      <c r="BF42" t="s">
        <v>363</v>
      </c>
    </row>
    <row r="43" spans="1:58" ht="84" customHeight="1" x14ac:dyDescent="0.25">
      <c r="A43" s="329"/>
      <c r="B43" s="370"/>
      <c r="C43" s="370"/>
      <c r="D43" s="370"/>
      <c r="E43" s="370"/>
      <c r="F43" s="370"/>
      <c r="G43" s="370"/>
      <c r="H43" s="391"/>
      <c r="I43" s="394" t="s">
        <v>185</v>
      </c>
      <c r="J43" s="420">
        <f>AVERAGE(AL43:AL48)</f>
        <v>0.29166666666666663</v>
      </c>
      <c r="K43" s="420" t="e">
        <f>AVERAGE(AO43:AO48)</f>
        <v>#DIV/0!</v>
      </c>
      <c r="L43" s="420" t="e">
        <f>AVERAGE(AR43:AR48)</f>
        <v>#DIV/0!</v>
      </c>
      <c r="M43" s="420" t="e">
        <f>AVERAGE(AU43:AU48)</f>
        <v>#DIV/0!</v>
      </c>
      <c r="N43" s="82" t="s">
        <v>52</v>
      </c>
      <c r="O43" s="187" t="s">
        <v>53</v>
      </c>
      <c r="P43" s="222" t="s">
        <v>7</v>
      </c>
      <c r="Q43" s="83" t="s">
        <v>7</v>
      </c>
      <c r="R43" s="83"/>
      <c r="S43" s="83"/>
      <c r="T43" s="83"/>
      <c r="U43" s="83"/>
      <c r="V43" s="83" t="s">
        <v>7</v>
      </c>
      <c r="W43" s="83"/>
      <c r="X43" s="83"/>
      <c r="Y43" s="83" t="s">
        <v>7</v>
      </c>
      <c r="Z43" s="83"/>
      <c r="AA43" s="83"/>
      <c r="AB43" s="83" t="s">
        <v>7</v>
      </c>
      <c r="AC43" s="259" t="s">
        <v>251</v>
      </c>
      <c r="AD43" s="202">
        <v>0</v>
      </c>
      <c r="AE43" s="85">
        <f t="shared" si="36"/>
        <v>0</v>
      </c>
      <c r="AF43" s="84">
        <f>1/3</f>
        <v>0.33333333333333331</v>
      </c>
      <c r="AG43" s="85">
        <f t="shared" si="37"/>
        <v>0.33333333333333331</v>
      </c>
      <c r="AH43" s="84">
        <f>2/3</f>
        <v>0.66666666666666663</v>
      </c>
      <c r="AI43" s="85">
        <f t="shared" si="38"/>
        <v>0.66666666666666663</v>
      </c>
      <c r="AJ43" s="84">
        <f>3/3</f>
        <v>1</v>
      </c>
      <c r="AK43" s="166">
        <f t="shared" si="39"/>
        <v>1</v>
      </c>
      <c r="AL43" s="45"/>
      <c r="AM43" s="313"/>
      <c r="AN43" s="314" t="s">
        <v>376</v>
      </c>
      <c r="AO43" s="104"/>
      <c r="AP43" s="38">
        <f t="shared" si="56"/>
        <v>0</v>
      </c>
      <c r="AQ43" s="107"/>
      <c r="AR43" s="104"/>
      <c r="AS43" s="38">
        <f t="shared" si="57"/>
        <v>0</v>
      </c>
      <c r="AT43" s="107"/>
      <c r="AU43" s="104"/>
      <c r="AV43" s="38">
        <f t="shared" si="58"/>
        <v>0</v>
      </c>
      <c r="AW43" s="20"/>
      <c r="AZ43" t="s">
        <v>363</v>
      </c>
    </row>
    <row r="44" spans="1:58" ht="43.5" customHeight="1" x14ac:dyDescent="0.25">
      <c r="A44" s="329"/>
      <c r="B44" s="370"/>
      <c r="C44" s="370"/>
      <c r="D44" s="370"/>
      <c r="E44" s="370"/>
      <c r="F44" s="370"/>
      <c r="G44" s="370"/>
      <c r="H44" s="391"/>
      <c r="I44" s="395"/>
      <c r="J44" s="421"/>
      <c r="K44" s="421"/>
      <c r="L44" s="421"/>
      <c r="M44" s="421"/>
      <c r="N44" s="78" t="s">
        <v>54</v>
      </c>
      <c r="O44" s="241" t="s">
        <v>55</v>
      </c>
      <c r="P44" s="224" t="s">
        <v>7</v>
      </c>
      <c r="Q44" s="79" t="s">
        <v>7</v>
      </c>
      <c r="R44" s="79"/>
      <c r="S44" s="79"/>
      <c r="T44" s="79"/>
      <c r="U44" s="79"/>
      <c r="V44" s="79"/>
      <c r="W44" s="79"/>
      <c r="X44" s="79"/>
      <c r="Y44" s="79" t="s">
        <v>7</v>
      </c>
      <c r="Z44" s="79"/>
      <c r="AA44" s="79"/>
      <c r="AB44" s="79" t="s">
        <v>7</v>
      </c>
      <c r="AC44" s="225"/>
      <c r="AD44" s="203">
        <v>0</v>
      </c>
      <c r="AE44" s="81">
        <f t="shared" si="36"/>
        <v>0</v>
      </c>
      <c r="AF44" s="80">
        <f>1/2</f>
        <v>0.5</v>
      </c>
      <c r="AG44" s="81">
        <f t="shared" si="37"/>
        <v>0.5</v>
      </c>
      <c r="AH44" s="80">
        <v>1</v>
      </c>
      <c r="AI44" s="81">
        <f t="shared" si="38"/>
        <v>1</v>
      </c>
      <c r="AJ44" s="80">
        <v>1</v>
      </c>
      <c r="AK44" s="167">
        <f t="shared" si="39"/>
        <v>1</v>
      </c>
      <c r="AL44" s="45"/>
      <c r="AM44" s="313"/>
      <c r="AN44" s="314" t="s">
        <v>361</v>
      </c>
      <c r="AO44" s="104"/>
      <c r="AP44" s="38">
        <f>AO44/AG41</f>
        <v>0</v>
      </c>
      <c r="AQ44" s="107"/>
      <c r="AR44" s="104"/>
      <c r="AS44" s="38">
        <f>AR44/AI41</f>
        <v>0</v>
      </c>
      <c r="AT44" s="107"/>
      <c r="AU44" s="104"/>
      <c r="AV44" s="38">
        <f>AU44/AK41</f>
        <v>0</v>
      </c>
      <c r="AW44" s="20"/>
    </row>
    <row r="45" spans="1:58" ht="327" customHeight="1" x14ac:dyDescent="0.25">
      <c r="A45" s="329"/>
      <c r="B45" s="370"/>
      <c r="C45" s="370"/>
      <c r="D45" s="370"/>
      <c r="E45" s="370"/>
      <c r="F45" s="370"/>
      <c r="G45" s="370"/>
      <c r="H45" s="391"/>
      <c r="I45" s="395"/>
      <c r="J45" s="421"/>
      <c r="K45" s="421"/>
      <c r="L45" s="421"/>
      <c r="M45" s="421"/>
      <c r="N45" s="82" t="s">
        <v>72</v>
      </c>
      <c r="O45" s="187" t="s">
        <v>73</v>
      </c>
      <c r="P45" s="222"/>
      <c r="Q45" s="83" t="s">
        <v>7</v>
      </c>
      <c r="R45" s="83"/>
      <c r="S45" s="83" t="s">
        <v>7</v>
      </c>
      <c r="T45" s="83"/>
      <c r="U45" s="83"/>
      <c r="V45" s="83" t="s">
        <v>7</v>
      </c>
      <c r="W45" s="83"/>
      <c r="X45" s="83"/>
      <c r="Y45" s="83" t="s">
        <v>7</v>
      </c>
      <c r="Z45" s="83"/>
      <c r="AA45" s="83"/>
      <c r="AB45" s="83" t="s">
        <v>7</v>
      </c>
      <c r="AC45" s="259" t="s">
        <v>268</v>
      </c>
      <c r="AD45" s="202">
        <f>1/3</f>
        <v>0.33333333333333331</v>
      </c>
      <c r="AE45" s="85">
        <f>AD45/AJ45</f>
        <v>0.33333333333333331</v>
      </c>
      <c r="AF45" s="84">
        <f>2/3</f>
        <v>0.66666666666666663</v>
      </c>
      <c r="AG45" s="85">
        <f>AF45/AJ45</f>
        <v>0.66666666666666663</v>
      </c>
      <c r="AH45" s="84">
        <v>1</v>
      </c>
      <c r="AI45" s="85">
        <f>AH45/AJ45</f>
        <v>1</v>
      </c>
      <c r="AJ45" s="84">
        <v>1</v>
      </c>
      <c r="AK45" s="166">
        <f>AJ45/AJ45</f>
        <v>1</v>
      </c>
      <c r="AL45" s="45">
        <f>1/3</f>
        <v>0.33333333333333331</v>
      </c>
      <c r="AM45" s="38">
        <f>AL45/AE45</f>
        <v>1</v>
      </c>
      <c r="AN45" s="107" t="s">
        <v>390</v>
      </c>
      <c r="AO45" s="104"/>
      <c r="AP45" s="38">
        <f>AO45/AG42</f>
        <v>0</v>
      </c>
      <c r="AQ45" s="107"/>
      <c r="AR45" s="104"/>
      <c r="AS45" s="38">
        <f>AR45/AI42</f>
        <v>0</v>
      </c>
      <c r="AT45" s="107"/>
      <c r="AU45" s="104"/>
      <c r="AV45" s="38">
        <f>AU45/AK42</f>
        <v>0</v>
      </c>
      <c r="AW45" s="20"/>
      <c r="AX45" t="s">
        <v>363</v>
      </c>
      <c r="AZ45" t="s">
        <v>363</v>
      </c>
      <c r="BA45" t="s">
        <v>363</v>
      </c>
      <c r="BB45" t="s">
        <v>363</v>
      </c>
    </row>
    <row r="46" spans="1:58" ht="87.75" customHeight="1" x14ac:dyDescent="0.25">
      <c r="A46" s="329"/>
      <c r="B46" s="370"/>
      <c r="C46" s="370"/>
      <c r="D46" s="370"/>
      <c r="E46" s="370"/>
      <c r="F46" s="370"/>
      <c r="G46" s="370"/>
      <c r="H46" s="391"/>
      <c r="I46" s="395"/>
      <c r="J46" s="421"/>
      <c r="K46" s="421"/>
      <c r="L46" s="421"/>
      <c r="M46" s="421"/>
      <c r="N46" s="78" t="s">
        <v>151</v>
      </c>
      <c r="O46" s="241" t="s">
        <v>152</v>
      </c>
      <c r="P46" s="224"/>
      <c r="Q46" s="79" t="s">
        <v>7</v>
      </c>
      <c r="R46" s="79"/>
      <c r="S46" s="79"/>
      <c r="T46" s="79"/>
      <c r="U46" s="79"/>
      <c r="V46" s="79"/>
      <c r="W46" s="79"/>
      <c r="X46" s="79"/>
      <c r="Y46" s="79" t="s">
        <v>7</v>
      </c>
      <c r="Z46" s="79"/>
      <c r="AA46" s="79"/>
      <c r="AB46" s="79" t="s">
        <v>7</v>
      </c>
      <c r="AC46" s="225"/>
      <c r="AD46" s="203">
        <v>0.25</v>
      </c>
      <c r="AE46" s="81">
        <f>AD46/AJ46</f>
        <v>0.25</v>
      </c>
      <c r="AF46" s="80">
        <v>0.5</v>
      </c>
      <c r="AG46" s="81">
        <f>AF46/AJ46</f>
        <v>0.5</v>
      </c>
      <c r="AH46" s="80">
        <v>0.75</v>
      </c>
      <c r="AI46" s="81">
        <f>AH46/AJ46</f>
        <v>0.75</v>
      </c>
      <c r="AJ46" s="80">
        <v>1</v>
      </c>
      <c r="AK46" s="167">
        <f>AJ46/AJ46</f>
        <v>1</v>
      </c>
      <c r="AL46" s="45">
        <v>0.25</v>
      </c>
      <c r="AM46" s="38">
        <f>AL46/AE46</f>
        <v>1</v>
      </c>
      <c r="AN46" s="107" t="s">
        <v>387</v>
      </c>
      <c r="AO46" s="104"/>
      <c r="AP46" s="38">
        <f>AO46/AG43</f>
        <v>0</v>
      </c>
      <c r="AQ46" s="107"/>
      <c r="AR46" s="104"/>
      <c r="AS46" s="38">
        <f>AR46/AI43</f>
        <v>0</v>
      </c>
      <c r="AT46" s="107"/>
      <c r="AU46" s="104"/>
      <c r="AV46" s="38">
        <f>AU46/AK43</f>
        <v>0</v>
      </c>
      <c r="AW46" s="20"/>
      <c r="BA46" t="s">
        <v>363</v>
      </c>
    </row>
    <row r="47" spans="1:58" ht="30" x14ac:dyDescent="0.25">
      <c r="A47" s="329"/>
      <c r="B47" s="370"/>
      <c r="C47" s="370"/>
      <c r="D47" s="370"/>
      <c r="E47" s="370"/>
      <c r="F47" s="370"/>
      <c r="G47" s="370"/>
      <c r="H47" s="391"/>
      <c r="I47" s="395"/>
      <c r="J47" s="421"/>
      <c r="K47" s="421"/>
      <c r="L47" s="421"/>
      <c r="M47" s="421"/>
      <c r="N47" s="82" t="s">
        <v>155</v>
      </c>
      <c r="O47" s="187" t="s">
        <v>156</v>
      </c>
      <c r="P47" s="222" t="s">
        <v>7</v>
      </c>
      <c r="Q47" s="83" t="s">
        <v>7</v>
      </c>
      <c r="R47" s="83"/>
      <c r="S47" s="83"/>
      <c r="T47" s="83"/>
      <c r="U47" s="83"/>
      <c r="V47" s="83"/>
      <c r="W47" s="83"/>
      <c r="X47" s="83"/>
      <c r="Y47" s="83" t="s">
        <v>7</v>
      </c>
      <c r="Z47" s="83"/>
      <c r="AA47" s="83"/>
      <c r="AB47" s="83" t="s">
        <v>7</v>
      </c>
      <c r="AC47" s="223"/>
      <c r="AD47" s="202">
        <v>0</v>
      </c>
      <c r="AE47" s="85">
        <f>AD47/AJ47</f>
        <v>0</v>
      </c>
      <c r="AF47" s="84">
        <f>1/3</f>
        <v>0.33333333333333331</v>
      </c>
      <c r="AG47" s="85">
        <f>AF47/AJ47</f>
        <v>0.33333333333333331</v>
      </c>
      <c r="AH47" s="84">
        <f>2/3</f>
        <v>0.66666666666666663</v>
      </c>
      <c r="AI47" s="85">
        <f>AH47/AJ47</f>
        <v>0.66666666666666663</v>
      </c>
      <c r="AJ47" s="84">
        <v>1</v>
      </c>
      <c r="AK47" s="166">
        <f>AJ47/AJ47</f>
        <v>1</v>
      </c>
      <c r="AL47" s="45"/>
      <c r="AM47" s="313"/>
      <c r="AN47" s="314" t="s">
        <v>361</v>
      </c>
      <c r="AO47" s="104"/>
      <c r="AP47" s="38">
        <f t="shared" si="56"/>
        <v>0</v>
      </c>
      <c r="AQ47" s="107"/>
      <c r="AR47" s="104"/>
      <c r="AS47" s="38">
        <f t="shared" si="57"/>
        <v>0</v>
      </c>
      <c r="AT47" s="107"/>
      <c r="AU47" s="104"/>
      <c r="AV47" s="38">
        <f t="shared" si="58"/>
        <v>0</v>
      </c>
      <c r="AW47" s="20"/>
    </row>
    <row r="48" spans="1:58" ht="60" x14ac:dyDescent="0.25">
      <c r="A48" s="329"/>
      <c r="B48" s="370"/>
      <c r="C48" s="370"/>
      <c r="D48" s="370"/>
      <c r="E48" s="370"/>
      <c r="F48" s="370"/>
      <c r="G48" s="370"/>
      <c r="H48" s="391"/>
      <c r="I48" s="396"/>
      <c r="J48" s="422"/>
      <c r="K48" s="422"/>
      <c r="L48" s="422"/>
      <c r="M48" s="422"/>
      <c r="N48" s="78" t="s">
        <v>252</v>
      </c>
      <c r="O48" s="241" t="s">
        <v>253</v>
      </c>
      <c r="P48" s="224"/>
      <c r="Q48" s="79" t="s">
        <v>7</v>
      </c>
      <c r="R48" s="79"/>
      <c r="S48" s="79"/>
      <c r="T48" s="79"/>
      <c r="U48" s="79"/>
      <c r="V48" s="79"/>
      <c r="W48" s="79"/>
      <c r="X48" s="79"/>
      <c r="Y48" s="79" t="s">
        <v>7</v>
      </c>
      <c r="Z48" s="79"/>
      <c r="AA48" s="79"/>
      <c r="AB48" s="79" t="s">
        <v>7</v>
      </c>
      <c r="AC48" s="225"/>
      <c r="AD48" s="203">
        <v>0</v>
      </c>
      <c r="AE48" s="81">
        <f>AD48/AJ48</f>
        <v>0</v>
      </c>
      <c r="AF48" s="80">
        <f>1/2</f>
        <v>0.5</v>
      </c>
      <c r="AG48" s="81">
        <f>AF48/AJ48</f>
        <v>0.5</v>
      </c>
      <c r="AH48" s="80">
        <v>1</v>
      </c>
      <c r="AI48" s="81">
        <f>AH48/AJ48</f>
        <v>1</v>
      </c>
      <c r="AJ48" s="80">
        <v>1</v>
      </c>
      <c r="AK48" s="167">
        <f>AJ48/AJ48</f>
        <v>1</v>
      </c>
      <c r="AL48" s="45"/>
      <c r="AM48" s="313"/>
      <c r="AN48" s="314" t="s">
        <v>361</v>
      </c>
      <c r="AO48" s="104"/>
      <c r="AP48" s="38">
        <f t="shared" si="56"/>
        <v>0</v>
      </c>
      <c r="AQ48" s="107"/>
      <c r="AR48" s="104"/>
      <c r="AS48" s="38">
        <f t="shared" si="57"/>
        <v>0</v>
      </c>
      <c r="AT48" s="107"/>
      <c r="AU48" s="104"/>
      <c r="AV48" s="38">
        <f t="shared" si="58"/>
        <v>0</v>
      </c>
      <c r="AW48" s="20"/>
    </row>
    <row r="49" spans="1:59" ht="134.25" customHeight="1" x14ac:dyDescent="0.25">
      <c r="A49" s="329"/>
      <c r="B49" s="370"/>
      <c r="C49" s="370"/>
      <c r="D49" s="370"/>
      <c r="E49" s="370"/>
      <c r="F49" s="370"/>
      <c r="G49" s="370"/>
      <c r="H49" s="391"/>
      <c r="I49" s="331" t="s">
        <v>186</v>
      </c>
      <c r="J49" s="420" t="e">
        <f>AVERAGE(AL49:AL51)</f>
        <v>#DIV/0!</v>
      </c>
      <c r="K49" s="420" t="e">
        <f>AVERAGE(AO49:AO51)</f>
        <v>#DIV/0!</v>
      </c>
      <c r="L49" s="420" t="e">
        <f>AVERAGE(AR49:AR51)</f>
        <v>#DIV/0!</v>
      </c>
      <c r="M49" s="420" t="e">
        <f>AVERAGE(AU49:AU51)</f>
        <v>#DIV/0!</v>
      </c>
      <c r="N49" s="82" t="s">
        <v>104</v>
      </c>
      <c r="O49" s="187" t="s">
        <v>67</v>
      </c>
      <c r="P49" s="222" t="s">
        <v>7</v>
      </c>
      <c r="Q49" s="83" t="s">
        <v>7</v>
      </c>
      <c r="R49" s="83"/>
      <c r="S49" s="83"/>
      <c r="T49" s="83"/>
      <c r="U49" s="83"/>
      <c r="V49" s="83" t="s">
        <v>7</v>
      </c>
      <c r="W49" s="83"/>
      <c r="X49" s="83"/>
      <c r="Y49" s="83" t="s">
        <v>7</v>
      </c>
      <c r="Z49" s="83"/>
      <c r="AA49" s="83"/>
      <c r="AB49" s="83" t="s">
        <v>7</v>
      </c>
      <c r="AC49" s="259" t="s">
        <v>157</v>
      </c>
      <c r="AD49" s="202">
        <v>0</v>
      </c>
      <c r="AE49" s="85">
        <f>AD49/AJ49</f>
        <v>0</v>
      </c>
      <c r="AF49" s="84">
        <v>0</v>
      </c>
      <c r="AG49" s="85">
        <f>AF49/AJ49</f>
        <v>0</v>
      </c>
      <c r="AH49" s="84">
        <v>0</v>
      </c>
      <c r="AI49" s="85">
        <f>AH49/AJ49</f>
        <v>0</v>
      </c>
      <c r="AJ49" s="84">
        <v>1</v>
      </c>
      <c r="AK49" s="166">
        <f>AJ49/AJ49</f>
        <v>1</v>
      </c>
      <c r="AL49" s="45"/>
      <c r="AM49" s="313"/>
      <c r="AN49" s="314" t="s">
        <v>377</v>
      </c>
      <c r="AO49" s="104"/>
      <c r="AP49" s="38">
        <f t="shared" si="56"/>
        <v>0</v>
      </c>
      <c r="AQ49" s="107"/>
      <c r="AR49" s="104"/>
      <c r="AS49" s="38">
        <f t="shared" si="57"/>
        <v>0</v>
      </c>
      <c r="AT49" s="107"/>
      <c r="AU49" s="104"/>
      <c r="AV49" s="38">
        <f t="shared" si="58"/>
        <v>0</v>
      </c>
      <c r="AW49" s="20"/>
      <c r="AZ49" t="s">
        <v>363</v>
      </c>
    </row>
    <row r="50" spans="1:59" ht="114.75" customHeight="1" x14ac:dyDescent="0.25">
      <c r="A50" s="329"/>
      <c r="B50" s="370"/>
      <c r="C50" s="370"/>
      <c r="D50" s="370"/>
      <c r="E50" s="370"/>
      <c r="F50" s="370"/>
      <c r="G50" s="370"/>
      <c r="H50" s="391"/>
      <c r="I50" s="331"/>
      <c r="J50" s="421"/>
      <c r="K50" s="421"/>
      <c r="L50" s="421"/>
      <c r="M50" s="421"/>
      <c r="N50" s="78" t="s">
        <v>68</v>
      </c>
      <c r="O50" s="241" t="s">
        <v>69</v>
      </c>
      <c r="P50" s="224"/>
      <c r="Q50" s="79"/>
      <c r="R50" s="79"/>
      <c r="S50" s="79"/>
      <c r="T50" s="79"/>
      <c r="U50" s="79"/>
      <c r="V50" s="79" t="s">
        <v>7</v>
      </c>
      <c r="W50" s="79"/>
      <c r="X50" s="79"/>
      <c r="Y50" s="79" t="s">
        <v>7</v>
      </c>
      <c r="Z50" s="79"/>
      <c r="AA50" s="79"/>
      <c r="AB50" s="79" t="s">
        <v>7</v>
      </c>
      <c r="AC50" s="260" t="s">
        <v>157</v>
      </c>
      <c r="AD50" s="203"/>
      <c r="AE50" s="81">
        <f t="shared" si="36"/>
        <v>0</v>
      </c>
      <c r="AF50" s="80"/>
      <c r="AG50" s="81">
        <f t="shared" si="37"/>
        <v>0</v>
      </c>
      <c r="AH50" s="80"/>
      <c r="AI50" s="81">
        <f t="shared" si="38"/>
        <v>0</v>
      </c>
      <c r="AJ50" s="80">
        <v>1</v>
      </c>
      <c r="AK50" s="167">
        <f t="shared" si="39"/>
        <v>1</v>
      </c>
      <c r="AL50" s="45"/>
      <c r="AM50" s="38"/>
      <c r="AN50" s="314" t="s">
        <v>378</v>
      </c>
      <c r="AO50" s="104"/>
      <c r="AP50" s="38">
        <f t="shared" si="56"/>
        <v>0</v>
      </c>
      <c r="AQ50" s="107"/>
      <c r="AR50" s="104"/>
      <c r="AS50" s="38">
        <f t="shared" si="57"/>
        <v>0</v>
      </c>
      <c r="AT50" s="107"/>
      <c r="AU50" s="104"/>
      <c r="AV50" s="38">
        <f t="shared" si="58"/>
        <v>0</v>
      </c>
      <c r="AW50" s="20"/>
      <c r="AZ50" t="s">
        <v>363</v>
      </c>
    </row>
    <row r="51" spans="1:59" ht="198" customHeight="1" x14ac:dyDescent="0.25">
      <c r="A51" s="329"/>
      <c r="B51" s="370"/>
      <c r="C51" s="370"/>
      <c r="D51" s="370"/>
      <c r="E51" s="370"/>
      <c r="F51" s="370"/>
      <c r="G51" s="370"/>
      <c r="H51" s="391"/>
      <c r="I51" s="331"/>
      <c r="J51" s="422"/>
      <c r="K51" s="422"/>
      <c r="L51" s="422"/>
      <c r="M51" s="422"/>
      <c r="N51" s="82" t="s">
        <v>70</v>
      </c>
      <c r="O51" s="187" t="s">
        <v>71</v>
      </c>
      <c r="P51" s="222"/>
      <c r="Q51" s="83" t="s">
        <v>7</v>
      </c>
      <c r="R51" s="83" t="s">
        <v>7</v>
      </c>
      <c r="S51" s="83" t="s">
        <v>7</v>
      </c>
      <c r="T51" s="83"/>
      <c r="U51" s="83"/>
      <c r="V51" s="83" t="s">
        <v>7</v>
      </c>
      <c r="W51" s="83"/>
      <c r="X51" s="83"/>
      <c r="Y51" s="83" t="s">
        <v>7</v>
      </c>
      <c r="Z51" s="83"/>
      <c r="AA51" s="83"/>
      <c r="AB51" s="83" t="s">
        <v>7</v>
      </c>
      <c r="AC51" s="259" t="s">
        <v>269</v>
      </c>
      <c r="AD51" s="202">
        <v>0</v>
      </c>
      <c r="AE51" s="85">
        <f t="shared" si="36"/>
        <v>0</v>
      </c>
      <c r="AF51" s="84">
        <f>1/3</f>
        <v>0.33333333333333331</v>
      </c>
      <c r="AG51" s="85">
        <f t="shared" si="37"/>
        <v>0.33333333333333331</v>
      </c>
      <c r="AH51" s="84">
        <f>2/3</f>
        <v>0.66666666666666663</v>
      </c>
      <c r="AI51" s="85">
        <f t="shared" si="38"/>
        <v>0.66666666666666663</v>
      </c>
      <c r="AJ51" s="84">
        <v>1</v>
      </c>
      <c r="AK51" s="166">
        <f t="shared" si="39"/>
        <v>1</v>
      </c>
      <c r="AL51" s="45"/>
      <c r="AM51" s="313"/>
      <c r="AN51" s="314" t="s">
        <v>407</v>
      </c>
      <c r="AO51" s="104"/>
      <c r="AP51" s="38">
        <f t="shared" si="56"/>
        <v>0</v>
      </c>
      <c r="AQ51" s="107"/>
      <c r="AR51" s="104"/>
      <c r="AS51" s="38">
        <f t="shared" si="57"/>
        <v>0</v>
      </c>
      <c r="AT51" s="107"/>
      <c r="AU51" s="104"/>
      <c r="AV51" s="38">
        <f t="shared" si="58"/>
        <v>0</v>
      </c>
      <c r="AW51" s="20"/>
      <c r="AX51" t="s">
        <v>363</v>
      </c>
      <c r="AZ51" t="s">
        <v>363</v>
      </c>
    </row>
    <row r="52" spans="1:59" ht="85.5" customHeight="1" thickBot="1" x14ac:dyDescent="0.3">
      <c r="A52" s="330"/>
      <c r="B52" s="371"/>
      <c r="C52" s="371"/>
      <c r="D52" s="371"/>
      <c r="E52" s="371"/>
      <c r="F52" s="371"/>
      <c r="G52" s="371"/>
      <c r="H52" s="392"/>
      <c r="I52" s="303" t="s">
        <v>254</v>
      </c>
      <c r="J52" s="277">
        <f>AL52</f>
        <v>0</v>
      </c>
      <c r="K52" s="277">
        <f>AO52</f>
        <v>0</v>
      </c>
      <c r="L52" s="277">
        <f>AR52</f>
        <v>0</v>
      </c>
      <c r="M52" s="277">
        <f>AU52</f>
        <v>0</v>
      </c>
      <c r="N52" s="304" t="s">
        <v>188</v>
      </c>
      <c r="O52" s="305" t="s">
        <v>189</v>
      </c>
      <c r="P52" s="306"/>
      <c r="Q52" s="307"/>
      <c r="R52" s="307"/>
      <c r="S52" s="307"/>
      <c r="T52" s="307"/>
      <c r="U52" s="307"/>
      <c r="V52" s="307" t="s">
        <v>7</v>
      </c>
      <c r="W52" s="307"/>
      <c r="X52" s="307"/>
      <c r="Y52" s="307" t="s">
        <v>7</v>
      </c>
      <c r="Z52" s="307"/>
      <c r="AA52" s="307"/>
      <c r="AB52" s="307" t="s">
        <v>7</v>
      </c>
      <c r="AC52" s="308"/>
      <c r="AD52" s="309">
        <v>0</v>
      </c>
      <c r="AE52" s="310">
        <f t="shared" ref="AE52" si="59">AD52/AJ52</f>
        <v>0</v>
      </c>
      <c r="AF52" s="311">
        <f>1/3</f>
        <v>0.33333333333333331</v>
      </c>
      <c r="AG52" s="310">
        <f t="shared" ref="AG52" si="60">AF52/AJ52</f>
        <v>0.33333333333333331</v>
      </c>
      <c r="AH52" s="311">
        <f>2/3</f>
        <v>0.66666666666666663</v>
      </c>
      <c r="AI52" s="310">
        <f t="shared" ref="AI52" si="61">AH52/AJ52</f>
        <v>0.66666666666666663</v>
      </c>
      <c r="AJ52" s="311">
        <v>1</v>
      </c>
      <c r="AK52" s="312">
        <f t="shared" ref="AK52" si="62">AJ52/AJ52</f>
        <v>1</v>
      </c>
      <c r="AL52" s="151"/>
      <c r="AM52" s="39"/>
      <c r="AN52" s="318" t="s">
        <v>379</v>
      </c>
      <c r="AO52" s="130"/>
      <c r="AP52" s="39" t="e">
        <f t="shared" si="56"/>
        <v>#DIV/0!</v>
      </c>
      <c r="AQ52" s="131"/>
      <c r="AR52" s="130"/>
      <c r="AS52" s="39" t="e">
        <f t="shared" si="57"/>
        <v>#DIV/0!</v>
      </c>
      <c r="AT52" s="131"/>
      <c r="AU52" s="130"/>
      <c r="AV52" s="39">
        <f t="shared" si="58"/>
        <v>0</v>
      </c>
      <c r="AW52" s="49"/>
      <c r="AZ52" t="s">
        <v>363</v>
      </c>
    </row>
    <row r="53" spans="1:59" ht="308.25" customHeight="1" x14ac:dyDescent="0.25">
      <c r="A53" s="332" t="s">
        <v>11</v>
      </c>
      <c r="B53" s="336">
        <f>AVERAGE(AM53:AM64)</f>
        <v>0.8</v>
      </c>
      <c r="C53" s="336" t="e">
        <f>AVERAGE(AP53:AP64)</f>
        <v>#DIV/0!</v>
      </c>
      <c r="D53" s="336" t="e">
        <f>AVERAGE(AS53:AS64)</f>
        <v>#DIV/0!</v>
      </c>
      <c r="E53" s="336">
        <f>AVERAGE(AL53:AL64)</f>
        <v>0.35</v>
      </c>
      <c r="F53" s="336" t="e">
        <f>AVERAGE(AO53:AO64)</f>
        <v>#DIV/0!</v>
      </c>
      <c r="G53" s="336" t="e">
        <f>AVERAGE(AR53:AR64)</f>
        <v>#DIV/0!</v>
      </c>
      <c r="H53" s="344" t="e">
        <f>AVERAGE(AU53:AU64)</f>
        <v>#DIV/0!</v>
      </c>
      <c r="I53" s="346" t="s">
        <v>74</v>
      </c>
      <c r="J53" s="414">
        <f>AVERAGE(AL53:AL55)</f>
        <v>0</v>
      </c>
      <c r="K53" s="414" t="e">
        <f>AVERAGE(AO53:AO55)</f>
        <v>#DIV/0!</v>
      </c>
      <c r="L53" s="414" t="e">
        <f>AVERAGE(AR53:AR55)</f>
        <v>#DIV/0!</v>
      </c>
      <c r="M53" s="414" t="e">
        <f>AVERAGE(AU53:AU55)</f>
        <v>#DIV/0!</v>
      </c>
      <c r="N53" s="86" t="s">
        <v>134</v>
      </c>
      <c r="O53" s="188" t="s">
        <v>135</v>
      </c>
      <c r="P53" s="226" t="s">
        <v>7</v>
      </c>
      <c r="Q53" s="87" t="s">
        <v>7</v>
      </c>
      <c r="R53" s="87" t="s">
        <v>7</v>
      </c>
      <c r="S53" s="87" t="s">
        <v>7</v>
      </c>
      <c r="T53" s="87"/>
      <c r="U53" s="87"/>
      <c r="V53" s="87" t="s">
        <v>7</v>
      </c>
      <c r="W53" s="87"/>
      <c r="X53" s="87"/>
      <c r="Y53" s="87"/>
      <c r="Z53" s="87"/>
      <c r="AA53" s="87"/>
      <c r="AB53" s="87"/>
      <c r="AC53" s="227"/>
      <c r="AD53" s="204">
        <v>1</v>
      </c>
      <c r="AE53" s="89">
        <f t="shared" si="36"/>
        <v>1</v>
      </c>
      <c r="AF53" s="88">
        <v>1</v>
      </c>
      <c r="AG53" s="89">
        <f t="shared" si="37"/>
        <v>1</v>
      </c>
      <c r="AH53" s="88">
        <v>1</v>
      </c>
      <c r="AI53" s="89">
        <f t="shared" si="38"/>
        <v>1</v>
      </c>
      <c r="AJ53" s="88">
        <v>1</v>
      </c>
      <c r="AK53" s="168">
        <f t="shared" si="39"/>
        <v>1</v>
      </c>
      <c r="AL53" s="45">
        <v>0</v>
      </c>
      <c r="AM53" s="38">
        <f>AL53/AE53</f>
        <v>0</v>
      </c>
      <c r="AN53" s="107" t="s">
        <v>408</v>
      </c>
      <c r="AO53" s="104"/>
      <c r="AP53" s="38" t="e">
        <f t="shared" si="56"/>
        <v>#DIV/0!</v>
      </c>
      <c r="AQ53" s="107"/>
      <c r="AR53" s="104"/>
      <c r="AS53" s="38" t="e">
        <f t="shared" si="57"/>
        <v>#DIV/0!</v>
      </c>
      <c r="AT53" s="107"/>
      <c r="AU53" s="104"/>
      <c r="AV53" s="38">
        <f t="shared" si="58"/>
        <v>0</v>
      </c>
      <c r="AW53" s="20"/>
      <c r="AZ53" t="s">
        <v>363</v>
      </c>
    </row>
    <row r="54" spans="1:59" ht="211.5" customHeight="1" x14ac:dyDescent="0.25">
      <c r="A54" s="332"/>
      <c r="B54" s="336"/>
      <c r="C54" s="336"/>
      <c r="D54" s="336"/>
      <c r="E54" s="336"/>
      <c r="F54" s="336"/>
      <c r="G54" s="336"/>
      <c r="H54" s="344"/>
      <c r="I54" s="347"/>
      <c r="J54" s="415"/>
      <c r="K54" s="415"/>
      <c r="L54" s="415"/>
      <c r="M54" s="415"/>
      <c r="N54" s="90" t="s">
        <v>75</v>
      </c>
      <c r="O54" s="189" t="s">
        <v>76</v>
      </c>
      <c r="P54" s="228" t="s">
        <v>7</v>
      </c>
      <c r="Q54" s="91" t="s">
        <v>7</v>
      </c>
      <c r="R54" s="91"/>
      <c r="S54" s="91" t="s">
        <v>7</v>
      </c>
      <c r="T54" s="91"/>
      <c r="U54" s="91"/>
      <c r="V54" s="91" t="s">
        <v>7</v>
      </c>
      <c r="W54" s="91"/>
      <c r="X54" s="91"/>
      <c r="Y54" s="91" t="s">
        <v>7</v>
      </c>
      <c r="Z54" s="91"/>
      <c r="AA54" s="91"/>
      <c r="AB54" s="91" t="s">
        <v>7</v>
      </c>
      <c r="AC54" s="264" t="s">
        <v>268</v>
      </c>
      <c r="AD54" s="205">
        <v>0</v>
      </c>
      <c r="AE54" s="93">
        <f t="shared" si="36"/>
        <v>0</v>
      </c>
      <c r="AF54" s="92">
        <v>1</v>
      </c>
      <c r="AG54" s="93">
        <f t="shared" si="37"/>
        <v>0.33333333333333331</v>
      </c>
      <c r="AH54" s="92">
        <v>2</v>
      </c>
      <c r="AI54" s="93">
        <f t="shared" si="38"/>
        <v>0.66666666666666663</v>
      </c>
      <c r="AJ54" s="92">
        <v>3</v>
      </c>
      <c r="AK54" s="169">
        <f t="shared" si="39"/>
        <v>1</v>
      </c>
      <c r="AL54" s="45"/>
      <c r="AM54" s="313"/>
      <c r="AN54" s="314" t="s">
        <v>380</v>
      </c>
      <c r="AO54" s="104"/>
      <c r="AP54" s="38">
        <f t="shared" si="56"/>
        <v>0</v>
      </c>
      <c r="AQ54" s="107"/>
      <c r="AR54" s="104"/>
      <c r="AS54" s="38">
        <f t="shared" si="57"/>
        <v>0</v>
      </c>
      <c r="AT54" s="107"/>
      <c r="AU54" s="104"/>
      <c r="AV54" s="38">
        <f t="shared" si="58"/>
        <v>0</v>
      </c>
      <c r="AW54" s="20"/>
      <c r="AX54" t="s">
        <v>363</v>
      </c>
      <c r="AZ54" t="s">
        <v>363</v>
      </c>
    </row>
    <row r="55" spans="1:59" s="292" customFormat="1" ht="409.5" customHeight="1" x14ac:dyDescent="0.25">
      <c r="A55" s="332"/>
      <c r="B55" s="336"/>
      <c r="C55" s="336"/>
      <c r="D55" s="336"/>
      <c r="E55" s="336"/>
      <c r="F55" s="336"/>
      <c r="G55" s="336"/>
      <c r="H55" s="344"/>
      <c r="I55" s="348"/>
      <c r="J55" s="416"/>
      <c r="K55" s="416"/>
      <c r="L55" s="416"/>
      <c r="M55" s="416"/>
      <c r="N55" s="90" t="s">
        <v>347</v>
      </c>
      <c r="O55" s="189" t="s">
        <v>348</v>
      </c>
      <c r="P55" s="228"/>
      <c r="Q55" s="91"/>
      <c r="R55" s="91"/>
      <c r="S55" s="91" t="s">
        <v>7</v>
      </c>
      <c r="T55" s="91"/>
      <c r="U55" s="91" t="s">
        <v>7</v>
      </c>
      <c r="V55" s="91"/>
      <c r="W55" s="91"/>
      <c r="X55" s="91"/>
      <c r="Y55" s="91"/>
      <c r="Z55" s="91"/>
      <c r="AA55" s="91"/>
      <c r="AB55" s="91"/>
      <c r="AC55" s="264"/>
      <c r="AD55" s="205">
        <v>0</v>
      </c>
      <c r="AE55" s="93">
        <f t="shared" ref="AE55" si="63">AD55/AJ55</f>
        <v>0</v>
      </c>
      <c r="AF55" s="92">
        <v>0.5</v>
      </c>
      <c r="AG55" s="93">
        <f t="shared" ref="AG55" si="64">AF55/AJ55</f>
        <v>0.5</v>
      </c>
      <c r="AH55" s="92">
        <v>1</v>
      </c>
      <c r="AI55" s="93">
        <f t="shared" ref="AI55" si="65">AH55/AJ55</f>
        <v>1</v>
      </c>
      <c r="AJ55" s="92">
        <v>1</v>
      </c>
      <c r="AK55" s="169">
        <f t="shared" ref="AK55" si="66">AJ55/AJ55</f>
        <v>1</v>
      </c>
      <c r="AL55" s="291"/>
      <c r="AM55" s="313"/>
      <c r="AN55" s="109" t="s">
        <v>396</v>
      </c>
      <c r="AO55" s="104"/>
      <c r="AP55" s="38">
        <f t="shared" ref="AP55" si="67">AO55/AG52</f>
        <v>0</v>
      </c>
      <c r="AQ55" s="107"/>
      <c r="AR55" s="104"/>
      <c r="AS55" s="38">
        <f t="shared" ref="AS55" si="68">AR55/AI52</f>
        <v>0</v>
      </c>
      <c r="AT55" s="107"/>
      <c r="AU55" s="104"/>
      <c r="AV55" s="38">
        <f t="shared" ref="AV55" si="69">AU55/AK52</f>
        <v>0</v>
      </c>
      <c r="AW55" s="20"/>
      <c r="AX55" s="292" t="s">
        <v>363</v>
      </c>
    </row>
    <row r="56" spans="1:59" ht="45" x14ac:dyDescent="0.25">
      <c r="A56" s="332"/>
      <c r="B56" s="336"/>
      <c r="C56" s="336"/>
      <c r="D56" s="336"/>
      <c r="E56" s="336"/>
      <c r="F56" s="336"/>
      <c r="G56" s="336"/>
      <c r="H56" s="344"/>
      <c r="I56" s="334" t="s">
        <v>77</v>
      </c>
      <c r="J56" s="423">
        <f>AVERAGE(AL56:AL59)</f>
        <v>0.5</v>
      </c>
      <c r="K56" s="423" t="e">
        <f>AVERAGE(AO56:AO59)</f>
        <v>#DIV/0!</v>
      </c>
      <c r="L56" s="423" t="e">
        <f>AVERAGE(AR56:AR59)</f>
        <v>#DIV/0!</v>
      </c>
      <c r="M56" s="423" t="e">
        <f>AVERAGE(AU56:AU59)</f>
        <v>#DIV/0!</v>
      </c>
      <c r="N56" s="86" t="s">
        <v>78</v>
      </c>
      <c r="O56" s="188" t="s">
        <v>79</v>
      </c>
      <c r="P56" s="226"/>
      <c r="Q56" s="87"/>
      <c r="R56" s="87"/>
      <c r="S56" s="87"/>
      <c r="T56" s="87"/>
      <c r="U56" s="87"/>
      <c r="V56" s="87"/>
      <c r="W56" s="87"/>
      <c r="X56" s="87"/>
      <c r="Y56" s="87" t="s">
        <v>7</v>
      </c>
      <c r="Z56" s="87"/>
      <c r="AA56" s="87"/>
      <c r="AB56" s="87" t="s">
        <v>7</v>
      </c>
      <c r="AC56" s="227"/>
      <c r="AD56" s="204">
        <v>0</v>
      </c>
      <c r="AE56" s="89">
        <f t="shared" si="36"/>
        <v>0</v>
      </c>
      <c r="AF56" s="88">
        <v>1</v>
      </c>
      <c r="AG56" s="89">
        <f t="shared" si="37"/>
        <v>0.5</v>
      </c>
      <c r="AH56" s="88">
        <v>2</v>
      </c>
      <c r="AI56" s="89">
        <f t="shared" si="38"/>
        <v>1</v>
      </c>
      <c r="AJ56" s="88">
        <v>2</v>
      </c>
      <c r="AK56" s="168">
        <f t="shared" si="39"/>
        <v>1</v>
      </c>
      <c r="AL56" s="45"/>
      <c r="AM56" s="313"/>
      <c r="AN56" s="314" t="s">
        <v>361</v>
      </c>
      <c r="AO56" s="104"/>
      <c r="AP56" s="38">
        <f>AO56/AG52</f>
        <v>0</v>
      </c>
      <c r="AQ56" s="107"/>
      <c r="AR56" s="104"/>
      <c r="AS56" s="38">
        <f>AR56/AI52</f>
        <v>0</v>
      </c>
      <c r="AT56" s="107"/>
      <c r="AU56" s="104"/>
      <c r="AV56" s="38">
        <f>AU56/AK52</f>
        <v>0</v>
      </c>
      <c r="AW56" s="20"/>
    </row>
    <row r="57" spans="1:59" ht="117.75" customHeight="1" x14ac:dyDescent="0.25">
      <c r="A57" s="332"/>
      <c r="B57" s="336"/>
      <c r="C57" s="336"/>
      <c r="D57" s="336"/>
      <c r="E57" s="336"/>
      <c r="F57" s="336"/>
      <c r="G57" s="336"/>
      <c r="H57" s="344"/>
      <c r="I57" s="334"/>
      <c r="J57" s="415"/>
      <c r="K57" s="415"/>
      <c r="L57" s="415"/>
      <c r="M57" s="415"/>
      <c r="N57" s="90" t="s">
        <v>80</v>
      </c>
      <c r="O57" s="189" t="s">
        <v>62</v>
      </c>
      <c r="P57" s="228"/>
      <c r="Q57" s="91"/>
      <c r="R57" s="91"/>
      <c r="S57" s="91"/>
      <c r="T57" s="91"/>
      <c r="U57" s="91"/>
      <c r="V57" s="91"/>
      <c r="W57" s="91"/>
      <c r="X57" s="91"/>
      <c r="Y57" s="91"/>
      <c r="Z57" s="91"/>
      <c r="AA57" s="91" t="s">
        <v>7</v>
      </c>
      <c r="AB57" s="91"/>
      <c r="AC57" s="229"/>
      <c r="AD57" s="205">
        <v>1</v>
      </c>
      <c r="AE57" s="93">
        <f t="shared" si="36"/>
        <v>0.25</v>
      </c>
      <c r="AF57" s="92">
        <v>2</v>
      </c>
      <c r="AG57" s="93">
        <f t="shared" si="37"/>
        <v>0.5</v>
      </c>
      <c r="AH57" s="92">
        <v>3</v>
      </c>
      <c r="AI57" s="93">
        <f t="shared" si="38"/>
        <v>0.75</v>
      </c>
      <c r="AJ57" s="92">
        <v>4</v>
      </c>
      <c r="AK57" s="169">
        <f t="shared" si="39"/>
        <v>1</v>
      </c>
      <c r="AL57" s="45">
        <v>0.25</v>
      </c>
      <c r="AM57" s="38">
        <f>AL57/AE57</f>
        <v>1</v>
      </c>
      <c r="AN57" s="107" t="s">
        <v>421</v>
      </c>
      <c r="AO57" s="104"/>
      <c r="AP57" s="38">
        <f>AO57/AG53</f>
        <v>0</v>
      </c>
      <c r="AQ57" s="107"/>
      <c r="AR57" s="104"/>
      <c r="AS57" s="38">
        <f>AR57/AI53</f>
        <v>0</v>
      </c>
      <c r="AT57" s="107"/>
      <c r="AU57" s="104"/>
      <c r="AV57" s="38">
        <f>AU57/AK53</f>
        <v>0</v>
      </c>
      <c r="AW57" s="20"/>
      <c r="BG57" t="s">
        <v>363</v>
      </c>
    </row>
    <row r="58" spans="1:59" ht="120" x14ac:dyDescent="0.25">
      <c r="A58" s="332"/>
      <c r="B58" s="336"/>
      <c r="C58" s="336"/>
      <c r="D58" s="336"/>
      <c r="E58" s="336"/>
      <c r="F58" s="336"/>
      <c r="G58" s="336"/>
      <c r="H58" s="344"/>
      <c r="I58" s="334"/>
      <c r="J58" s="415"/>
      <c r="K58" s="415"/>
      <c r="L58" s="415"/>
      <c r="M58" s="415"/>
      <c r="N58" s="86" t="s">
        <v>160</v>
      </c>
      <c r="O58" s="188" t="s">
        <v>161</v>
      </c>
      <c r="P58" s="226"/>
      <c r="Q58" s="87"/>
      <c r="R58" s="87"/>
      <c r="S58" s="87"/>
      <c r="T58" s="87"/>
      <c r="U58" s="87"/>
      <c r="V58" s="87"/>
      <c r="W58" s="87"/>
      <c r="X58" s="87"/>
      <c r="Y58" s="87"/>
      <c r="Z58" s="87" t="s">
        <v>7</v>
      </c>
      <c r="AA58" s="87"/>
      <c r="AB58" s="87"/>
      <c r="AC58" s="227"/>
      <c r="AD58" s="204">
        <v>1</v>
      </c>
      <c r="AE58" s="89">
        <f t="shared" si="36"/>
        <v>0.25</v>
      </c>
      <c r="AF58" s="88">
        <v>2</v>
      </c>
      <c r="AG58" s="89">
        <f t="shared" si="37"/>
        <v>0.5</v>
      </c>
      <c r="AH58" s="88">
        <v>3</v>
      </c>
      <c r="AI58" s="89">
        <f t="shared" si="38"/>
        <v>0.75</v>
      </c>
      <c r="AJ58" s="88">
        <v>4</v>
      </c>
      <c r="AK58" s="168">
        <f t="shared" si="39"/>
        <v>1</v>
      </c>
      <c r="AL58" s="45">
        <v>0.25</v>
      </c>
      <c r="AM58" s="38">
        <f>AL58/AE58</f>
        <v>1</v>
      </c>
      <c r="AN58" s="107" t="s">
        <v>417</v>
      </c>
      <c r="AO58" s="104"/>
      <c r="AP58" s="38">
        <f t="shared" si="5"/>
        <v>0</v>
      </c>
      <c r="AQ58" s="107"/>
      <c r="AR58" s="104"/>
      <c r="AS58" s="38">
        <f t="shared" si="6"/>
        <v>0</v>
      </c>
      <c r="AT58" s="107"/>
      <c r="AU58" s="104"/>
      <c r="AV58" s="38">
        <f t="shared" si="7"/>
        <v>0</v>
      </c>
      <c r="AW58" s="20"/>
      <c r="BE58" t="s">
        <v>363</v>
      </c>
    </row>
    <row r="59" spans="1:59" ht="180" x14ac:dyDescent="0.25">
      <c r="A59" s="332"/>
      <c r="B59" s="336"/>
      <c r="C59" s="336"/>
      <c r="D59" s="336"/>
      <c r="E59" s="336"/>
      <c r="F59" s="336"/>
      <c r="G59" s="336"/>
      <c r="H59" s="344"/>
      <c r="I59" s="334"/>
      <c r="J59" s="416"/>
      <c r="K59" s="416"/>
      <c r="L59" s="416"/>
      <c r="M59" s="416"/>
      <c r="N59" s="90" t="s">
        <v>81</v>
      </c>
      <c r="O59" s="189" t="s">
        <v>136</v>
      </c>
      <c r="P59" s="228" t="s">
        <v>7</v>
      </c>
      <c r="Q59" s="91" t="s">
        <v>7</v>
      </c>
      <c r="R59" s="91" t="s">
        <v>7</v>
      </c>
      <c r="S59" s="91" t="s">
        <v>7</v>
      </c>
      <c r="T59" s="91" t="s">
        <v>7</v>
      </c>
      <c r="U59" s="91"/>
      <c r="V59" s="91"/>
      <c r="W59" s="91"/>
      <c r="X59" s="91"/>
      <c r="Y59" s="91"/>
      <c r="Z59" s="91"/>
      <c r="AA59" s="91"/>
      <c r="AB59" s="91" t="s">
        <v>7</v>
      </c>
      <c r="AC59" s="229"/>
      <c r="AD59" s="205">
        <v>1</v>
      </c>
      <c r="AE59" s="93">
        <f t="shared" si="36"/>
        <v>1</v>
      </c>
      <c r="AF59" s="92">
        <v>1</v>
      </c>
      <c r="AG59" s="93">
        <f t="shared" si="37"/>
        <v>1</v>
      </c>
      <c r="AH59" s="92">
        <v>1</v>
      </c>
      <c r="AI59" s="93">
        <f t="shared" si="38"/>
        <v>1</v>
      </c>
      <c r="AJ59" s="92">
        <v>1</v>
      </c>
      <c r="AK59" s="169">
        <f t="shared" si="39"/>
        <v>1</v>
      </c>
      <c r="AL59" s="45">
        <v>1</v>
      </c>
      <c r="AM59" s="38">
        <f t="shared" si="4"/>
        <v>1</v>
      </c>
      <c r="AN59" s="107" t="s">
        <v>410</v>
      </c>
      <c r="AO59" s="104"/>
      <c r="AP59" s="38">
        <f t="shared" si="5"/>
        <v>0</v>
      </c>
      <c r="AQ59" s="107"/>
      <c r="AR59" s="104"/>
      <c r="AS59" s="38">
        <f t="shared" si="6"/>
        <v>0</v>
      </c>
      <c r="AT59" s="107"/>
      <c r="AU59" s="104"/>
      <c r="AV59" s="38">
        <f t="shared" si="7"/>
        <v>0</v>
      </c>
      <c r="AW59" s="20"/>
      <c r="AX59" t="s">
        <v>363</v>
      </c>
    </row>
    <row r="60" spans="1:59" ht="150" customHeight="1" x14ac:dyDescent="0.25">
      <c r="A60" s="332"/>
      <c r="B60" s="336"/>
      <c r="C60" s="336"/>
      <c r="D60" s="336"/>
      <c r="E60" s="336"/>
      <c r="F60" s="336"/>
      <c r="G60" s="336"/>
      <c r="H60" s="344"/>
      <c r="I60" s="290" t="s">
        <v>82</v>
      </c>
      <c r="J60" s="272">
        <f>AL60</f>
        <v>0</v>
      </c>
      <c r="K60" s="272">
        <f>AO60</f>
        <v>0</v>
      </c>
      <c r="L60" s="272">
        <f>AR60</f>
        <v>0</v>
      </c>
      <c r="M60" s="272">
        <f>AU60</f>
        <v>0</v>
      </c>
      <c r="N60" s="86" t="s">
        <v>83</v>
      </c>
      <c r="O60" s="188" t="s">
        <v>84</v>
      </c>
      <c r="P60" s="226" t="s">
        <v>7</v>
      </c>
      <c r="Q60" s="87" t="s">
        <v>7</v>
      </c>
      <c r="R60" s="87"/>
      <c r="S60" s="87"/>
      <c r="T60" s="87" t="s">
        <v>7</v>
      </c>
      <c r="U60" s="87"/>
      <c r="V60" s="87" t="s">
        <v>7</v>
      </c>
      <c r="W60" s="87"/>
      <c r="X60" s="87"/>
      <c r="Y60" s="87" t="s">
        <v>7</v>
      </c>
      <c r="Z60" s="87"/>
      <c r="AA60" s="87"/>
      <c r="AB60" s="87" t="s">
        <v>7</v>
      </c>
      <c r="AC60" s="261" t="s">
        <v>209</v>
      </c>
      <c r="AD60" s="204">
        <v>0</v>
      </c>
      <c r="AE60" s="89">
        <f t="shared" si="36"/>
        <v>0</v>
      </c>
      <c r="AF60" s="88">
        <v>1</v>
      </c>
      <c r="AG60" s="89">
        <f t="shared" si="37"/>
        <v>0.33333333333333331</v>
      </c>
      <c r="AH60" s="88">
        <v>2</v>
      </c>
      <c r="AI60" s="89">
        <f t="shared" si="38"/>
        <v>0.66666666666666663</v>
      </c>
      <c r="AJ60" s="88">
        <v>3</v>
      </c>
      <c r="AK60" s="168">
        <f t="shared" si="39"/>
        <v>1</v>
      </c>
      <c r="AL60" s="45"/>
      <c r="AM60" s="38"/>
      <c r="AN60" s="314" t="s">
        <v>381</v>
      </c>
      <c r="AO60" s="104"/>
      <c r="AP60" s="38">
        <f t="shared" si="5"/>
        <v>0</v>
      </c>
      <c r="AQ60" s="107"/>
      <c r="AR60" s="104"/>
      <c r="AS60" s="38">
        <f t="shared" si="6"/>
        <v>0</v>
      </c>
      <c r="AT60" s="107"/>
      <c r="AU60" s="104"/>
      <c r="AV60" s="38">
        <f t="shared" si="7"/>
        <v>0</v>
      </c>
      <c r="AW60" s="20"/>
      <c r="AZ60" t="s">
        <v>363</v>
      </c>
    </row>
    <row r="61" spans="1:59" ht="81" customHeight="1" x14ac:dyDescent="0.25">
      <c r="A61" s="332"/>
      <c r="B61" s="336"/>
      <c r="C61" s="336"/>
      <c r="D61" s="336"/>
      <c r="E61" s="336"/>
      <c r="F61" s="336"/>
      <c r="G61" s="336"/>
      <c r="H61" s="344"/>
      <c r="I61" s="334" t="s">
        <v>85</v>
      </c>
      <c r="J61" s="423" t="e">
        <f>AVERAGE(AL61:AL62)</f>
        <v>#DIV/0!</v>
      </c>
      <c r="K61" s="423" t="e">
        <f>AVERAGE(AO61:AO62)</f>
        <v>#DIV/0!</v>
      </c>
      <c r="L61" s="423" t="e">
        <f>AVERAGE(AR61:AR62)</f>
        <v>#DIV/0!</v>
      </c>
      <c r="M61" s="423" t="e">
        <f>AVERAGE(AU61:AU62)</f>
        <v>#DIV/0!</v>
      </c>
      <c r="N61" s="90" t="s">
        <v>86</v>
      </c>
      <c r="O61" s="189" t="s">
        <v>87</v>
      </c>
      <c r="P61" s="228" t="s">
        <v>7</v>
      </c>
      <c r="Q61" s="91" t="s">
        <v>7</v>
      </c>
      <c r="R61" s="91"/>
      <c r="S61" s="91"/>
      <c r="T61" s="91"/>
      <c r="U61" s="91"/>
      <c r="V61" s="91" t="s">
        <v>7</v>
      </c>
      <c r="W61" s="91"/>
      <c r="X61" s="91"/>
      <c r="Y61" s="91" t="s">
        <v>7</v>
      </c>
      <c r="Z61" s="91"/>
      <c r="AA61" s="91"/>
      <c r="AB61" s="91" t="s">
        <v>7</v>
      </c>
      <c r="AC61" s="229"/>
      <c r="AD61" s="205">
        <v>0</v>
      </c>
      <c r="AE61" s="93">
        <f t="shared" si="36"/>
        <v>0</v>
      </c>
      <c r="AF61" s="92">
        <v>0</v>
      </c>
      <c r="AG61" s="93">
        <f t="shared" si="37"/>
        <v>0</v>
      </c>
      <c r="AH61" s="92">
        <v>1</v>
      </c>
      <c r="AI61" s="93">
        <f t="shared" si="38"/>
        <v>0.5</v>
      </c>
      <c r="AJ61" s="92">
        <v>2</v>
      </c>
      <c r="AK61" s="169">
        <f t="shared" si="39"/>
        <v>1</v>
      </c>
      <c r="AL61" s="45"/>
      <c r="AM61" s="38"/>
      <c r="AN61" s="314" t="s">
        <v>376</v>
      </c>
      <c r="AO61" s="104"/>
      <c r="AP61" s="38" t="e">
        <f t="shared" si="5"/>
        <v>#DIV/0!</v>
      </c>
      <c r="AQ61" s="107"/>
      <c r="AR61" s="104"/>
      <c r="AS61" s="38">
        <f t="shared" si="6"/>
        <v>0</v>
      </c>
      <c r="AT61" s="107"/>
      <c r="AU61" s="104"/>
      <c r="AV61" s="38">
        <f t="shared" si="7"/>
        <v>0</v>
      </c>
      <c r="AW61" s="20"/>
      <c r="AZ61" t="s">
        <v>363</v>
      </c>
    </row>
    <row r="62" spans="1:59" ht="210" x14ac:dyDescent="0.25">
      <c r="A62" s="332"/>
      <c r="B62" s="336"/>
      <c r="C62" s="336"/>
      <c r="D62" s="336"/>
      <c r="E62" s="336"/>
      <c r="F62" s="336"/>
      <c r="G62" s="336"/>
      <c r="H62" s="344"/>
      <c r="I62" s="334"/>
      <c r="J62" s="416"/>
      <c r="K62" s="416"/>
      <c r="L62" s="416"/>
      <c r="M62" s="416"/>
      <c r="N62" s="86" t="s">
        <v>88</v>
      </c>
      <c r="O62" s="188" t="s">
        <v>89</v>
      </c>
      <c r="P62" s="226"/>
      <c r="Q62" s="87"/>
      <c r="R62" s="87"/>
      <c r="S62" s="87"/>
      <c r="T62" s="87"/>
      <c r="U62" s="87"/>
      <c r="V62" s="87"/>
      <c r="W62" s="87" t="s">
        <v>7</v>
      </c>
      <c r="X62" s="87"/>
      <c r="Y62" s="87"/>
      <c r="Z62" s="87"/>
      <c r="AA62" s="87"/>
      <c r="AB62" s="87"/>
      <c r="AC62" s="261" t="s">
        <v>229</v>
      </c>
      <c r="AD62" s="204">
        <v>0</v>
      </c>
      <c r="AE62" s="89">
        <f t="shared" si="36"/>
        <v>0</v>
      </c>
      <c r="AF62" s="88">
        <v>1</v>
      </c>
      <c r="AG62" s="89">
        <f t="shared" si="37"/>
        <v>0.33333333333333331</v>
      </c>
      <c r="AH62" s="88">
        <v>2</v>
      </c>
      <c r="AI62" s="89">
        <f t="shared" si="38"/>
        <v>0.66666666666666663</v>
      </c>
      <c r="AJ62" s="88">
        <v>3</v>
      </c>
      <c r="AK62" s="168">
        <f t="shared" si="39"/>
        <v>1</v>
      </c>
      <c r="AL62" s="45"/>
      <c r="AM62" s="38"/>
      <c r="AN62" s="314" t="s">
        <v>369</v>
      </c>
      <c r="AO62" s="104"/>
      <c r="AP62" s="38">
        <f t="shared" si="5"/>
        <v>0</v>
      </c>
      <c r="AQ62" s="107"/>
      <c r="AR62" s="104"/>
      <c r="AS62" s="38">
        <f t="shared" si="6"/>
        <v>0</v>
      </c>
      <c r="AT62" s="107"/>
      <c r="AU62" s="104"/>
      <c r="AV62" s="38">
        <f t="shared" si="7"/>
        <v>0</v>
      </c>
      <c r="AW62" s="20"/>
      <c r="AY62" t="s">
        <v>363</v>
      </c>
    </row>
    <row r="63" spans="1:59" ht="207.75" customHeight="1" x14ac:dyDescent="0.25">
      <c r="A63" s="332"/>
      <c r="B63" s="336"/>
      <c r="C63" s="336"/>
      <c r="D63" s="336"/>
      <c r="E63" s="336"/>
      <c r="F63" s="336"/>
      <c r="G63" s="336"/>
      <c r="H63" s="344"/>
      <c r="I63" s="334" t="s">
        <v>90</v>
      </c>
      <c r="J63" s="423">
        <f>AVERAGE(AL63:AL64)</f>
        <v>0.25</v>
      </c>
      <c r="K63" s="423" t="e">
        <f>AVERAGE(AO63:AO64)</f>
        <v>#DIV/0!</v>
      </c>
      <c r="L63" s="423" t="e">
        <f>AVERAGE(AR63:AR64)</f>
        <v>#DIV/0!</v>
      </c>
      <c r="M63" s="423" t="e">
        <f>AVERAGE(AU63:AU64)</f>
        <v>#DIV/0!</v>
      </c>
      <c r="N63" s="90" t="s">
        <v>91</v>
      </c>
      <c r="O63" s="189" t="s">
        <v>92</v>
      </c>
      <c r="P63" s="228" t="s">
        <v>7</v>
      </c>
      <c r="Q63" s="91" t="s">
        <v>7</v>
      </c>
      <c r="R63" s="91" t="s">
        <v>7</v>
      </c>
      <c r="S63" s="91" t="s">
        <v>7</v>
      </c>
      <c r="T63" s="91" t="s">
        <v>7</v>
      </c>
      <c r="U63" s="91" t="s">
        <v>7</v>
      </c>
      <c r="V63" s="91" t="s">
        <v>7</v>
      </c>
      <c r="W63" s="91" t="s">
        <v>7</v>
      </c>
      <c r="X63" s="91"/>
      <c r="Y63" s="91" t="s">
        <v>7</v>
      </c>
      <c r="Z63" s="91" t="s">
        <v>7</v>
      </c>
      <c r="AA63" s="91" t="s">
        <v>7</v>
      </c>
      <c r="AB63" s="91" t="s">
        <v>7</v>
      </c>
      <c r="AC63" s="264" t="s">
        <v>228</v>
      </c>
      <c r="AD63" s="205">
        <v>0</v>
      </c>
      <c r="AE63" s="93">
        <f t="shared" si="36"/>
        <v>0</v>
      </c>
      <c r="AF63" s="92">
        <v>0</v>
      </c>
      <c r="AG63" s="93">
        <f t="shared" si="37"/>
        <v>0</v>
      </c>
      <c r="AH63" s="92">
        <v>1</v>
      </c>
      <c r="AI63" s="93">
        <f t="shared" si="38"/>
        <v>0.5</v>
      </c>
      <c r="AJ63" s="92">
        <v>2</v>
      </c>
      <c r="AK63" s="169">
        <f t="shared" si="39"/>
        <v>1</v>
      </c>
      <c r="AL63" s="45"/>
      <c r="AM63" s="313"/>
      <c r="AN63" s="314" t="s">
        <v>382</v>
      </c>
      <c r="AO63" s="104"/>
      <c r="AP63" s="38" t="e">
        <f t="shared" si="5"/>
        <v>#DIV/0!</v>
      </c>
      <c r="AQ63" s="109"/>
      <c r="AR63" s="104"/>
      <c r="AS63" s="38">
        <f t="shared" si="6"/>
        <v>0</v>
      </c>
      <c r="AT63" s="109"/>
      <c r="AU63" s="104"/>
      <c r="AV63" s="38">
        <f t="shared" si="7"/>
        <v>0</v>
      </c>
      <c r="AW63" s="17"/>
      <c r="AX63" t="s">
        <v>363</v>
      </c>
      <c r="AY63" t="s">
        <v>363</v>
      </c>
      <c r="AZ63" t="s">
        <v>363</v>
      </c>
    </row>
    <row r="64" spans="1:59" ht="208.5" customHeight="1" thickBot="1" x14ac:dyDescent="0.3">
      <c r="A64" s="333"/>
      <c r="B64" s="337"/>
      <c r="C64" s="337"/>
      <c r="D64" s="337"/>
      <c r="E64" s="337"/>
      <c r="F64" s="337"/>
      <c r="G64" s="337"/>
      <c r="H64" s="345"/>
      <c r="I64" s="335"/>
      <c r="J64" s="424"/>
      <c r="K64" s="424"/>
      <c r="L64" s="424"/>
      <c r="M64" s="424"/>
      <c r="N64" s="110" t="s">
        <v>93</v>
      </c>
      <c r="O64" s="190" t="s">
        <v>94</v>
      </c>
      <c r="P64" s="230"/>
      <c r="Q64" s="111"/>
      <c r="R64" s="111"/>
      <c r="S64" s="111"/>
      <c r="T64" s="111"/>
      <c r="U64" s="111"/>
      <c r="V64" s="111" t="s">
        <v>7</v>
      </c>
      <c r="W64" s="111"/>
      <c r="X64" s="111"/>
      <c r="Y64" s="111" t="s">
        <v>7</v>
      </c>
      <c r="Z64" s="111"/>
      <c r="AA64" s="111"/>
      <c r="AB64" s="111" t="s">
        <v>7</v>
      </c>
      <c r="AC64" s="231"/>
      <c r="AD64" s="206">
        <v>1</v>
      </c>
      <c r="AE64" s="113">
        <f t="shared" si="36"/>
        <v>0.25</v>
      </c>
      <c r="AF64" s="112">
        <v>2</v>
      </c>
      <c r="AG64" s="113">
        <f t="shared" si="37"/>
        <v>0.5</v>
      </c>
      <c r="AH64" s="112">
        <v>3</v>
      </c>
      <c r="AI64" s="113">
        <f t="shared" si="38"/>
        <v>0.75</v>
      </c>
      <c r="AJ64" s="112">
        <v>4</v>
      </c>
      <c r="AK64" s="170">
        <f t="shared" si="39"/>
        <v>1</v>
      </c>
      <c r="AL64" s="59">
        <v>0.25</v>
      </c>
      <c r="AM64" s="115">
        <f t="shared" si="4"/>
        <v>1</v>
      </c>
      <c r="AN64" s="116" t="s">
        <v>388</v>
      </c>
      <c r="AO64" s="114"/>
      <c r="AP64" s="115">
        <f t="shared" si="5"/>
        <v>0</v>
      </c>
      <c r="AQ64" s="116"/>
      <c r="AR64" s="114"/>
      <c r="AS64" s="115">
        <f t="shared" si="6"/>
        <v>0</v>
      </c>
      <c r="AT64" s="116"/>
      <c r="AU64" s="114"/>
      <c r="AV64" s="115">
        <f t="shared" si="7"/>
        <v>0</v>
      </c>
      <c r="AW64" s="37"/>
      <c r="AZ64" t="s">
        <v>363</v>
      </c>
      <c r="BA64" t="s">
        <v>363</v>
      </c>
    </row>
    <row r="65" spans="1:55" ht="180" x14ac:dyDescent="0.25">
      <c r="A65" s="322" t="s">
        <v>95</v>
      </c>
      <c r="B65" s="338">
        <f>AVERAGE(AM65:AM71)</f>
        <v>1</v>
      </c>
      <c r="C65" s="338">
        <f>AVERAGE(AP65:AP71)</f>
        <v>0</v>
      </c>
      <c r="D65" s="338">
        <f>AVERAGE(AS65:AS71)</f>
        <v>0</v>
      </c>
      <c r="E65" s="338">
        <f>AVERAGE(AL65:AL71)</f>
        <v>0.5</v>
      </c>
      <c r="F65" s="338" t="e">
        <f>AVERAGE(AO65:AO71)</f>
        <v>#DIV/0!</v>
      </c>
      <c r="G65" s="338" t="e">
        <f>AVERAGE(AR65:AR71)</f>
        <v>#DIV/0!</v>
      </c>
      <c r="H65" s="341" t="e">
        <f>AVERAGE(AU65:AU71)</f>
        <v>#DIV/0!</v>
      </c>
      <c r="I65" s="325" t="s">
        <v>101</v>
      </c>
      <c r="J65" s="273">
        <f>AL65</f>
        <v>1</v>
      </c>
      <c r="K65" s="273">
        <f>AO65</f>
        <v>0</v>
      </c>
      <c r="L65" s="273">
        <f>AR65</f>
        <v>0</v>
      </c>
      <c r="M65" s="273">
        <f>AU65</f>
        <v>0</v>
      </c>
      <c r="N65" s="321" t="s">
        <v>147</v>
      </c>
      <c r="O65" s="191" t="s">
        <v>148</v>
      </c>
      <c r="P65" s="232" t="s">
        <v>7</v>
      </c>
      <c r="Q65" s="122"/>
      <c r="R65" s="122"/>
      <c r="S65" s="122"/>
      <c r="T65" s="122"/>
      <c r="U65" s="122"/>
      <c r="V65" s="122"/>
      <c r="W65" s="122"/>
      <c r="X65" s="122"/>
      <c r="Y65" s="122" t="s">
        <v>7</v>
      </c>
      <c r="Z65" s="122"/>
      <c r="AA65" s="122"/>
      <c r="AB65" s="122"/>
      <c r="AC65" s="233" t="s">
        <v>132</v>
      </c>
      <c r="AD65" s="207">
        <v>1</v>
      </c>
      <c r="AE65" s="124">
        <f t="shared" si="36"/>
        <v>1</v>
      </c>
      <c r="AF65" s="123">
        <v>1</v>
      </c>
      <c r="AG65" s="124">
        <f t="shared" si="37"/>
        <v>1</v>
      </c>
      <c r="AH65" s="123">
        <v>1</v>
      </c>
      <c r="AI65" s="124">
        <f t="shared" si="38"/>
        <v>1</v>
      </c>
      <c r="AJ65" s="123">
        <v>1</v>
      </c>
      <c r="AK65" s="171">
        <f t="shared" si="39"/>
        <v>1</v>
      </c>
      <c r="AL65" s="46">
        <v>1</v>
      </c>
      <c r="AM65" s="35">
        <f>AL65/AE65</f>
        <v>1</v>
      </c>
      <c r="AN65" s="126" t="s">
        <v>399</v>
      </c>
      <c r="AO65" s="125"/>
      <c r="AP65" s="35">
        <f>AO65/AG65</f>
        <v>0</v>
      </c>
      <c r="AQ65" s="126"/>
      <c r="AR65" s="125"/>
      <c r="AS65" s="35">
        <f>AR65/AI65</f>
        <v>0</v>
      </c>
      <c r="AT65" s="126"/>
      <c r="AU65" s="125"/>
      <c r="AV65" s="35">
        <f>AU65/AK65</f>
        <v>0</v>
      </c>
      <c r="AW65" s="48"/>
      <c r="BC65" t="s">
        <v>363</v>
      </c>
    </row>
    <row r="66" spans="1:55" ht="114" customHeight="1" x14ac:dyDescent="0.25">
      <c r="A66" s="323"/>
      <c r="B66" s="339"/>
      <c r="C66" s="339"/>
      <c r="D66" s="339"/>
      <c r="E66" s="339"/>
      <c r="F66" s="339"/>
      <c r="G66" s="339"/>
      <c r="H66" s="342"/>
      <c r="I66" s="326"/>
      <c r="J66" s="274">
        <f t="shared" ref="J66:J71" si="70">AL66</f>
        <v>0.5</v>
      </c>
      <c r="K66" s="274">
        <f t="shared" ref="K66:K71" si="71">AO66</f>
        <v>0</v>
      </c>
      <c r="L66" s="274">
        <f t="shared" ref="L66:L71" si="72">AR66</f>
        <v>0</v>
      </c>
      <c r="M66" s="274">
        <f t="shared" ref="M66:M71" si="73">AU66</f>
        <v>0</v>
      </c>
      <c r="N66" s="97" t="s">
        <v>137</v>
      </c>
      <c r="O66" s="192" t="s">
        <v>133</v>
      </c>
      <c r="P66" s="234"/>
      <c r="Q66" s="98"/>
      <c r="R66" s="98"/>
      <c r="S66" s="98"/>
      <c r="T66" s="98"/>
      <c r="U66" s="98" t="s">
        <v>7</v>
      </c>
      <c r="V66" s="98"/>
      <c r="W66" s="98"/>
      <c r="X66" s="98"/>
      <c r="Y66" s="98" t="s">
        <v>7</v>
      </c>
      <c r="Z66" s="98"/>
      <c r="AA66" s="98" t="s">
        <v>7</v>
      </c>
      <c r="AB66" s="98"/>
      <c r="AC66" s="235" t="s">
        <v>132</v>
      </c>
      <c r="AD66" s="208">
        <v>1</v>
      </c>
      <c r="AE66" s="100">
        <f t="shared" ref="AE66:AE71" si="74">AD66/AJ66</f>
        <v>0.5</v>
      </c>
      <c r="AF66" s="99">
        <v>1</v>
      </c>
      <c r="AG66" s="100">
        <f t="shared" ref="AG66:AG71" si="75">AF66/AJ66</f>
        <v>0.5</v>
      </c>
      <c r="AH66" s="99">
        <v>2</v>
      </c>
      <c r="AI66" s="100">
        <f t="shared" ref="AI66:AI71" si="76">AH66/AJ66</f>
        <v>1</v>
      </c>
      <c r="AJ66" s="99">
        <v>2</v>
      </c>
      <c r="AK66" s="172">
        <f t="shared" ref="AK66:AK71" si="77">AJ66/AJ66</f>
        <v>1</v>
      </c>
      <c r="AL66" s="45">
        <v>0.5</v>
      </c>
      <c r="AM66" s="38">
        <f t="shared" ref="AM66:AM71" si="78">AL66/AE66</f>
        <v>1</v>
      </c>
      <c r="AN66" s="107" t="s">
        <v>400</v>
      </c>
      <c r="AO66" s="104"/>
      <c r="AP66" s="38">
        <f t="shared" ref="AP66:AP71" si="79">AO66/AG66</f>
        <v>0</v>
      </c>
      <c r="AQ66" s="107"/>
      <c r="AR66" s="104"/>
      <c r="AS66" s="38">
        <f t="shared" ref="AS66:AS71" si="80">AR66/AI66</f>
        <v>0</v>
      </c>
      <c r="AT66" s="107"/>
      <c r="AU66" s="104"/>
      <c r="AV66" s="38">
        <f t="shared" ref="AV66:AV71" si="81">AU66/AK66</f>
        <v>0</v>
      </c>
      <c r="AW66" s="20"/>
      <c r="BC66" t="s">
        <v>363</v>
      </c>
    </row>
    <row r="67" spans="1:55" ht="126" customHeight="1" x14ac:dyDescent="0.25">
      <c r="A67" s="323"/>
      <c r="B67" s="339"/>
      <c r="C67" s="339"/>
      <c r="D67" s="339"/>
      <c r="E67" s="339"/>
      <c r="F67" s="339"/>
      <c r="G67" s="339"/>
      <c r="H67" s="342"/>
      <c r="I67" s="326"/>
      <c r="J67" s="274">
        <f t="shared" si="70"/>
        <v>0.25</v>
      </c>
      <c r="K67" s="274">
        <f t="shared" si="71"/>
        <v>0</v>
      </c>
      <c r="L67" s="274">
        <f t="shared" si="72"/>
        <v>0</v>
      </c>
      <c r="M67" s="274">
        <f t="shared" si="73"/>
        <v>0</v>
      </c>
      <c r="N67" s="95" t="s">
        <v>138</v>
      </c>
      <c r="O67" s="193" t="s">
        <v>139</v>
      </c>
      <c r="P67" s="236"/>
      <c r="Q67" s="94"/>
      <c r="R67" s="94"/>
      <c r="S67" s="94"/>
      <c r="T67" s="94" t="s">
        <v>7</v>
      </c>
      <c r="U67" s="94"/>
      <c r="V67" s="94"/>
      <c r="W67" s="94"/>
      <c r="X67" s="94"/>
      <c r="Y67" s="94" t="s">
        <v>7</v>
      </c>
      <c r="Z67" s="94"/>
      <c r="AA67" s="94" t="s">
        <v>7</v>
      </c>
      <c r="AB67" s="94"/>
      <c r="AC67" s="237" t="s">
        <v>132</v>
      </c>
      <c r="AD67" s="209">
        <v>0.25</v>
      </c>
      <c r="AE67" s="96">
        <f t="shared" ref="AE67:AE69" si="82">AD67/AJ67</f>
        <v>0.25</v>
      </c>
      <c r="AF67" s="95">
        <v>0.5</v>
      </c>
      <c r="AG67" s="96">
        <f t="shared" ref="AG67:AG69" si="83">AF67/AJ67</f>
        <v>0.5</v>
      </c>
      <c r="AH67" s="95">
        <v>0.75</v>
      </c>
      <c r="AI67" s="96">
        <f t="shared" ref="AI67:AI69" si="84">AH67/AJ67</f>
        <v>0.75</v>
      </c>
      <c r="AJ67" s="95">
        <v>1</v>
      </c>
      <c r="AK67" s="173">
        <f t="shared" ref="AK67:AK69" si="85">AJ67/AJ67</f>
        <v>1</v>
      </c>
      <c r="AL67" s="45">
        <v>0.25</v>
      </c>
      <c r="AM67" s="38">
        <f t="shared" ref="AM67:AM69" si="86">AL67/AE67</f>
        <v>1</v>
      </c>
      <c r="AN67" s="107" t="s">
        <v>401</v>
      </c>
      <c r="AO67" s="104"/>
      <c r="AP67" s="38">
        <f t="shared" ref="AP67:AP69" si="87">AO67/AG67</f>
        <v>0</v>
      </c>
      <c r="AQ67" s="107"/>
      <c r="AR67" s="104"/>
      <c r="AS67" s="38">
        <f t="shared" ref="AS67:AS69" si="88">AR67/AI67</f>
        <v>0</v>
      </c>
      <c r="AT67" s="107"/>
      <c r="AU67" s="104"/>
      <c r="AV67" s="38">
        <f t="shared" ref="AV67:AV69" si="89">AU67/AK67</f>
        <v>0</v>
      </c>
      <c r="AW67" s="20"/>
      <c r="BC67" t="s">
        <v>363</v>
      </c>
    </row>
    <row r="68" spans="1:55" ht="90" x14ac:dyDescent="0.25">
      <c r="A68" s="323"/>
      <c r="B68" s="339"/>
      <c r="C68" s="339"/>
      <c r="D68" s="339"/>
      <c r="E68" s="339"/>
      <c r="F68" s="339"/>
      <c r="G68" s="339"/>
      <c r="H68" s="342"/>
      <c r="I68" s="326"/>
      <c r="J68" s="274">
        <f t="shared" si="70"/>
        <v>0</v>
      </c>
      <c r="K68" s="274">
        <f t="shared" si="71"/>
        <v>0</v>
      </c>
      <c r="L68" s="274">
        <f t="shared" si="72"/>
        <v>0</v>
      </c>
      <c r="M68" s="274">
        <f t="shared" si="73"/>
        <v>0</v>
      </c>
      <c r="N68" s="99" t="s">
        <v>140</v>
      </c>
      <c r="O68" s="192" t="s">
        <v>149</v>
      </c>
      <c r="P68" s="234"/>
      <c r="Q68" s="98"/>
      <c r="R68" s="98" t="s">
        <v>7</v>
      </c>
      <c r="S68" s="98" t="s">
        <v>7</v>
      </c>
      <c r="T68" s="98"/>
      <c r="U68" s="98"/>
      <c r="V68" s="98" t="s">
        <v>7</v>
      </c>
      <c r="W68" s="98"/>
      <c r="X68" s="98"/>
      <c r="Y68" s="98" t="s">
        <v>7</v>
      </c>
      <c r="Z68" s="98" t="s">
        <v>7</v>
      </c>
      <c r="AA68" s="98"/>
      <c r="AB68" s="98"/>
      <c r="AC68" s="235" t="s">
        <v>132</v>
      </c>
      <c r="AD68" s="208">
        <v>0</v>
      </c>
      <c r="AE68" s="100">
        <f t="shared" si="82"/>
        <v>0</v>
      </c>
      <c r="AF68" s="99">
        <f>1/3</f>
        <v>0.33333333333333331</v>
      </c>
      <c r="AG68" s="100">
        <f t="shared" si="83"/>
        <v>0.33333333333333331</v>
      </c>
      <c r="AH68" s="99">
        <f>2/3</f>
        <v>0.66666666666666663</v>
      </c>
      <c r="AI68" s="100">
        <f t="shared" si="84"/>
        <v>0.66666666666666663</v>
      </c>
      <c r="AJ68" s="99">
        <f>3/3</f>
        <v>1</v>
      </c>
      <c r="AK68" s="172">
        <f t="shared" si="85"/>
        <v>1</v>
      </c>
      <c r="AL68" s="45"/>
      <c r="AM68" s="38"/>
      <c r="AN68" s="314" t="s">
        <v>383</v>
      </c>
      <c r="AO68" s="104"/>
      <c r="AP68" s="38">
        <f t="shared" si="87"/>
        <v>0</v>
      </c>
      <c r="AQ68" s="107"/>
      <c r="AR68" s="104"/>
      <c r="AS68" s="38">
        <f t="shared" si="88"/>
        <v>0</v>
      </c>
      <c r="AT68" s="107"/>
      <c r="AU68" s="104"/>
      <c r="AV68" s="38">
        <f t="shared" si="89"/>
        <v>0</v>
      </c>
      <c r="AW68" s="20"/>
      <c r="AZ68" t="s">
        <v>363</v>
      </c>
    </row>
    <row r="69" spans="1:55" ht="88.5" customHeight="1" x14ac:dyDescent="0.25">
      <c r="A69" s="323"/>
      <c r="B69" s="339"/>
      <c r="C69" s="339"/>
      <c r="D69" s="339"/>
      <c r="E69" s="339"/>
      <c r="F69" s="339"/>
      <c r="G69" s="339"/>
      <c r="H69" s="342"/>
      <c r="I69" s="326"/>
      <c r="J69" s="274">
        <f t="shared" si="70"/>
        <v>0.5</v>
      </c>
      <c r="K69" s="274">
        <f t="shared" si="71"/>
        <v>0</v>
      </c>
      <c r="L69" s="274">
        <f t="shared" si="72"/>
        <v>0</v>
      </c>
      <c r="M69" s="274">
        <f t="shared" si="73"/>
        <v>0</v>
      </c>
      <c r="N69" s="95" t="s">
        <v>141</v>
      </c>
      <c r="O69" s="262" t="s">
        <v>142</v>
      </c>
      <c r="P69" s="236"/>
      <c r="Q69" s="94"/>
      <c r="R69" s="94"/>
      <c r="S69" s="94"/>
      <c r="T69" s="94"/>
      <c r="U69" s="94"/>
      <c r="V69" s="94"/>
      <c r="W69" s="94"/>
      <c r="X69" s="94" t="s">
        <v>7</v>
      </c>
      <c r="Y69" s="94" t="s">
        <v>7</v>
      </c>
      <c r="Z69" s="94"/>
      <c r="AA69" s="94" t="s">
        <v>7</v>
      </c>
      <c r="AB69" s="94"/>
      <c r="AC69" s="237" t="s">
        <v>132</v>
      </c>
      <c r="AD69" s="209">
        <f>1/2</f>
        <v>0.5</v>
      </c>
      <c r="AE69" s="96">
        <f t="shared" si="82"/>
        <v>0.5</v>
      </c>
      <c r="AF69" s="95">
        <v>1</v>
      </c>
      <c r="AG69" s="96">
        <f t="shared" si="83"/>
        <v>1</v>
      </c>
      <c r="AH69" s="95">
        <v>1</v>
      </c>
      <c r="AI69" s="96">
        <f t="shared" si="84"/>
        <v>1</v>
      </c>
      <c r="AJ69" s="95">
        <v>1</v>
      </c>
      <c r="AK69" s="173">
        <f t="shared" si="85"/>
        <v>1</v>
      </c>
      <c r="AL69" s="45">
        <v>0.5</v>
      </c>
      <c r="AM69" s="38">
        <f t="shared" si="86"/>
        <v>1</v>
      </c>
      <c r="AN69" s="107" t="s">
        <v>402</v>
      </c>
      <c r="AO69" s="104"/>
      <c r="AP69" s="38">
        <f t="shared" si="87"/>
        <v>0</v>
      </c>
      <c r="AQ69" s="107"/>
      <c r="AR69" s="104"/>
      <c r="AS69" s="38">
        <f t="shared" si="88"/>
        <v>0</v>
      </c>
      <c r="AT69" s="107"/>
      <c r="AU69" s="104"/>
      <c r="AV69" s="38">
        <f t="shared" si="89"/>
        <v>0</v>
      </c>
      <c r="AW69" s="20"/>
      <c r="BC69" t="s">
        <v>363</v>
      </c>
    </row>
    <row r="70" spans="1:55" ht="75" x14ac:dyDescent="0.25">
      <c r="A70" s="323"/>
      <c r="B70" s="339"/>
      <c r="C70" s="339"/>
      <c r="D70" s="339"/>
      <c r="E70" s="339"/>
      <c r="F70" s="339"/>
      <c r="G70" s="339"/>
      <c r="H70" s="342"/>
      <c r="I70" s="326"/>
      <c r="J70" s="274">
        <f t="shared" si="70"/>
        <v>0</v>
      </c>
      <c r="K70" s="274">
        <f t="shared" si="71"/>
        <v>0</v>
      </c>
      <c r="L70" s="274">
        <f t="shared" si="72"/>
        <v>0</v>
      </c>
      <c r="M70" s="274">
        <f t="shared" si="73"/>
        <v>0</v>
      </c>
      <c r="N70" s="99" t="s">
        <v>255</v>
      </c>
      <c r="O70" s="192" t="s">
        <v>256</v>
      </c>
      <c r="P70" s="234"/>
      <c r="Q70" s="98"/>
      <c r="R70" s="98"/>
      <c r="S70" s="98"/>
      <c r="T70" s="98"/>
      <c r="U70" s="98" t="s">
        <v>7</v>
      </c>
      <c r="V70" s="98"/>
      <c r="W70" s="98"/>
      <c r="X70" s="98" t="s">
        <v>7</v>
      </c>
      <c r="Y70" s="98" t="s">
        <v>7</v>
      </c>
      <c r="Z70" s="98"/>
      <c r="AA70" s="98"/>
      <c r="AB70" s="98"/>
      <c r="AC70" s="235" t="s">
        <v>132</v>
      </c>
      <c r="AD70" s="208">
        <v>0</v>
      </c>
      <c r="AE70" s="100">
        <f t="shared" si="74"/>
        <v>0</v>
      </c>
      <c r="AF70" s="99">
        <v>0.5</v>
      </c>
      <c r="AG70" s="100">
        <f t="shared" si="75"/>
        <v>0.5</v>
      </c>
      <c r="AH70" s="99">
        <v>1</v>
      </c>
      <c r="AI70" s="100">
        <f t="shared" si="76"/>
        <v>1</v>
      </c>
      <c r="AJ70" s="99">
        <v>1</v>
      </c>
      <c r="AK70" s="172">
        <f t="shared" si="77"/>
        <v>1</v>
      </c>
      <c r="AL70" s="45"/>
      <c r="AM70" s="313"/>
      <c r="AN70" s="314" t="s">
        <v>361</v>
      </c>
      <c r="AO70" s="104"/>
      <c r="AP70" s="38">
        <f t="shared" si="79"/>
        <v>0</v>
      </c>
      <c r="AQ70" s="107"/>
      <c r="AR70" s="104"/>
      <c r="AS70" s="38">
        <f t="shared" si="80"/>
        <v>0</v>
      </c>
      <c r="AT70" s="107"/>
      <c r="AU70" s="104"/>
      <c r="AV70" s="38">
        <f t="shared" si="81"/>
        <v>0</v>
      </c>
      <c r="AW70" s="20"/>
    </row>
    <row r="71" spans="1:55" ht="134.25" customHeight="1" thickBot="1" x14ac:dyDescent="0.3">
      <c r="A71" s="324"/>
      <c r="B71" s="340"/>
      <c r="C71" s="340"/>
      <c r="D71" s="340"/>
      <c r="E71" s="340"/>
      <c r="F71" s="340"/>
      <c r="G71" s="340"/>
      <c r="H71" s="343"/>
      <c r="I71" s="327"/>
      <c r="J71" s="275">
        <f t="shared" si="70"/>
        <v>0.25</v>
      </c>
      <c r="K71" s="275">
        <f t="shared" si="71"/>
        <v>0</v>
      </c>
      <c r="L71" s="275">
        <f t="shared" si="72"/>
        <v>0</v>
      </c>
      <c r="M71" s="275">
        <f t="shared" si="73"/>
        <v>0</v>
      </c>
      <c r="N71" s="127" t="s">
        <v>397</v>
      </c>
      <c r="O71" s="194" t="s">
        <v>258</v>
      </c>
      <c r="P71" s="238"/>
      <c r="Q71" s="128"/>
      <c r="R71" s="128"/>
      <c r="S71" s="128"/>
      <c r="T71" s="128"/>
      <c r="U71" s="128"/>
      <c r="V71" s="128" t="s">
        <v>7</v>
      </c>
      <c r="W71" s="128"/>
      <c r="X71" s="128"/>
      <c r="Y71" s="128" t="s">
        <v>7</v>
      </c>
      <c r="Z71" s="128"/>
      <c r="AA71" s="128" t="s">
        <v>7</v>
      </c>
      <c r="AB71" s="128"/>
      <c r="AC71" s="239" t="s">
        <v>132</v>
      </c>
      <c r="AD71" s="210">
        <v>0.25</v>
      </c>
      <c r="AE71" s="129">
        <f t="shared" si="74"/>
        <v>0.25</v>
      </c>
      <c r="AF71" s="127">
        <v>0.5</v>
      </c>
      <c r="AG71" s="129">
        <f t="shared" si="75"/>
        <v>0.5</v>
      </c>
      <c r="AH71" s="127">
        <v>0.75</v>
      </c>
      <c r="AI71" s="129">
        <f t="shared" si="76"/>
        <v>0.75</v>
      </c>
      <c r="AJ71" s="127">
        <v>1</v>
      </c>
      <c r="AK71" s="174">
        <f t="shared" si="77"/>
        <v>1</v>
      </c>
      <c r="AL71" s="47">
        <v>0.25</v>
      </c>
      <c r="AM71" s="39">
        <f t="shared" si="78"/>
        <v>1</v>
      </c>
      <c r="AN71" s="131" t="s">
        <v>403</v>
      </c>
      <c r="AO71" s="130"/>
      <c r="AP71" s="39">
        <f t="shared" si="79"/>
        <v>0</v>
      </c>
      <c r="AQ71" s="131"/>
      <c r="AR71" s="130"/>
      <c r="AS71" s="39">
        <f t="shared" si="80"/>
        <v>0</v>
      </c>
      <c r="AT71" s="131"/>
      <c r="AU71" s="130"/>
      <c r="AV71" s="39">
        <f t="shared" si="81"/>
        <v>0</v>
      </c>
      <c r="AW71" s="49"/>
      <c r="AZ71" t="s">
        <v>363</v>
      </c>
      <c r="BC71" t="s">
        <v>363</v>
      </c>
    </row>
    <row r="72" spans="1:55" x14ac:dyDescent="0.25">
      <c r="A72" s="22"/>
      <c r="B72" s="22"/>
      <c r="C72" s="22"/>
      <c r="D72" s="22"/>
      <c r="E72" s="22"/>
      <c r="F72" s="22"/>
      <c r="G72" s="22"/>
      <c r="H72" s="22"/>
      <c r="I72" s="23"/>
      <c r="J72" s="23"/>
      <c r="K72" s="23"/>
      <c r="L72" s="23"/>
      <c r="M72" s="23"/>
      <c r="N72" s="24"/>
      <c r="O72" s="24"/>
      <c r="P72" s="24">
        <f>COUNTIF(P4:P71,"x")</f>
        <v>17</v>
      </c>
      <c r="Q72" s="24">
        <f t="shared" ref="Q72:AB72" si="90">COUNTIF(Q4:Q71,"x")</f>
        <v>33</v>
      </c>
      <c r="R72" s="24">
        <f t="shared" si="90"/>
        <v>13</v>
      </c>
      <c r="S72" s="24">
        <f t="shared" si="90"/>
        <v>21</v>
      </c>
      <c r="T72" s="24">
        <f t="shared" si="90"/>
        <v>7</v>
      </c>
      <c r="U72" s="24">
        <f t="shared" si="90"/>
        <v>23</v>
      </c>
      <c r="V72" s="24">
        <f t="shared" si="90"/>
        <v>23</v>
      </c>
      <c r="W72" s="24">
        <f t="shared" si="90"/>
        <v>7</v>
      </c>
      <c r="X72" s="24">
        <f t="shared" si="90"/>
        <v>3</v>
      </c>
      <c r="Y72" s="24">
        <f t="shared" si="90"/>
        <v>35</v>
      </c>
      <c r="Z72" s="24">
        <f t="shared" si="90"/>
        <v>6</v>
      </c>
      <c r="AA72" s="24">
        <f t="shared" si="90"/>
        <v>11</v>
      </c>
      <c r="AB72" s="24">
        <f t="shared" si="90"/>
        <v>30</v>
      </c>
      <c r="AC72"/>
      <c r="AD72" s="41"/>
      <c r="AE72" s="18">
        <f>AVERAGE(AE4:AE65)</f>
        <v>0.20026881720430109</v>
      </c>
      <c r="AF72" s="44"/>
      <c r="AG72" s="18">
        <f>AVERAGE(AG4:AG65)</f>
        <v>0.41424731182795688</v>
      </c>
      <c r="AH72" s="44"/>
      <c r="AI72" s="18">
        <f>AVERAGE(AI4:AI65)</f>
        <v>0.68387096774193545</v>
      </c>
      <c r="AJ72" s="44"/>
      <c r="AK72" s="18">
        <f>AVERAGE(AK4:AK65)</f>
        <v>1</v>
      </c>
      <c r="AL72" s="23"/>
      <c r="AM72" s="23"/>
      <c r="AN72" s="23"/>
      <c r="AO72" s="30"/>
      <c r="AP72" s="30"/>
      <c r="AQ72" s="30"/>
      <c r="AR72" s="30"/>
      <c r="AS72" s="30"/>
      <c r="AT72" s="30"/>
      <c r="AU72" s="30"/>
      <c r="AV72" s="30"/>
      <c r="AW72" s="30"/>
    </row>
    <row r="73" spans="1:55" hidden="1" x14ac:dyDescent="0.25"/>
    <row r="74" spans="1:55" hidden="1" x14ac:dyDescent="0.25">
      <c r="O74" s="2" t="s">
        <v>96</v>
      </c>
    </row>
    <row r="75" spans="1:55" hidden="1" x14ac:dyDescent="0.25">
      <c r="N75" s="4" t="s">
        <v>97</v>
      </c>
      <c r="O75" s="5">
        <f>COUNTIF(AE4:AE65,100%)</f>
        <v>7</v>
      </c>
    </row>
    <row r="76" spans="1:55" hidden="1" x14ac:dyDescent="0.25">
      <c r="N76" s="4" t="s">
        <v>98</v>
      </c>
      <c r="O76" s="5">
        <f>COUNTIF(AG4:AG65,100%)</f>
        <v>7</v>
      </c>
    </row>
    <row r="77" spans="1:55" s="2" customFormat="1" hidden="1" x14ac:dyDescent="0.25">
      <c r="A77" s="1"/>
      <c r="B77" s="1"/>
      <c r="C77" s="1"/>
      <c r="D77" s="1"/>
      <c r="E77" s="1"/>
      <c r="F77" s="1"/>
      <c r="G77" s="1"/>
      <c r="H77" s="1"/>
      <c r="I77"/>
      <c r="J77"/>
      <c r="K77"/>
      <c r="L77"/>
      <c r="M77"/>
      <c r="N77" s="4" t="s">
        <v>99</v>
      </c>
      <c r="O77" s="5">
        <f>COUNTIF(AI4:AI65,100%)</f>
        <v>20</v>
      </c>
      <c r="AD77" s="42"/>
      <c r="AE77" s="3"/>
      <c r="AF77" s="42"/>
      <c r="AG77" s="3"/>
      <c r="AH77" s="42"/>
      <c r="AI77" s="3"/>
      <c r="AJ77" s="42"/>
      <c r="AK77" s="3"/>
    </row>
    <row r="78" spans="1:55" s="2" customFormat="1" hidden="1" x14ac:dyDescent="0.25">
      <c r="A78" s="1"/>
      <c r="B78" s="1"/>
      <c r="C78" s="1"/>
      <c r="D78" s="1"/>
      <c r="E78" s="1"/>
      <c r="F78" s="1"/>
      <c r="G78" s="1"/>
      <c r="H78" s="1"/>
      <c r="I78"/>
      <c r="J78"/>
      <c r="K78"/>
      <c r="L78"/>
      <c r="M78"/>
      <c r="N78" s="4" t="s">
        <v>100</v>
      </c>
      <c r="O78" s="5">
        <f>COUNTIF(AK4:AK65,100%)</f>
        <v>62</v>
      </c>
      <c r="AD78" s="42"/>
      <c r="AE78" s="3"/>
      <c r="AF78" s="42"/>
      <c r="AG78" s="3"/>
      <c r="AH78" s="42"/>
      <c r="AI78" s="3"/>
      <c r="AJ78" s="42"/>
      <c r="AK78" s="3"/>
    </row>
    <row r="79" spans="1:55" s="2" customFormat="1" hidden="1" x14ac:dyDescent="0.25">
      <c r="A79" s="1"/>
      <c r="B79" s="1"/>
      <c r="C79" s="1"/>
      <c r="D79" s="1"/>
      <c r="E79" s="1"/>
      <c r="F79" s="1"/>
      <c r="G79" s="1"/>
      <c r="H79" s="1"/>
      <c r="I79"/>
      <c r="J79"/>
      <c r="K79"/>
      <c r="L79"/>
      <c r="M79"/>
      <c r="O79" s="2">
        <f>SUM(O75:O78)</f>
        <v>96</v>
      </c>
      <c r="AD79" s="42"/>
      <c r="AE79" s="3"/>
      <c r="AF79" s="42"/>
      <c r="AG79" s="3"/>
      <c r="AH79" s="42"/>
      <c r="AI79" s="3"/>
      <c r="AJ79" s="42"/>
      <c r="AK79" s="3"/>
    </row>
  </sheetData>
  <sheetProtection formatCells="0" sort="0" autoFilter="0"/>
  <autoFilter ref="A3:AO72" xr:uid="{6E2F2550-B68F-444A-9E18-446054E14A26}"/>
  <mergeCells count="126">
    <mergeCell ref="J63:J64"/>
    <mergeCell ref="K63:K64"/>
    <mergeCell ref="L63:L64"/>
    <mergeCell ref="M63:M64"/>
    <mergeCell ref="J56:J59"/>
    <mergeCell ref="K56:K59"/>
    <mergeCell ref="L56:L59"/>
    <mergeCell ref="M56:M59"/>
    <mergeCell ref="J61:J62"/>
    <mergeCell ref="K61:K62"/>
    <mergeCell ref="L61:L62"/>
    <mergeCell ref="M61:M62"/>
    <mergeCell ref="J53:J55"/>
    <mergeCell ref="K53:K55"/>
    <mergeCell ref="L53:L55"/>
    <mergeCell ref="M53:M55"/>
    <mergeCell ref="K27:K33"/>
    <mergeCell ref="L27:L33"/>
    <mergeCell ref="M27:M33"/>
    <mergeCell ref="J34:J38"/>
    <mergeCell ref="K34:K38"/>
    <mergeCell ref="L34:L38"/>
    <mergeCell ref="M34:M38"/>
    <mergeCell ref="J49:J51"/>
    <mergeCell ref="K49:K51"/>
    <mergeCell ref="L49:L51"/>
    <mergeCell ref="M49:M51"/>
    <mergeCell ref="J39:J42"/>
    <mergeCell ref="K39:K42"/>
    <mergeCell ref="L39:L42"/>
    <mergeCell ref="M39:M42"/>
    <mergeCell ref="J43:J48"/>
    <mergeCell ref="K43:K48"/>
    <mergeCell ref="L43:L48"/>
    <mergeCell ref="M43:M48"/>
    <mergeCell ref="J16:J22"/>
    <mergeCell ref="K16:K22"/>
    <mergeCell ref="L16:L22"/>
    <mergeCell ref="M16:M22"/>
    <mergeCell ref="J24:J26"/>
    <mergeCell ref="K24:K26"/>
    <mergeCell ref="L24:L26"/>
    <mergeCell ref="M24:M26"/>
    <mergeCell ref="AO2:AQ2"/>
    <mergeCell ref="AR2:AT2"/>
    <mergeCell ref="C4:C10"/>
    <mergeCell ref="D4:D10"/>
    <mergeCell ref="F4:F10"/>
    <mergeCell ref="G4:G10"/>
    <mergeCell ref="H4:H10"/>
    <mergeCell ref="F16:F33"/>
    <mergeCell ref="G16:G33"/>
    <mergeCell ref="H16:H33"/>
    <mergeCell ref="C11:C15"/>
    <mergeCell ref="D11:D15"/>
    <mergeCell ref="F11:F15"/>
    <mergeCell ref="G11:G15"/>
    <mergeCell ref="H11:H15"/>
    <mergeCell ref="J6:J7"/>
    <mergeCell ref="K6:K7"/>
    <mergeCell ref="L6:L7"/>
    <mergeCell ref="M6:M7"/>
    <mergeCell ref="J9:J10"/>
    <mergeCell ref="K9:K10"/>
    <mergeCell ref="L9:L10"/>
    <mergeCell ref="M9:M10"/>
    <mergeCell ref="J27:J33"/>
    <mergeCell ref="E11:E15"/>
    <mergeCell ref="E16:E33"/>
    <mergeCell ref="I34:I38"/>
    <mergeCell ref="C34:C52"/>
    <mergeCell ref="D34:D52"/>
    <mergeCell ref="F34:F52"/>
    <mergeCell ref="G34:G52"/>
    <mergeCell ref="H34:H52"/>
    <mergeCell ref="C16:C33"/>
    <mergeCell ref="D16:D33"/>
    <mergeCell ref="I27:I33"/>
    <mergeCell ref="I43:I48"/>
    <mergeCell ref="AU2:AW2"/>
    <mergeCell ref="AL1:AW1"/>
    <mergeCell ref="B53:B64"/>
    <mergeCell ref="A4:A10"/>
    <mergeCell ref="I6:I7"/>
    <mergeCell ref="I9:I10"/>
    <mergeCell ref="A11:A15"/>
    <mergeCell ref="I11:I15"/>
    <mergeCell ref="B4:B10"/>
    <mergeCell ref="B11:B15"/>
    <mergeCell ref="E34:E52"/>
    <mergeCell ref="A16:A33"/>
    <mergeCell ref="I16:I22"/>
    <mergeCell ref="I23:I26"/>
    <mergeCell ref="B16:B33"/>
    <mergeCell ref="AL2:AN2"/>
    <mergeCell ref="AD1:AK1"/>
    <mergeCell ref="AD2:AE2"/>
    <mergeCell ref="AF2:AG2"/>
    <mergeCell ref="AH2:AI2"/>
    <mergeCell ref="AJ2:AK2"/>
    <mergeCell ref="B34:B52"/>
    <mergeCell ref="P2:AC2"/>
    <mergeCell ref="E4:E10"/>
    <mergeCell ref="A65:A71"/>
    <mergeCell ref="I65:I71"/>
    <mergeCell ref="A34:A52"/>
    <mergeCell ref="I39:I42"/>
    <mergeCell ref="I49:I51"/>
    <mergeCell ref="A53:A64"/>
    <mergeCell ref="I56:I59"/>
    <mergeCell ref="I61:I62"/>
    <mergeCell ref="I63:I64"/>
    <mergeCell ref="E53:E64"/>
    <mergeCell ref="B65:B71"/>
    <mergeCell ref="C65:C71"/>
    <mergeCell ref="D65:D71"/>
    <mergeCell ref="E65:E71"/>
    <mergeCell ref="F65:F71"/>
    <mergeCell ref="G65:G71"/>
    <mergeCell ref="H65:H71"/>
    <mergeCell ref="C53:C64"/>
    <mergeCell ref="D53:D64"/>
    <mergeCell ref="F53:F64"/>
    <mergeCell ref="G53:G64"/>
    <mergeCell ref="H53:H64"/>
    <mergeCell ref="I53:I55"/>
  </mergeCells>
  <conditionalFormatting sqref="AV56:AV71 AS56:AS71 AP56:AP71 AM56:AM71 AM4:AM16 AP4:AP16 AS4:AS16 AV4:AV16 AV21:AV24 AS21:AS24 AP21:AP24 AM21:AM24 AM33:AM54 AP33:AP54 AS33:AS54 AV33:AV54">
    <cfRule type="cellIs" dxfId="23" priority="19" operator="greaterThan">
      <formula>1</formula>
    </cfRule>
    <cfRule type="cellIs" dxfId="22" priority="50" operator="between">
      <formula>0%</formula>
      <formula>24%</formula>
    </cfRule>
    <cfRule type="cellIs" dxfId="21" priority="51" operator="between">
      <formula>25%</formula>
      <formula>49%</formula>
    </cfRule>
    <cfRule type="cellIs" dxfId="20" priority="52" operator="between">
      <formula>50%</formula>
      <formula>74%</formula>
    </cfRule>
    <cfRule type="cellIs" dxfId="19" priority="53" operator="between">
      <formula>75%</formula>
      <formula>90%</formula>
    </cfRule>
    <cfRule type="cellIs" dxfId="18" priority="54" operator="between">
      <formula>91%</formula>
      <formula>100%</formula>
    </cfRule>
  </conditionalFormatting>
  <conditionalFormatting sqref="AM55 AP55 AS55 AV55">
    <cfRule type="cellIs" dxfId="17" priority="13" operator="greaterThan">
      <formula>1</formula>
    </cfRule>
    <cfRule type="cellIs" dxfId="16" priority="14" operator="between">
      <formula>0%</formula>
      <formula>24%</formula>
    </cfRule>
    <cfRule type="cellIs" dxfId="15" priority="15" operator="between">
      <formula>25%</formula>
      <formula>49%</formula>
    </cfRule>
    <cfRule type="cellIs" dxfId="14" priority="16" operator="between">
      <formula>50%</formula>
      <formula>74%</formula>
    </cfRule>
    <cfRule type="cellIs" dxfId="13" priority="17" operator="between">
      <formula>75%</formula>
      <formula>90%</formula>
    </cfRule>
    <cfRule type="cellIs" dxfId="12" priority="18" operator="between">
      <formula>91%</formula>
      <formula>100%</formula>
    </cfRule>
  </conditionalFormatting>
  <conditionalFormatting sqref="AV17:AV20 AS17:AS20 AP17:AP20 AM17:AM20">
    <cfRule type="cellIs" dxfId="11" priority="7" operator="greaterThan">
      <formula>1</formula>
    </cfRule>
    <cfRule type="cellIs" dxfId="10" priority="8" operator="between">
      <formula>0%</formula>
      <formula>24%</formula>
    </cfRule>
    <cfRule type="cellIs" dxfId="9" priority="9" operator="between">
      <formula>25%</formula>
      <formula>49%</formula>
    </cfRule>
    <cfRule type="cellIs" dxfId="8" priority="10" operator="between">
      <formula>50%</formula>
      <formula>74%</formula>
    </cfRule>
    <cfRule type="cellIs" dxfId="7" priority="11" operator="between">
      <formula>75%</formula>
      <formula>90%</formula>
    </cfRule>
    <cfRule type="cellIs" dxfId="6" priority="12" operator="between">
      <formula>91%</formula>
      <formula>100%</formula>
    </cfRule>
  </conditionalFormatting>
  <conditionalFormatting sqref="AV25:AV32 AS25:AS32 AP25:AP32 AM25:AM32">
    <cfRule type="cellIs" dxfId="5" priority="1" operator="greaterThan">
      <formula>1</formula>
    </cfRule>
    <cfRule type="cellIs" dxfId="4" priority="2" operator="between">
      <formula>0%</formula>
      <formula>24%</formula>
    </cfRule>
    <cfRule type="cellIs" dxfId="3" priority="3" operator="between">
      <formula>25%</formula>
      <formula>49%</formula>
    </cfRule>
    <cfRule type="cellIs" dxfId="2" priority="4" operator="between">
      <formula>50%</formula>
      <formula>74%</formula>
    </cfRule>
    <cfRule type="cellIs" dxfId="1" priority="5" operator="between">
      <formula>75%</formula>
      <formula>90%</formula>
    </cfRule>
    <cfRule type="cellIs" dxfId="0" priority="6" operator="between">
      <formula>91%</formula>
      <formula>100%</formula>
    </cfRule>
  </conditionalFormatting>
  <dataValidations xWindow="1687" yWindow="715" count="3">
    <dataValidation allowBlank="1" showInputMessage="1" showErrorMessage="1" prompt="100% aplica solo si se cumplio a cabalidad la actividad programada" sqref="AL53:AL71 AL4:AL51 AO4:AP71 AU4:AV71 AM4:AM71 AR4:AS71" xr:uid="{A9FAC1A4-42E5-4917-8EC5-F7F13BA12686}"/>
    <dataValidation allowBlank="1" showInputMessage="1" showErrorMessage="1" prompt="Favor describir brevemente los resultados de la gestión adelantada (fechas, url, nombre de documenentos generados, aplicativo donde reposa, número de memorandos, etc)" sqref="AW4:AW10 AT4:AT10 AQ4:AQ10 AN4:AN10" xr:uid="{7B83F0B4-B7BC-4B67-86DD-DA3A15418755}"/>
    <dataValidation allowBlank="1" showInputMessage="1" showErrorMessage="1" prompt="Favor describir brevemente los resultados de la gestión adelantada (fechas, url, nombre de documentos generados, aplicativo donde reposa, número de memorandos, etc)" sqref="AW11:AW71 AQ11:AQ71 AN11:AN71 AT11:AT71" xr:uid="{E089CDE3-3BC3-4346-91BD-F61694FFD6FB}"/>
  </dataValidations>
  <printOptions horizontalCentered="1" verticalCentered="1"/>
  <pageMargins left="0.70866141732283472" right="0.70866141732283472" top="0.74803149606299213" bottom="0.74803149606299213" header="0.31496062992125984" footer="0.31496062992125984"/>
  <pageSetup scale="34" fitToHeight="5" orientation="landscape" horizontalDpi="300" verticalDpi="300" r:id="rId1"/>
  <headerFooter>
    <oddHeader>&amp;L&amp;G&amp;CImplementación Plan Anticorrupción y de Atención al Ciudadano 2022&amp;RCorte 1° trimestre de 2022</oddHeader>
    <oddFooter>&amp;CPág. &amp;P de &amp;N&amp;ROficina Asesora de Planeación
INVIAS</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E90BAB-7824-4132-92A8-AD77DBB5DDB6}">
  <sheetPr>
    <tabColor theme="8"/>
    <outlinePr applyStyles="1"/>
  </sheetPr>
  <dimension ref="A1:H202"/>
  <sheetViews>
    <sheetView topLeftCell="A61" zoomScale="80" zoomScaleNormal="80" workbookViewId="0">
      <selection activeCell="J21" sqref="J21"/>
    </sheetView>
  </sheetViews>
  <sheetFormatPr baseColWidth="10" defaultColWidth="11.42578125" defaultRowHeight="15" x14ac:dyDescent="0.25"/>
  <cols>
    <col min="1" max="1" width="5" customWidth="1"/>
    <col min="2" max="2" width="72.42578125" bestFit="1" customWidth="1"/>
    <col min="3" max="3" width="18.42578125" customWidth="1"/>
    <col min="4" max="4" width="29.28515625" customWidth="1"/>
    <col min="5" max="5" width="15.7109375" customWidth="1"/>
    <col min="6" max="6" width="29.28515625" customWidth="1"/>
    <col min="7" max="7" width="23.28515625" customWidth="1"/>
    <col min="8" max="8" width="5.7109375" customWidth="1"/>
    <col min="10" max="10" width="29.28515625" customWidth="1"/>
    <col min="12" max="12" width="29.28515625" customWidth="1"/>
    <col min="14" max="14" width="29.28515625" customWidth="1"/>
  </cols>
  <sheetData>
    <row r="1" spans="1:8" ht="18.75" x14ac:dyDescent="0.3">
      <c r="A1" s="425" t="s">
        <v>237</v>
      </c>
      <c r="B1" s="425"/>
      <c r="C1" s="425"/>
      <c r="D1" s="425"/>
      <c r="E1" s="425"/>
      <c r="F1" s="425"/>
      <c r="G1" s="425"/>
      <c r="H1" s="425"/>
    </row>
    <row r="3" spans="1:8" x14ac:dyDescent="0.25">
      <c r="B3" t="s">
        <v>105</v>
      </c>
      <c r="C3" s="6">
        <v>44589</v>
      </c>
    </row>
    <row r="4" spans="1:8" x14ac:dyDescent="0.25">
      <c r="B4" t="s">
        <v>106</v>
      </c>
      <c r="C4" s="6">
        <v>44926</v>
      </c>
    </row>
    <row r="17" spans="1:8" x14ac:dyDescent="0.25">
      <c r="B17" s="426"/>
      <c r="C17" s="426"/>
      <c r="D17" s="426"/>
      <c r="E17" s="426"/>
      <c r="F17" s="426"/>
      <c r="G17" s="426"/>
    </row>
    <row r="18" spans="1:8" x14ac:dyDescent="0.25">
      <c r="B18" s="7" t="s">
        <v>107</v>
      </c>
      <c r="C18" s="8" t="s">
        <v>105</v>
      </c>
      <c r="D18" s="9" t="s">
        <v>108</v>
      </c>
      <c r="E18" s="9" t="s">
        <v>109</v>
      </c>
      <c r="F18" s="9" t="s">
        <v>110</v>
      </c>
      <c r="G18" s="9" t="s">
        <v>111</v>
      </c>
    </row>
    <row r="19" spans="1:8" x14ac:dyDescent="0.25">
      <c r="B19" s="10" t="s">
        <v>114</v>
      </c>
      <c r="C19" s="11">
        <v>44589</v>
      </c>
      <c r="D19" s="11">
        <v>44926</v>
      </c>
      <c r="E19" s="12">
        <f>D19-C19+1</f>
        <v>338</v>
      </c>
      <c r="F19" s="13">
        <f>C32</f>
        <v>0.47619047619047622</v>
      </c>
      <c r="G19" s="14">
        <f>E19*F19</f>
        <v>160.95238095238096</v>
      </c>
    </row>
    <row r="20" spans="1:8" x14ac:dyDescent="0.25">
      <c r="B20" s="10" t="s">
        <v>8</v>
      </c>
      <c r="C20" s="11">
        <v>44652</v>
      </c>
      <c r="D20" s="11">
        <v>44926</v>
      </c>
      <c r="E20" s="12">
        <f t="shared" ref="E20:E24" si="0">D20-C20+1</f>
        <v>275</v>
      </c>
      <c r="F20" s="13" t="e">
        <f t="shared" ref="F20:F24" si="1">C33</f>
        <v>#DIV/0!</v>
      </c>
      <c r="G20" s="14" t="e">
        <f t="shared" ref="G20:G24" si="2">E20*F20</f>
        <v>#DIV/0!</v>
      </c>
    </row>
    <row r="21" spans="1:8" x14ac:dyDescent="0.25">
      <c r="B21" s="10" t="s">
        <v>9</v>
      </c>
      <c r="C21" s="11">
        <v>44589</v>
      </c>
      <c r="D21" s="11">
        <v>44926</v>
      </c>
      <c r="E21" s="12">
        <f t="shared" si="0"/>
        <v>338</v>
      </c>
      <c r="F21" s="13">
        <f t="shared" si="1"/>
        <v>0.30555555555555558</v>
      </c>
      <c r="G21" s="14">
        <f t="shared" si="2"/>
        <v>103.27777777777779</v>
      </c>
    </row>
    <row r="22" spans="1:8" x14ac:dyDescent="0.25">
      <c r="B22" s="10" t="s">
        <v>10</v>
      </c>
      <c r="C22" s="11">
        <v>44589</v>
      </c>
      <c r="D22" s="11">
        <v>44926</v>
      </c>
      <c r="E22" s="12">
        <f t="shared" si="0"/>
        <v>338</v>
      </c>
      <c r="F22" s="13">
        <f t="shared" si="1"/>
        <v>0.21666666666666665</v>
      </c>
      <c r="G22" s="14">
        <f t="shared" si="2"/>
        <v>73.23333333333332</v>
      </c>
    </row>
    <row r="23" spans="1:8" x14ac:dyDescent="0.25">
      <c r="B23" s="10" t="s">
        <v>11</v>
      </c>
      <c r="C23" s="11">
        <v>44589</v>
      </c>
      <c r="D23" s="11">
        <v>44926</v>
      </c>
      <c r="E23" s="12">
        <f t="shared" si="0"/>
        <v>338</v>
      </c>
      <c r="F23" s="13">
        <f t="shared" si="1"/>
        <v>0.35</v>
      </c>
      <c r="G23" s="14">
        <f t="shared" si="2"/>
        <v>118.3</v>
      </c>
    </row>
    <row r="24" spans="1:8" x14ac:dyDescent="0.25">
      <c r="B24" s="10" t="s">
        <v>95</v>
      </c>
      <c r="C24" s="11">
        <v>44589</v>
      </c>
      <c r="D24" s="11">
        <v>44926</v>
      </c>
      <c r="E24" s="12">
        <f t="shared" si="0"/>
        <v>338</v>
      </c>
      <c r="F24" s="13">
        <f t="shared" si="1"/>
        <v>0.5</v>
      </c>
      <c r="G24" s="14">
        <f t="shared" si="2"/>
        <v>169</v>
      </c>
    </row>
    <row r="28" spans="1:8" ht="18.75" x14ac:dyDescent="0.3">
      <c r="A28" s="425" t="s">
        <v>238</v>
      </c>
      <c r="B28" s="425"/>
      <c r="C28" s="425"/>
      <c r="D28" s="425"/>
      <c r="E28" s="425"/>
      <c r="F28" s="425"/>
      <c r="G28" s="425"/>
      <c r="H28" s="425"/>
    </row>
    <row r="32" spans="1:8" x14ac:dyDescent="0.25">
      <c r="B32" t="str">
        <f t="shared" ref="B32:B37" si="3">B19</f>
        <v>1 - Gestión del Riesgo de Corrupción “MAPA DE RIESGOS DE CORRUPCIÓN"</v>
      </c>
      <c r="C32" s="15">
        <f>'PAAC 2022'!E4</f>
        <v>0.47619047619047622</v>
      </c>
    </row>
    <row r="33" spans="2:3" x14ac:dyDescent="0.25">
      <c r="B33" t="str">
        <f t="shared" si="3"/>
        <v xml:space="preserve"> 2 - Racionalización de Trámites</v>
      </c>
      <c r="C33" s="15" t="e">
        <f>'PAAC 2022'!E11</f>
        <v>#DIV/0!</v>
      </c>
    </row>
    <row r="34" spans="2:3" x14ac:dyDescent="0.25">
      <c r="B34" t="str">
        <f t="shared" si="3"/>
        <v xml:space="preserve"> 3 - Rendición de Cuentas (RdC)</v>
      </c>
      <c r="C34" s="15">
        <f>'PAAC 2022'!E16</f>
        <v>0.30555555555555558</v>
      </c>
    </row>
    <row r="35" spans="2:3" x14ac:dyDescent="0.25">
      <c r="B35" t="str">
        <f t="shared" si="3"/>
        <v xml:space="preserve"> 4 - Mecanismos para mejorar la Atención al Ciudadano</v>
      </c>
      <c r="C35" s="15">
        <f>'PAAC 2022'!E34</f>
        <v>0.21666666666666665</v>
      </c>
    </row>
    <row r="36" spans="2:3" x14ac:dyDescent="0.25">
      <c r="B36" t="str">
        <f t="shared" si="3"/>
        <v xml:space="preserve"> 5 - Mecanismos para la Transparencia y Acceso a la Información</v>
      </c>
      <c r="C36" s="15">
        <f>'PAAC 2022'!E53</f>
        <v>0.35</v>
      </c>
    </row>
    <row r="37" spans="2:3" x14ac:dyDescent="0.25">
      <c r="B37" t="str">
        <f t="shared" si="3"/>
        <v>6- Iniciativas adicionales</v>
      </c>
      <c r="C37" s="15">
        <f>'PAAC 2022'!E65</f>
        <v>0.5</v>
      </c>
    </row>
    <row r="52" spans="1:8" ht="18.75" x14ac:dyDescent="0.3">
      <c r="A52" s="425" t="s">
        <v>239</v>
      </c>
      <c r="B52" s="425"/>
      <c r="C52" s="425"/>
      <c r="D52" s="425"/>
      <c r="E52" s="425"/>
      <c r="F52" s="425"/>
      <c r="G52" s="425"/>
      <c r="H52" s="425"/>
    </row>
    <row r="54" spans="1:8" x14ac:dyDescent="0.25">
      <c r="B54" t="str">
        <f>B32</f>
        <v>1 - Gestión del Riesgo de Corrupción “MAPA DE RIESGOS DE CORRUPCIÓN"</v>
      </c>
      <c r="C54" s="15">
        <f>'PAAC 2022'!B4</f>
        <v>1</v>
      </c>
    </row>
    <row r="55" spans="1:8" x14ac:dyDescent="0.25">
      <c r="B55" t="str">
        <f t="shared" ref="B55:B59" si="4">B33</f>
        <v xml:space="preserve"> 2 - Racionalización de Trámites</v>
      </c>
      <c r="C55" s="15" t="e">
        <f>'PAAC 2022'!B11</f>
        <v>#DIV/0!</v>
      </c>
    </row>
    <row r="56" spans="1:8" x14ac:dyDescent="0.25">
      <c r="B56" t="str">
        <f t="shared" si="4"/>
        <v xml:space="preserve"> 3 - Rendición de Cuentas (RdC)</v>
      </c>
      <c r="C56" s="15">
        <f>'PAAC 2022'!B16</f>
        <v>0.77777777777777779</v>
      </c>
    </row>
    <row r="57" spans="1:8" x14ac:dyDescent="0.25">
      <c r="B57" t="str">
        <f t="shared" si="4"/>
        <v xml:space="preserve"> 4 - Mecanismos para mejorar la Atención al Ciudadano</v>
      </c>
      <c r="C57" s="15">
        <f>'PAAC 2022'!B34</f>
        <v>0.8</v>
      </c>
    </row>
    <row r="58" spans="1:8" x14ac:dyDescent="0.25">
      <c r="B58" t="str">
        <f t="shared" si="4"/>
        <v xml:space="preserve"> 5 - Mecanismos para la Transparencia y Acceso a la Información</v>
      </c>
      <c r="C58" s="15">
        <f>'PAAC 2022'!B53</f>
        <v>0.8</v>
      </c>
    </row>
    <row r="59" spans="1:8" x14ac:dyDescent="0.25">
      <c r="B59" t="str">
        <f t="shared" si="4"/>
        <v>6- Iniciativas adicionales</v>
      </c>
      <c r="C59" s="15">
        <f>'PAAC 2022'!B65</f>
        <v>1</v>
      </c>
    </row>
    <row r="83" spans="1:8" ht="18.75" x14ac:dyDescent="0.3">
      <c r="A83" s="425" t="s">
        <v>240</v>
      </c>
      <c r="B83" s="425"/>
      <c r="C83" s="425"/>
      <c r="D83" s="425"/>
      <c r="E83" s="425"/>
      <c r="F83" s="425"/>
      <c r="G83" s="425"/>
      <c r="H83" s="425"/>
    </row>
    <row r="85" spans="1:8" x14ac:dyDescent="0.25">
      <c r="B85" t="s">
        <v>21</v>
      </c>
      <c r="C85" s="266">
        <f>'PAAC 2022'!J4</f>
        <v>0.25</v>
      </c>
    </row>
    <row r="86" spans="1:8" x14ac:dyDescent="0.25">
      <c r="B86" t="s">
        <v>24</v>
      </c>
      <c r="C86" s="266">
        <f>'PAAC 2022'!J5</f>
        <v>1</v>
      </c>
    </row>
    <row r="87" spans="1:8" x14ac:dyDescent="0.25">
      <c r="B87" t="s">
        <v>26</v>
      </c>
      <c r="C87" s="266" t="e" cm="1" vm="1">
        <f t="array" aca="1" ref="C87" ca="1">'PAAC 2022'!J6:J7</f>
        <v>#VALUE!</v>
      </c>
    </row>
    <row r="88" spans="1:8" x14ac:dyDescent="0.25">
      <c r="B88" t="s">
        <v>29</v>
      </c>
      <c r="C88" s="266">
        <f>'PAAC 2022'!J8</f>
        <v>0.25</v>
      </c>
    </row>
    <row r="89" spans="1:8" x14ac:dyDescent="0.25">
      <c r="B89" t="s">
        <v>32</v>
      </c>
      <c r="C89" s="266">
        <f>'PAAC 2022'!J8</f>
        <v>0.25</v>
      </c>
    </row>
    <row r="90" spans="1:8" x14ac:dyDescent="0.25">
      <c r="C90" s="266" cm="1">
        <f t="array" ref="C90:C91">'PAAC 2022'!J9:J10</f>
        <v>0.29166666666666663</v>
      </c>
    </row>
    <row r="91" spans="1:8" x14ac:dyDescent="0.25">
      <c r="C91">
        <v>0</v>
      </c>
    </row>
    <row r="108" spans="2:3" x14ac:dyDescent="0.25">
      <c r="B108" t="s">
        <v>35</v>
      </c>
      <c r="C108" s="266">
        <f>'PAAC 2022'!J11</f>
        <v>0</v>
      </c>
    </row>
    <row r="109" spans="2:3" x14ac:dyDescent="0.25">
      <c r="B109" t="s">
        <v>37</v>
      </c>
      <c r="C109" s="266">
        <f>'PAAC 2022'!J12</f>
        <v>0</v>
      </c>
    </row>
    <row r="110" spans="2:3" x14ac:dyDescent="0.25">
      <c r="B110" t="s">
        <v>38</v>
      </c>
      <c r="C110" s="266">
        <f>'PAAC 2022'!J13</f>
        <v>0</v>
      </c>
    </row>
    <row r="111" spans="2:3" x14ac:dyDescent="0.25">
      <c r="B111" t="s">
        <v>116</v>
      </c>
      <c r="C111" s="266">
        <f>'PAAC 2022'!J14</f>
        <v>0</v>
      </c>
    </row>
    <row r="112" spans="2:3" x14ac:dyDescent="0.25">
      <c r="B112" t="s">
        <v>39</v>
      </c>
      <c r="C112" s="266" t="e">
        <f>'PAAC 2022'!#REF!</f>
        <v>#REF!</v>
      </c>
    </row>
    <row r="113" spans="2:3" x14ac:dyDescent="0.25">
      <c r="B113" t="s">
        <v>117</v>
      </c>
      <c r="C113" s="266">
        <f>'PAAC 2022'!J15</f>
        <v>0</v>
      </c>
    </row>
    <row r="114" spans="2:3" x14ac:dyDescent="0.25">
      <c r="C114" s="266" t="e">
        <f>AVERAGE(C108:C113)</f>
        <v>#REF!</v>
      </c>
    </row>
    <row r="130" spans="2:3" x14ac:dyDescent="0.25">
      <c r="B130" t="s">
        <v>162</v>
      </c>
      <c r="C130" s="266" t="e" cm="1" vm="2">
        <f t="array" aca="1" ref="C130" ca="1">'PAAC 2022'!J16:J22</f>
        <v>#VALUE!</v>
      </c>
    </row>
    <row r="131" spans="2:3" x14ac:dyDescent="0.25">
      <c r="B131" t="s">
        <v>174</v>
      </c>
      <c r="C131" s="266" t="e" cm="1" vm="3">
        <f t="array" aca="1" ref="C131" ca="1">'PAAC 2022'!I23:I26</f>
        <v>#VALUE!</v>
      </c>
    </row>
    <row r="132" spans="2:3" x14ac:dyDescent="0.25">
      <c r="B132" t="s">
        <v>173</v>
      </c>
      <c r="C132" s="266" t="e" cm="1" vm="2">
        <f t="array" aca="1" ref="C132" ca="1">'PAAC 2022'!I27:I33</f>
        <v>#VALUE!</v>
      </c>
    </row>
    <row r="133" spans="2:3" x14ac:dyDescent="0.25">
      <c r="C133" s="266" t="e" vm="4">
        <f ca="1">AVERAGE(C130:C132)</f>
        <v>#VALUE!</v>
      </c>
    </row>
    <row r="152" spans="2:3" x14ac:dyDescent="0.25">
      <c r="B152" t="s">
        <v>263</v>
      </c>
      <c r="C152" s="266" t="e" cm="1" vm="5">
        <f t="array" aca="1" ref="C152" ca="1">'PAAC 2022'!J34:J38</f>
        <v>#VALUE!</v>
      </c>
    </row>
    <row r="153" spans="2:3" x14ac:dyDescent="0.25">
      <c r="B153" t="s">
        <v>184</v>
      </c>
      <c r="C153" s="266" t="e" cm="1" vm="3">
        <f t="array" aca="1" ref="C153" ca="1">'PAAC 2022'!J39:J42</f>
        <v>#VALUE!</v>
      </c>
    </row>
    <row r="154" spans="2:3" x14ac:dyDescent="0.25">
      <c r="B154" t="s">
        <v>185</v>
      </c>
      <c r="C154" s="266" t="e" cm="1" vm="6">
        <f t="array" aca="1" ref="C154" ca="1">'PAAC 2022'!I43:I48</f>
        <v>#VALUE!</v>
      </c>
    </row>
    <row r="155" spans="2:3" x14ac:dyDescent="0.25">
      <c r="B155" t="s">
        <v>186</v>
      </c>
      <c r="C155" s="266" t="e" cm="1" vm="7">
        <f t="array" aca="1" ref="C155" ca="1">'PAAC 2022'!I49:I51</f>
        <v>#VALUE!</v>
      </c>
    </row>
    <row r="156" spans="2:3" x14ac:dyDescent="0.25">
      <c r="B156" t="s">
        <v>254</v>
      </c>
      <c r="C156" s="266">
        <f>'PAAC 2022'!J52</f>
        <v>0</v>
      </c>
    </row>
    <row r="157" spans="2:3" x14ac:dyDescent="0.25">
      <c r="C157" s="266" t="e" vm="4">
        <f ca="1">AVERAGE(C152:C156)</f>
        <v>#VALUE!</v>
      </c>
    </row>
    <row r="175" spans="2:3" x14ac:dyDescent="0.25">
      <c r="B175" t="s">
        <v>74</v>
      </c>
      <c r="C175" s="266" t="e" cm="1" vm="1">
        <f t="array" aca="1" ref="C175" ca="1">'PAAC 2022'!J53:J54</f>
        <v>#VALUE!</v>
      </c>
    </row>
    <row r="176" spans="2:3" x14ac:dyDescent="0.25">
      <c r="B176" t="s">
        <v>77</v>
      </c>
      <c r="C176" s="266" t="e" cm="1" vm="3">
        <f t="array" aca="1" ref="C176" ca="1">'PAAC 2022'!J56:J59</f>
        <v>#VALUE!</v>
      </c>
    </row>
    <row r="177" spans="2:3" x14ac:dyDescent="0.25">
      <c r="B177" t="s">
        <v>82</v>
      </c>
      <c r="C177" s="266">
        <f>'PAAC 2022'!J60</f>
        <v>0</v>
      </c>
    </row>
    <row r="178" spans="2:3" x14ac:dyDescent="0.25">
      <c r="B178" t="s">
        <v>85</v>
      </c>
      <c r="C178" s="266" t="e" cm="1" vm="1">
        <f t="array" aca="1" ref="C178" ca="1">'PAAC 2022'!J61:J62</f>
        <v>#VALUE!</v>
      </c>
    </row>
    <row r="179" spans="2:3" x14ac:dyDescent="0.25">
      <c r="B179" t="s">
        <v>90</v>
      </c>
      <c r="C179" s="266" t="e" cm="1" vm="1">
        <f t="array" aca="1" ref="C179" ca="1">'PAAC 2022'!J63:J64</f>
        <v>#VALUE!</v>
      </c>
    </row>
    <row r="180" spans="2:3" x14ac:dyDescent="0.25">
      <c r="C180" s="266" t="e" vm="4">
        <f ca="1">AVERAGE(C175:C179)</f>
        <v>#VALUE!</v>
      </c>
    </row>
    <row r="195" spans="2:3" x14ac:dyDescent="0.25">
      <c r="B195" t="s">
        <v>147</v>
      </c>
      <c r="C195" s="266">
        <f>'PAAC 2022'!J65</f>
        <v>1</v>
      </c>
    </row>
    <row r="196" spans="2:3" x14ac:dyDescent="0.25">
      <c r="B196" t="s">
        <v>137</v>
      </c>
      <c r="C196" s="266">
        <f>'PAAC 2022'!J66</f>
        <v>0.5</v>
      </c>
    </row>
    <row r="197" spans="2:3" x14ac:dyDescent="0.25">
      <c r="B197" t="s">
        <v>138</v>
      </c>
      <c r="C197" s="266">
        <f>'PAAC 2022'!J67</f>
        <v>0.25</v>
      </c>
    </row>
    <row r="198" spans="2:3" x14ac:dyDescent="0.25">
      <c r="B198" t="s">
        <v>140</v>
      </c>
      <c r="C198" s="266">
        <f>'PAAC 2022'!J68</f>
        <v>0</v>
      </c>
    </row>
    <row r="199" spans="2:3" x14ac:dyDescent="0.25">
      <c r="B199" t="s">
        <v>141</v>
      </c>
      <c r="C199" s="266">
        <f>'PAAC 2022'!J69</f>
        <v>0.5</v>
      </c>
    </row>
    <row r="200" spans="2:3" x14ac:dyDescent="0.25">
      <c r="B200" t="s">
        <v>255</v>
      </c>
      <c r="C200" s="266">
        <f>'PAAC 2022'!J70</f>
        <v>0</v>
      </c>
    </row>
    <row r="201" spans="2:3" x14ac:dyDescent="0.25">
      <c r="B201" t="s">
        <v>257</v>
      </c>
      <c r="C201" s="266">
        <f>'PAAC 2022'!J71</f>
        <v>0.25</v>
      </c>
    </row>
    <row r="202" spans="2:3" x14ac:dyDescent="0.25">
      <c r="C202" s="266">
        <f>AVERAGE(C195:C201)</f>
        <v>0.35714285714285715</v>
      </c>
    </row>
  </sheetData>
  <sheetProtection algorithmName="SHA-512" hashValue="h8/QHzzAZuDtaiUhqo+cGPA/8KfUDe3RuRsWxPeq9nPphL2izfJ5EdHWf0d/NKbn2oXxwmMrbZuWGM0L+EdxXA==" saltValue="i5Q4W308zj0uDiGJ9upBmw==" spinCount="100000" sheet="1" objects="1" scenarios="1"/>
  <mergeCells count="5">
    <mergeCell ref="A1:H1"/>
    <mergeCell ref="A28:H28"/>
    <mergeCell ref="A52:H52"/>
    <mergeCell ref="A83:H83"/>
    <mergeCell ref="B17:G17"/>
  </mergeCells>
  <printOptions horizontalCentered="1" verticalCentered="1"/>
  <pageMargins left="0.70866141732283472" right="0.70866141732283472" top="0.74803149606299213" bottom="0.74803149606299213" header="0.31496062992125984" footer="0.31496062992125984"/>
  <pageSetup scale="40" fitToHeight="3" orientation="landscape" horizontalDpi="300" verticalDpi="300" r:id="rId1"/>
  <headerFooter>
    <oddHeader>&amp;LPág. &amp;P de &amp;N&amp;CImplementación Plan Anticorrupción y de Atención al Ciudadano 2022&amp;RCorte 1° trimestre de 2022</oddHeader>
    <oddFooter>&amp;ROficina Asesora de Planeación
INVIAS</oddFooter>
  </headerFooter>
  <rowBreaks count="2" manualBreakCount="2">
    <brk id="81" max="7" man="1"/>
    <brk id="167" max="7"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488BA1F456728B4E8C31E23A49158896" ma:contentTypeVersion="12" ma:contentTypeDescription="Crear nuevo documento." ma:contentTypeScope="" ma:versionID="406749331537f2001dc706826da784bf">
  <xsd:schema xmlns:xsd="http://www.w3.org/2001/XMLSchema" xmlns:xs="http://www.w3.org/2001/XMLSchema" xmlns:p="http://schemas.microsoft.com/office/2006/metadata/properties" xmlns:ns3="21eaf122-5b0b-4d12-bc54-321805e328fd" xmlns:ns4="085968fa-4228-4067-94a8-42a614f2b750" targetNamespace="http://schemas.microsoft.com/office/2006/metadata/properties" ma:root="true" ma:fieldsID="4105fa5505700ad64dd478e9a87fe351" ns3:_="" ns4:_="">
    <xsd:import namespace="21eaf122-5b0b-4d12-bc54-321805e328fd"/>
    <xsd:import namespace="085968fa-4228-4067-94a8-42a614f2b750"/>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GenerationTime" minOccurs="0"/>
                <xsd:element ref="ns4:MediaServiceEventHashCode" minOccurs="0"/>
                <xsd:element ref="ns4:MediaServiceDateTaken" minOccurs="0"/>
                <xsd:element ref="ns4:MediaServiceOCR"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eaf122-5b0b-4d12-bc54-321805e328fd" elementFormDefault="qualified">
    <xsd:import namespace="http://schemas.microsoft.com/office/2006/documentManagement/types"/>
    <xsd:import namespace="http://schemas.microsoft.com/office/infopath/2007/PartnerControls"/>
    <xsd:element name="SharedWithUsers" ma:index="8" nillable="true" ma:displayName="Compartido con"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description="" ma:internalName="SharedWithDetails" ma:readOnly="true">
      <xsd:simpleType>
        <xsd:restriction base="dms:Note">
          <xsd:maxLength value="255"/>
        </xsd:restriction>
      </xsd:simpleType>
    </xsd:element>
    <xsd:element name="SharingHintHash" ma:index="10" nillable="true" ma:displayName="Hash de la sugerencia para compartir" ma:description=""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85968fa-4228-4067-94a8-42a614f2b750"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8CAF3BC-9A6A-433A-8E96-9D598AF990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eaf122-5b0b-4d12-bc54-321805e328fd"/>
    <ds:schemaRef ds:uri="085968fa-4228-4067-94a8-42a614f2b75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0E2192C-06B6-408D-80CE-64CCBD902AC8}">
  <ds:schemaRefs>
    <ds:schemaRef ds:uri="http://schemas.microsoft.com/office/infopath/2007/PartnerControls"/>
    <ds:schemaRef ds:uri="http://purl.org/dc/terms/"/>
    <ds:schemaRef ds:uri="21eaf122-5b0b-4d12-bc54-321805e328fd"/>
    <ds:schemaRef ds:uri="http://schemas.microsoft.com/office/2006/metadata/properties"/>
    <ds:schemaRef ds:uri="http://www.w3.org/XML/1998/namespace"/>
    <ds:schemaRef ds:uri="http://schemas.microsoft.com/office/2006/documentManagement/types"/>
    <ds:schemaRef ds:uri="http://purl.org/dc/elements/1.1/"/>
    <ds:schemaRef ds:uri="085968fa-4228-4067-94a8-42a614f2b750"/>
    <ds:schemaRef ds:uri="http://schemas.openxmlformats.org/package/2006/metadata/core-properties"/>
    <ds:schemaRef ds:uri="http://purl.org/dc/dcmitype/"/>
  </ds:schemaRefs>
</ds:datastoreItem>
</file>

<file path=customXml/itemProps3.xml><?xml version="1.0" encoding="utf-8"?>
<ds:datastoreItem xmlns:ds="http://schemas.openxmlformats.org/officeDocument/2006/customXml" ds:itemID="{AFEB51A3-5EB6-44D6-9D67-5A592ED6A26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3</vt:i4>
      </vt:variant>
    </vt:vector>
  </HeadingPairs>
  <TitlesOfParts>
    <vt:vector size="6" baseType="lpstr">
      <vt:lpstr>Aportes Internos</vt:lpstr>
      <vt:lpstr>PAAC 2022</vt:lpstr>
      <vt:lpstr>Gantt 1°T</vt:lpstr>
      <vt:lpstr>'Gantt 1°T'!Área_de_impresión</vt:lpstr>
      <vt:lpstr>'PAAC 2022'!Área_de_impresión</vt:lpstr>
      <vt:lpstr>'PAAC 2022'!Títulos_a_imprimir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Mininos</dc:creator>
  <cp:lastModifiedBy>Johana De la Parra Rivero</cp:lastModifiedBy>
  <cp:lastPrinted>2021-12-27T16:43:53Z</cp:lastPrinted>
  <dcterms:created xsi:type="dcterms:W3CDTF">2021-01-21T21:26:19Z</dcterms:created>
  <dcterms:modified xsi:type="dcterms:W3CDTF">2022-04-29T17:45:46Z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0x010100488BA1F456728B4E8C31E23A49158896</vt:lpwstr>
  </property>
</Properties>
</file>