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3.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 2020\2021\1. PAAC\"/>
    </mc:Choice>
  </mc:AlternateContent>
  <xr:revisionPtr revIDLastSave="0" documentId="8_{9D6A0735-F9DE-4458-8269-DFFBFF82FDFA}" xr6:coauthVersionLast="46" xr6:coauthVersionMax="46" xr10:uidLastSave="{00000000-0000-0000-0000-000000000000}"/>
  <bookViews>
    <workbookView xWindow="-120" yWindow="-120" windowWidth="29040" windowHeight="15840" firstSheet="2" activeTab="3" xr2:uid="{F1323F94-5E9B-42F1-A2E1-9E713051651D}"/>
  </bookViews>
  <sheets>
    <sheet name="Gantt" sheetId="4" state="hidden" r:id="rId1"/>
    <sheet name="Gantt (2)" sheetId="5" state="hidden" r:id="rId2"/>
    <sheet name="Gantt (3)" sheetId="6" r:id="rId3"/>
    <sheet name="PAAC 2021" sheetId="2" r:id="rId4"/>
  </sheets>
  <definedNames>
    <definedName name="_xlnm._FilterDatabase" localSheetId="3" hidden="1">'PAAC 2021'!$A$3:$AX$60</definedName>
    <definedName name="_xlnm.Print_Area" localSheetId="0">Gantt!$A$1:$H$71</definedName>
    <definedName name="_xlnm.Print_Area" localSheetId="1">'Gantt (2)'!$A$1:$H$71</definedName>
    <definedName name="_xlnm.Print_Area" localSheetId="2">'Gantt (3)'!$A$1:$H$71</definedName>
    <definedName name="_xlnm.Print_Area" localSheetId="3">'PAAC 2021'!$A$1:$AX$59</definedName>
    <definedName name="_xlnm.Print_Titles" localSheetId="3">'PAAC 2021'!$1:$3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W4" i="2" l="1"/>
  <c r="X60" i="2" l="1"/>
  <c r="AA60" i="2"/>
  <c r="AB60" i="2"/>
  <c r="AD60" i="2"/>
  <c r="AE60" i="2"/>
  <c r="AF60" i="2"/>
  <c r="AG60" i="2"/>
  <c r="AH60" i="2"/>
  <c r="AL60" i="2"/>
  <c r="AW24" i="2"/>
  <c r="AW8" i="2"/>
  <c r="AW7" i="2"/>
  <c r="AW6" i="2"/>
  <c r="AW5" i="2"/>
  <c r="B53" i="6" l="1"/>
  <c r="B34" i="6"/>
  <c r="B54" i="6" s="1"/>
  <c r="B33" i="6"/>
  <c r="B32" i="6"/>
  <c r="B52" i="6" s="1"/>
  <c r="B31" i="6"/>
  <c r="B51" i="6" s="1"/>
  <c r="B30" i="6"/>
  <c r="B50" i="6" s="1"/>
  <c r="B29" i="6"/>
  <c r="B49" i="6" s="1"/>
  <c r="E22" i="6"/>
  <c r="E21" i="6"/>
  <c r="E20" i="6"/>
  <c r="E19" i="6"/>
  <c r="E18" i="6"/>
  <c r="E17" i="6"/>
  <c r="C2" i="6"/>
  <c r="E22" i="5" l="1"/>
  <c r="B34" i="5"/>
  <c r="B54" i="5" s="1"/>
  <c r="E21" i="5"/>
  <c r="B33" i="5"/>
  <c r="B53" i="5" s="1"/>
  <c r="E20" i="5"/>
  <c r="B32" i="5"/>
  <c r="B52" i="5" s="1"/>
  <c r="E19" i="5"/>
  <c r="B31" i="5"/>
  <c r="B51" i="5" s="1"/>
  <c r="E18" i="5"/>
  <c r="B30" i="5"/>
  <c r="B50" i="5" s="1"/>
  <c r="E17" i="5"/>
  <c r="B29" i="5"/>
  <c r="B49" i="5" s="1"/>
  <c r="C2" i="5"/>
  <c r="C48" i="2" l="1"/>
  <c r="C30" i="2"/>
  <c r="C12" i="2"/>
  <c r="C4" i="2"/>
  <c r="C30" i="5" l="1"/>
  <c r="F18" i="5" s="1"/>
  <c r="G18" i="5" s="1"/>
  <c r="C30" i="6"/>
  <c r="F18" i="6" s="1"/>
  <c r="G18" i="6" s="1"/>
  <c r="C29" i="5"/>
  <c r="F17" i="5" s="1"/>
  <c r="G17" i="5" s="1"/>
  <c r="C29" i="6"/>
  <c r="F17" i="6" s="1"/>
  <c r="G17" i="6" s="1"/>
  <c r="C32" i="5"/>
  <c r="F20" i="5" s="1"/>
  <c r="G20" i="5" s="1"/>
  <c r="C32" i="6"/>
  <c r="F20" i="6" s="1"/>
  <c r="G20" i="6" s="1"/>
  <c r="C33" i="5"/>
  <c r="F21" i="5" s="1"/>
  <c r="G21" i="5" s="1"/>
  <c r="C33" i="6"/>
  <c r="F21" i="6" s="1"/>
  <c r="G21" i="6" s="1"/>
  <c r="AO12" i="2"/>
  <c r="AO13" i="2"/>
  <c r="AO14" i="2"/>
  <c r="AO15" i="2"/>
  <c r="AO16" i="2"/>
  <c r="AO17" i="2"/>
  <c r="AO25" i="2" l="1"/>
  <c r="C29" i="4"/>
  <c r="F17" i="4" s="1"/>
  <c r="AO58" i="2" l="1"/>
  <c r="AQ58" i="2"/>
  <c r="C2" i="4" l="1"/>
  <c r="B22" i="4"/>
  <c r="B34" i="4" s="1"/>
  <c r="B54" i="4" s="1"/>
  <c r="B21" i="4"/>
  <c r="B33" i="4" s="1"/>
  <c r="B53" i="4" s="1"/>
  <c r="B20" i="4"/>
  <c r="B32" i="4" s="1"/>
  <c r="B52" i="4" s="1"/>
  <c r="B19" i="4"/>
  <c r="B31" i="4" s="1"/>
  <c r="B51" i="4" s="1"/>
  <c r="B17" i="4"/>
  <c r="B29" i="4" s="1"/>
  <c r="B49" i="4" s="1"/>
  <c r="B18" i="4"/>
  <c r="B30" i="4" s="1"/>
  <c r="B50" i="4" s="1"/>
  <c r="C30" i="4" l="1"/>
  <c r="F18" i="4" s="1"/>
  <c r="C33" i="4"/>
  <c r="F21" i="4" s="1"/>
  <c r="C32" i="4"/>
  <c r="F20" i="4" s="1"/>
  <c r="E22" i="4"/>
  <c r="E21" i="4"/>
  <c r="E20" i="4"/>
  <c r="E19" i="4"/>
  <c r="E18" i="4"/>
  <c r="E17" i="4"/>
  <c r="G20" i="4" l="1"/>
  <c r="G21" i="4"/>
  <c r="G17" i="4"/>
  <c r="G18" i="4"/>
  <c r="W60" i="2" l="1"/>
  <c r="V60" i="2"/>
  <c r="U60" i="2"/>
  <c r="T60" i="2"/>
  <c r="S60" i="2"/>
  <c r="R60" i="2"/>
  <c r="Q60" i="2"/>
  <c r="P60" i="2"/>
  <c r="O60" i="2"/>
  <c r="N60" i="2"/>
  <c r="M60" i="2"/>
  <c r="L60" i="2"/>
  <c r="K60" i="2"/>
  <c r="J60" i="2"/>
  <c r="I60" i="2"/>
  <c r="H60" i="2"/>
  <c r="G60" i="2"/>
  <c r="AU59" i="2"/>
  <c r="AW59" i="2" s="1"/>
  <c r="AS59" i="2"/>
  <c r="AQ59" i="2"/>
  <c r="AO59" i="2"/>
  <c r="AU58" i="2"/>
  <c r="AW58" i="2" s="1"/>
  <c r="AS58" i="2"/>
  <c r="AU57" i="2"/>
  <c r="AW57" i="2" s="1"/>
  <c r="AS57" i="2"/>
  <c r="AQ57" i="2"/>
  <c r="AO57" i="2"/>
  <c r="AU56" i="2"/>
  <c r="AW56" i="2" s="1"/>
  <c r="AS56" i="2"/>
  <c r="AQ56" i="2"/>
  <c r="AO56" i="2"/>
  <c r="AU55" i="2"/>
  <c r="AW55" i="2" s="1"/>
  <c r="AS55" i="2"/>
  <c r="AQ55" i="2"/>
  <c r="AO55" i="2"/>
  <c r="AU54" i="2"/>
  <c r="AW54" i="2" s="1"/>
  <c r="AS54" i="2"/>
  <c r="AQ54" i="2"/>
  <c r="AO54" i="2"/>
  <c r="AU53" i="2"/>
  <c r="AW53" i="2" s="1"/>
  <c r="AS53" i="2"/>
  <c r="AQ53" i="2"/>
  <c r="AO53" i="2"/>
  <c r="AU52" i="2"/>
  <c r="AW52" i="2" s="1"/>
  <c r="AS52" i="2"/>
  <c r="AQ52" i="2"/>
  <c r="AO52" i="2"/>
  <c r="AU51" i="2"/>
  <c r="AW51" i="2" s="1"/>
  <c r="AS51" i="2"/>
  <c r="AQ51" i="2"/>
  <c r="AO51" i="2"/>
  <c r="AU50" i="2"/>
  <c r="AW50" i="2" s="1"/>
  <c r="AS50" i="2"/>
  <c r="AQ50" i="2"/>
  <c r="AO50" i="2"/>
  <c r="AU49" i="2"/>
  <c r="AW49" i="2" s="1"/>
  <c r="AS49" i="2"/>
  <c r="AQ49" i="2"/>
  <c r="AO49" i="2"/>
  <c r="AU48" i="2"/>
  <c r="AW48" i="2" s="1"/>
  <c r="AS48" i="2"/>
  <c r="AQ48" i="2"/>
  <c r="AO48" i="2"/>
  <c r="AU47" i="2"/>
  <c r="AW47" i="2" s="1"/>
  <c r="AS47" i="2"/>
  <c r="AQ47" i="2"/>
  <c r="AO47" i="2"/>
  <c r="AU46" i="2"/>
  <c r="AW46" i="2" s="1"/>
  <c r="AS46" i="2"/>
  <c r="AQ46" i="2"/>
  <c r="AO46" i="2"/>
  <c r="AU45" i="2"/>
  <c r="AW45" i="2" s="1"/>
  <c r="AS45" i="2"/>
  <c r="AQ45" i="2"/>
  <c r="AO45" i="2"/>
  <c r="AU44" i="2"/>
  <c r="AW44" i="2" s="1"/>
  <c r="AS44" i="2"/>
  <c r="AQ44" i="2"/>
  <c r="AO44" i="2"/>
  <c r="AU43" i="2"/>
  <c r="AW43" i="2" s="1"/>
  <c r="AS43" i="2"/>
  <c r="AQ43" i="2"/>
  <c r="AO43" i="2"/>
  <c r="AU42" i="2"/>
  <c r="AW42" i="2" s="1"/>
  <c r="AS42" i="2"/>
  <c r="AQ42" i="2"/>
  <c r="AO42" i="2"/>
  <c r="AU41" i="2"/>
  <c r="AW41" i="2" s="1"/>
  <c r="AS41" i="2"/>
  <c r="AQ41" i="2"/>
  <c r="AO41" i="2"/>
  <c r="AU40" i="2"/>
  <c r="AW40" i="2" s="1"/>
  <c r="AS40" i="2"/>
  <c r="AQ40" i="2"/>
  <c r="AO40" i="2"/>
  <c r="AU39" i="2"/>
  <c r="AW39" i="2" s="1"/>
  <c r="AS39" i="2"/>
  <c r="AQ39" i="2"/>
  <c r="AO39" i="2"/>
  <c r="AU38" i="2"/>
  <c r="AW38" i="2" s="1"/>
  <c r="AS38" i="2"/>
  <c r="AQ38" i="2"/>
  <c r="AO38" i="2"/>
  <c r="AU37" i="2"/>
  <c r="AW37" i="2" s="1"/>
  <c r="AS37" i="2"/>
  <c r="AQ37" i="2"/>
  <c r="AO37" i="2"/>
  <c r="AU36" i="2"/>
  <c r="AW36" i="2" s="1"/>
  <c r="AS36" i="2"/>
  <c r="AQ36" i="2"/>
  <c r="AU35" i="2"/>
  <c r="AW35" i="2" s="1"/>
  <c r="AS35" i="2"/>
  <c r="AQ35" i="2"/>
  <c r="AO35" i="2"/>
  <c r="AU34" i="2"/>
  <c r="AW34" i="2" s="1"/>
  <c r="AS34" i="2"/>
  <c r="AQ34" i="2"/>
  <c r="AO34" i="2"/>
  <c r="AU33" i="2"/>
  <c r="AW33" i="2" s="1"/>
  <c r="AS33" i="2"/>
  <c r="AQ33" i="2"/>
  <c r="AO33" i="2"/>
  <c r="AU32" i="2"/>
  <c r="AW32" i="2" s="1"/>
  <c r="AS32" i="2"/>
  <c r="AQ32" i="2"/>
  <c r="AO32" i="2"/>
  <c r="AU31" i="2"/>
  <c r="AW31" i="2" s="1"/>
  <c r="AS31" i="2"/>
  <c r="AQ31" i="2"/>
  <c r="AO31" i="2"/>
  <c r="AU30" i="2"/>
  <c r="AW30" i="2" s="1"/>
  <c r="AS30" i="2"/>
  <c r="AQ30" i="2"/>
  <c r="AO30" i="2"/>
  <c r="AU29" i="2"/>
  <c r="AW29" i="2" s="1"/>
  <c r="AS29" i="2"/>
  <c r="AQ29" i="2"/>
  <c r="AO29" i="2"/>
  <c r="AU28" i="2"/>
  <c r="AW28" i="2" s="1"/>
  <c r="AS28" i="2"/>
  <c r="AQ28" i="2"/>
  <c r="AO28" i="2"/>
  <c r="AU27" i="2"/>
  <c r="AW27" i="2" s="1"/>
  <c r="AS27" i="2"/>
  <c r="AQ27" i="2"/>
  <c r="AO27" i="2"/>
  <c r="AU26" i="2"/>
  <c r="AW26" i="2" s="1"/>
  <c r="AS26" i="2"/>
  <c r="AQ26" i="2"/>
  <c r="AO26" i="2"/>
  <c r="AU25" i="2"/>
  <c r="AW25" i="2" s="1"/>
  <c r="AS25" i="2"/>
  <c r="AQ25" i="2"/>
  <c r="AU23" i="2"/>
  <c r="AW23" i="2" s="1"/>
  <c r="AS23" i="2"/>
  <c r="AQ23" i="2"/>
  <c r="AO23" i="2"/>
  <c r="AU22" i="2"/>
  <c r="AW22" i="2" s="1"/>
  <c r="AS22" i="2"/>
  <c r="AQ22" i="2"/>
  <c r="AO22" i="2"/>
  <c r="AU21" i="2"/>
  <c r="AW21" i="2" s="1"/>
  <c r="AS21" i="2"/>
  <c r="AQ21" i="2"/>
  <c r="AO21" i="2"/>
  <c r="AU20" i="2"/>
  <c r="AW20" i="2" s="1"/>
  <c r="AS20" i="2"/>
  <c r="AQ20" i="2"/>
  <c r="AO20" i="2"/>
  <c r="AU19" i="2"/>
  <c r="AW19" i="2" s="1"/>
  <c r="AS19" i="2"/>
  <c r="AQ19" i="2"/>
  <c r="AO19" i="2"/>
  <c r="AU18" i="2"/>
  <c r="AW18" i="2" s="1"/>
  <c r="AS18" i="2"/>
  <c r="AQ18" i="2"/>
  <c r="AO18" i="2"/>
  <c r="AU17" i="2"/>
  <c r="AW17" i="2" s="1"/>
  <c r="AS17" i="2"/>
  <c r="AQ17" i="2"/>
  <c r="AU16" i="2"/>
  <c r="AW16" i="2" s="1"/>
  <c r="AS16" i="2"/>
  <c r="AQ16" i="2"/>
  <c r="AU15" i="2"/>
  <c r="AW15" i="2" s="1"/>
  <c r="AS15" i="2"/>
  <c r="AQ15" i="2"/>
  <c r="AU14" i="2"/>
  <c r="AW14" i="2" s="1"/>
  <c r="AS14" i="2"/>
  <c r="AQ14" i="2"/>
  <c r="AU13" i="2"/>
  <c r="AW13" i="2" s="1"/>
  <c r="AS13" i="2"/>
  <c r="AQ13" i="2"/>
  <c r="AU12" i="2"/>
  <c r="AW12" i="2" s="1"/>
  <c r="AS12" i="2"/>
  <c r="AQ12" i="2"/>
  <c r="AU11" i="2"/>
  <c r="AW11" i="2" s="1"/>
  <c r="AS11" i="2"/>
  <c r="AQ11" i="2"/>
  <c r="AO11" i="2"/>
  <c r="AU10" i="2"/>
  <c r="AW10" i="2" s="1"/>
  <c r="AS10" i="2"/>
  <c r="AQ10" i="2"/>
  <c r="AO10" i="2"/>
  <c r="AU9" i="2"/>
  <c r="AW9" i="2" s="1"/>
  <c r="AS9" i="2"/>
  <c r="AQ9" i="2"/>
  <c r="AO9" i="2"/>
  <c r="B12" i="2" l="1"/>
  <c r="C50" i="6" s="1"/>
  <c r="C59" i="2"/>
  <c r="C34" i="6" s="1"/>
  <c r="F22" i="6" s="1"/>
  <c r="G22" i="6" s="1"/>
  <c r="C18" i="2"/>
  <c r="C31" i="6" s="1"/>
  <c r="F19" i="6" s="1"/>
  <c r="G19" i="6" s="1"/>
  <c r="B48" i="2"/>
  <c r="C53" i="4"/>
  <c r="C52" i="4"/>
  <c r="B30" i="2"/>
  <c r="F63" i="2"/>
  <c r="F64" i="2"/>
  <c r="F65" i="2"/>
  <c r="AO60" i="2"/>
  <c r="AS60" i="2"/>
  <c r="F66" i="2"/>
  <c r="AQ60" i="2"/>
  <c r="AU60" i="2"/>
  <c r="C50" i="5" l="1"/>
  <c r="C50" i="4"/>
  <c r="C53" i="5"/>
  <c r="C53" i="6"/>
  <c r="C52" i="5"/>
  <c r="C52" i="6"/>
  <c r="C34" i="5"/>
  <c r="F22" i="5" s="1"/>
  <c r="G22" i="5" s="1"/>
  <c r="C34" i="4"/>
  <c r="F22" i="4" s="1"/>
  <c r="G22" i="4" s="1"/>
  <c r="B59" i="2"/>
  <c r="C31" i="5"/>
  <c r="F19" i="5" s="1"/>
  <c r="G19" i="5" s="1"/>
  <c r="C31" i="4"/>
  <c r="F19" i="4" s="1"/>
  <c r="G19" i="4" s="1"/>
  <c r="B4" i="2"/>
  <c r="C49" i="6" s="1"/>
  <c r="G65" i="2"/>
  <c r="G64" i="2"/>
  <c r="F67" i="2"/>
  <c r="G66" i="2"/>
  <c r="G63" i="2"/>
  <c r="H63" i="2" s="1"/>
  <c r="C54" i="5" l="1"/>
  <c r="C54" i="6"/>
  <c r="C54" i="4"/>
  <c r="C51" i="4"/>
  <c r="B18" i="2"/>
  <c r="C49" i="4"/>
  <c r="C49" i="5"/>
  <c r="H64" i="2"/>
  <c r="H65" i="2" s="1"/>
  <c r="H66" i="2" s="1"/>
  <c r="C51" i="5" l="1"/>
  <c r="C51"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tc={4E49ECA6-1B99-4124-AC7B-30E1D2157BDB}</author>
    <author>tc={53AC90C6-546C-4E33-9256-7ED976522914}</author>
    <author>tc={68C36486-7149-4AE3-B74D-7FA5B6B09AD3}</author>
    <author>tc={B6778F66-7F33-4FF2-A323-E630DFFB7F1A}</author>
    <author>tc={8C17C32B-7741-40FE-AAF2-FB5BD419730B}</author>
    <author>tc={93E20D5A-2905-422B-9C82-F62CD638E61C}</author>
    <author>tc={FAAEC946-AA9D-44F0-BA7D-C1FF6BBF7F17}</author>
    <author>tc={BD506673-8ADE-4648-995F-A6B0899A42B6}</author>
    <author>tc={DEDC955D-3A3B-4798-AD0B-F908A3B6ED36}</author>
    <author>tc={253DA96C-0C0A-47A8-AF09-0DDF4C9A61B4}</author>
    <author>tc={7EA43A2B-BBE9-41D5-8BFA-8C0C99F86A4E}</author>
    <author>tc={C18510DA-BB0C-49F7-B3E0-D21A44A1E02C}</author>
    <author>tc={480EAC07-9262-4CBD-B9D3-1F20D0E02DA8}</author>
    <author>tc={A683760F-78A8-4109-9CE9-FD1628949C38}</author>
    <author>tc={9030FC8F-53D7-43D1-B56B-0DF5BEA9667F}</author>
    <author>tc={63C080B3-F180-4714-8834-504F788520FD}</author>
    <author>tc={7DC0696B-2BEF-4D22-ABB4-459C51678438}</author>
    <author>tc={8EE93BFF-FC2F-4E90-AB64-51F113A90F18}</author>
  </authors>
  <commentList>
    <comment ref="F4" authorId="0" shapeId="0" xr:uid="{4E49ECA6-1B99-4124-AC7B-30E1D2157BDB}">
      <text>
        <t>[Comentario encadenado]
Su versión de Excel le permite leer este comentario encadenado; sin embargo, las ediciones que se apliquen se quitarán si el archivo se abre en una versión más reciente de Excel. Más información: https://go.microsoft.com/fwlink/?linkid=870924
Comentario:
    Líderes de proceso. Consolida Oficina Asesora de Planeación.</t>
      </text>
    </comment>
    <comment ref="F5" authorId="1" shapeId="0" xr:uid="{53AC90C6-546C-4E33-9256-7ED976522914}">
      <text>
        <t>[Comentario encadenado]
Su versión de Excel le permite leer este comentario encadenado; sin embargo, las ediciones que se apliquen se quitarán si el archivo se abre en una versión más reciente de Excel. Más información: https://go.microsoft.com/fwlink/?linkid=870924
Comentario:
    Líderes de proceso. Oficina Asesora de Planeación Consolida y Convoca Comité Institucional de Gestión y Desempeño</t>
      </text>
    </comment>
    <comment ref="F6" authorId="2" shapeId="0" xr:uid="{68C36486-7149-4AE3-B74D-7FA5B6B09AD3}">
      <text>
        <t>[Comentario encadenado]
Su versión de Excel le permite leer este comentario encadenado; sin embargo, las ediciones que se apliquen se quitarán si el archivo se abre en una versión más reciente de Excel. Más información: https://go.microsoft.com/fwlink/?linkid=870924
Comentario:
    Sujeto a la Publicación de la Nueva Guia metodologíca</t>
      </text>
    </comment>
    <comment ref="F7" authorId="3" shapeId="0" xr:uid="{B6778F66-7F33-4FF2-A323-E630DFFB7F1A}">
      <text>
        <t>[Comentario encadenado]
Su versión de Excel le permite leer este comentario encadenado; sin embargo, las ediciones que se apliquen se quitarán si el archivo se abre en una versión más reciente de Excel. Más información: https://go.microsoft.com/fwlink/?linkid=870924
Comentario:
    Acorde con el plan de transción</t>
      </text>
    </comment>
    <comment ref="F8" authorId="4" shapeId="0" xr:uid="{8C17C32B-7741-40FE-AAF2-FB5BD419730B}">
      <text>
        <t>[Comentario encadenado]
Su versión de Excel le permite leer este comentario encadenado; sin embargo, las ediciones que se apliquen se quitarán si el archivo se abre en una versión más reciente de Excel. Más información: https://go.microsoft.com/fwlink/?linkid=870924
Comentario:
    Micrositio por diseñar</t>
      </text>
    </comment>
    <comment ref="F9" authorId="5" shapeId="0" xr:uid="{93E20D5A-2905-422B-9C82-F62CD638E61C}">
      <text>
        <t>[Comentario encadenado]
Su versión de Excel le permite leer este comentario encadenado; sin embargo, las ediciones que se apliquen se quitarán si el archivo se abre en una versión más reciente de Excel. Más información: https://go.microsoft.com/fwlink/?linkid=870924
Comentario:
    El monitoreo debe reportarse mediante memorando a la Oficina Asesora de Planeación en el instrumento vigente</t>
      </text>
    </comment>
    <comment ref="F10" authorId="6" shapeId="0" xr:uid="{FAAEC946-AA9D-44F0-BA7D-C1FF6BBF7F17}">
      <text>
        <t>[Comentario encadenado]
Su versión de Excel le permite leer este comentario encadenado; sin embargo, las ediciones que se apliquen se quitarán si el archivo se abre en una versión más reciente de Excel. Más información: https://go.microsoft.com/fwlink/?linkid=870924
Comentario:
    Reporte a la Oficina Asesora de Planeación mediante memorando en herramienta vigente
Respuesta:
    Seguimiento a cargo de la Oficina de Control Interno en cortes cuatrimestrales</t>
      </text>
    </comment>
    <comment ref="F11" authorId="7" shapeId="0" xr:uid="{BD506673-8ADE-4648-995F-A6B0899A42B6}">
      <text>
        <t>[Comentario encadenado]
Su versión de Excel le permite leer este comentario encadenado; sin embargo, las ediciones que se apliquen se quitarán si el archivo se abre en una versión más reciente de Excel. Más información: https://go.microsoft.com/fwlink/?linkid=870924
Comentario:
    Reporte a la Oficina Asesora de Planeación mediante memorando en herramienta vigente
Respuesta:
    Seguimiento a cargo de la Oficina de Control Interno en cortes cuatrimestrales</t>
      </text>
    </comment>
    <comment ref="F30" authorId="8" shapeId="0" xr:uid="{DEDC955D-3A3B-4798-AD0B-F908A3B6ED36}">
      <text>
        <t>[Comentario encadenado]
Su versión de Excel le permite leer este comentario encadenado; sin embargo, las ediciones que se apliquen se quitarán si el archivo se abre en una versión más reciente de Excel. Más información: https://go.microsoft.com/fwlink/?linkid=870924
Comentario:
    1° y 2° trimestre (Diseño)</t>
      </text>
    </comment>
    <comment ref="F31" authorId="9" shapeId="0" xr:uid="{253DA96C-0C0A-47A8-AF09-0DDF4C9A61B4}">
      <text>
        <t>[Comentario encadenado]
Su versión de Excel le permite leer este comentario encadenado; sin embargo, las ediciones que se apliquen se quitarán si el archivo se abre en una versión más reciente de Excel. Más información: https://go.microsoft.com/fwlink/?linkid=870924
Comentario:
    1° trimestre (Definir)</t>
      </text>
    </comment>
    <comment ref="F36" authorId="10" shapeId="0" xr:uid="{7EA43A2B-BBE9-41D5-8BFA-8C0C99F86A4E}">
      <text>
        <t>[Comentario encadenado]
Su versión de Excel le permite leer este comentario encadenado; sin embargo, las ediciones que se apliquen se quitarán si el archivo se abre en una versión más reciente de Excel. Más información: https://go.microsoft.com/fwlink/?linkid=870924
Comentario:
    1° y  2° trimestre (Diseño) , 3° y 4° trimestre  (Implementación)</t>
      </text>
    </comment>
    <comment ref="F40" authorId="11" shapeId="0" xr:uid="{C18510DA-BB0C-49F7-B3E0-D21A44A1E02C}">
      <text>
        <t>[Comentario encadenado]
Su versión de Excel le permite leer este comentario encadenado; sin embargo, las ediciones que se apliquen se quitarán si el archivo se abre en una versión más reciente de Excel. Más información: https://go.microsoft.com/fwlink/?linkid=870924
Comentario:
    2° y 3° trimestre (Diseño)</t>
      </text>
    </comment>
    <comment ref="F43" authorId="12" shapeId="0" xr:uid="{480EAC07-9262-4CBD-B9D3-1F20D0E02DA8}">
      <text>
        <t>[Comentario encadenado]
Su versión de Excel le permite leer este comentario encadenado; sin embargo, las ediciones que se apliquen se quitarán si el archivo se abre en una versión más reciente de Excel. Más información: https://go.microsoft.com/fwlink/?linkid=870924
Comentario:
    Fecha limite según Plan de mejoraemiento FURAG 30/08/2021</t>
      </text>
    </comment>
    <comment ref="K43" authorId="13" shapeId="0" xr:uid="{A683760F-78A8-4109-9CE9-FD1628949C38}">
      <text>
        <t>[Comentario encadenado]
Su versión de Excel le permite leer este comentario encadenado; sin embargo, las ediciones que se apliquen se quitarán si el archivo se abre en una versión más reciente de Excel. Más información: https://go.microsoft.com/fwlink/?linkid=870924
Comentario:
    Grupo de Desarrollo Organizacional</t>
      </text>
    </comment>
    <comment ref="F44" authorId="14" shapeId="0" xr:uid="{9030FC8F-53D7-43D1-B56B-0DF5BEA9667F}">
      <text>
        <t>[Comentario encadenado]
Su versión de Excel le permite leer este comentario encadenado; sin embargo, las ediciones que se apliquen se quitarán si el archivo se abre en una versión más reciente de Excel. Más información: https://go.microsoft.com/fwlink/?linkid=870924
Comentario:
    Fecha limite según Plan de mejoraemiento FURAG Dic 2021</t>
      </text>
    </comment>
    <comment ref="N45" authorId="15" shapeId="0" xr:uid="{63C080B3-F180-4714-8834-504F788520FD}">
      <text>
        <t>[Comentario encadenado]
Su versión de Excel le permite leer este comentario encadenado; sin embargo, las ediciones que se apliquen se quitarán si el archivo se abre en una versión más reciente de Excel. Más información: https://go.microsoft.com/fwlink/?linkid=870924
Comentario:
    Grupo de Atención al Ciudadano</t>
      </text>
    </comment>
    <comment ref="F46" authorId="16" shapeId="0" xr:uid="{7DC0696B-2BEF-4D22-ABB4-459C51678438}">
      <text>
        <t>[Comentario encadenado]
Su versión de Excel le permite leer este comentario encadenado; sin embargo, las ediciones que se apliquen se quitarán si el archivo se abre en una versión más reciente de Excel. Más información: https://go.microsoft.com/fwlink/?linkid=870924
Comentario:
    1° Trimestre definir
Respuesta:
    1° y 2° trimestre (Definir)  3° y 4° trimestre  (difundir)</t>
      </text>
    </comment>
    <comment ref="F56" authorId="17" shapeId="0" xr:uid="{8EE93BFF-FC2F-4E90-AB64-51F113A90F18}">
      <text>
        <t>[Comentario encadenado]
Su versión de Excel le permite leer este comentario encadenado; sin embargo, las ediciones que se apliquen se quitarán si el archivo se abre en una versión más reciente de Excel. Más información: https://go.microsoft.com/fwlink/?linkid=870924
Comentario:
    Vence el primer semestre de 2021segun Plan de Mejorameito FURAG</t>
      </text>
    </comment>
  </commentList>
</comments>
</file>

<file path=xl/sharedStrings.xml><?xml version="1.0" encoding="utf-8"?>
<sst xmlns="http://schemas.openxmlformats.org/spreadsheetml/2006/main" count="684" uniqueCount="278">
  <si>
    <t>FECHA DE CUMPLIMIENTO</t>
  </si>
  <si>
    <t>Primer trimestre</t>
  </si>
  <si>
    <t>Segundo Trimestre</t>
  </si>
  <si>
    <t>Tercer trimestre</t>
  </si>
  <si>
    <t>Cuarto trimestre</t>
  </si>
  <si>
    <t>Cantidad</t>
  </si>
  <si>
    <t>%</t>
  </si>
  <si>
    <t>X</t>
  </si>
  <si>
    <t xml:space="preserve"> 2 - Racionalización de Trámites</t>
  </si>
  <si>
    <t xml:space="preserve"> 3 - Rendición de Cuentas (RdC)</t>
  </si>
  <si>
    <t xml:space="preserve"> 4 - Mecanismos para mejorar la Atención al Ciudadano</t>
  </si>
  <si>
    <t xml:space="preserve"> 5 - Mecanismos para la Transparencia y Acceso a la Información</t>
  </si>
  <si>
    <t>Subcomponente</t>
  </si>
  <si>
    <t>Actividades</t>
  </si>
  <si>
    <t>Meta o producto</t>
  </si>
  <si>
    <t>Dirección General</t>
  </si>
  <si>
    <t>Dirección Técnica</t>
  </si>
  <si>
    <t>Dirección Operativa</t>
  </si>
  <si>
    <t>Dirección de Contratación</t>
  </si>
  <si>
    <t>Oficina Asesora de Planeación</t>
  </si>
  <si>
    <t>Oficina de Control interno</t>
  </si>
  <si>
    <t>Oficina Asesora Jurídica</t>
  </si>
  <si>
    <t>Secretaría General</t>
  </si>
  <si>
    <t>Subdirección Financiera</t>
  </si>
  <si>
    <t>Subdirección Administrativa</t>
  </si>
  <si>
    <t>Subdirección de Estudios e Innovación</t>
  </si>
  <si>
    <t>Subdirección de Medio Ambiente y Gestión Social</t>
  </si>
  <si>
    <t>Subdirección de Prevención y Atención de Emergencias</t>
  </si>
  <si>
    <t>Subdirección Red Terciaria y Férrea</t>
  </si>
  <si>
    <t>Subdirección Red Nacional de Carreteras</t>
  </si>
  <si>
    <t>Subdirección Marítima y Fluvial</t>
  </si>
  <si>
    <t xml:space="preserve">Territoriales </t>
  </si>
  <si>
    <t>1. Política de Administración de Riesgos de Corrupción</t>
  </si>
  <si>
    <t>Implementar la Política Institucional de Administración del Riesgo</t>
  </si>
  <si>
    <t xml:space="preserve">Política Institucional de Administración del Riesgo  implementada </t>
  </si>
  <si>
    <t>2.Construcción del Mapa de Riesgos de Corrupción</t>
  </si>
  <si>
    <t>Consolidar la  matriz y mapa de riesgos de corrupción construida mediante proceso participativo (actores internos y externos de la entidad) y someterla a aprobación por parte del comité</t>
  </si>
  <si>
    <t>Matriz y mapa de riesgos de corrupción consolidado y aprobada</t>
  </si>
  <si>
    <t xml:space="preserve">3. Consulta y divulgación </t>
  </si>
  <si>
    <t>Vincular actores internos y externos de la entidad en la revisión y actualización de la Política Institucional de Administración del Riesgo</t>
  </si>
  <si>
    <t>Política Institucional de Administración del Riesgo vigente y riesgos de corrupción identificados, divulgados</t>
  </si>
  <si>
    <t>Divulgar en página web e intranet la Política Institucional de Administración del Riesgo vigente y los riesgos de corrupción identificados</t>
  </si>
  <si>
    <t>Divulgar en página web e intranet mapa de riesgos de corrupción con reporte de monitoreo trimestral</t>
  </si>
  <si>
    <t>4. Monitoreo o revisión</t>
  </si>
  <si>
    <t>Monitorear y revisar el Mapa de Riesgos de Corrupción  y si es del caso ajustarlo e informar a la Oficina Asesora de Planeación</t>
  </si>
  <si>
    <t>Mapa de Riesgos de Corrupción monitoreado y revisado</t>
  </si>
  <si>
    <t>5. Seguimiento</t>
  </si>
  <si>
    <t xml:space="preserve">Monitoreo de la ejecución del PAAC publicado y divulgado </t>
  </si>
  <si>
    <t xml:space="preserve">Seguimiento  de la ejecución del PAAC publicado y divulgado </t>
  </si>
  <si>
    <t xml:space="preserve"> Virtualización del trámite y expedición electrónica del permiso "Permiso de cierre de vías"</t>
  </si>
  <si>
    <t>Permiso de cierre de vías virtualizado</t>
  </si>
  <si>
    <t xml:space="preserve"> Virtualización del trámite y expedición electrónica del permiso "Permiso de uso de zona de vía"</t>
  </si>
  <si>
    <t>Permiso de uso de zona de vía  virtualizado</t>
  </si>
  <si>
    <t xml:space="preserve"> Virtualización del trámite y expedición electrónica del "Concepto técnico de ubicación de estaciones de servicios"</t>
  </si>
  <si>
    <t>Concepto técnico de ubicación de estaciones de servicios virtualizado</t>
  </si>
  <si>
    <t xml:space="preserve"> Virtualización del trámite y expedición electrónica del permiso "Beneficio de Tarifa Diferencial o Exenta en las estaciones de peaje a cargo del INVIAS"</t>
  </si>
  <si>
    <t>Beneficio de Tarifa Diferencial o Exenta en las estaciones de peaje a cargo del INVIAS virtualizado</t>
  </si>
  <si>
    <t>1. Información de calidad y en lenguaje comprensible</t>
  </si>
  <si>
    <t xml:space="preserve">Divulgar boletines de prensa con información de la gestión institucional </t>
  </si>
  <si>
    <t>Boletines de prensa divulgados</t>
  </si>
  <si>
    <t>Asegurar que toda información divulgada en canales externos sea de fácil comprensión para los grupos de valor</t>
  </si>
  <si>
    <t xml:space="preserve">Informe del porcentaje de  información de fácil comprensión, divulgada e canales externos </t>
  </si>
  <si>
    <t>Elaborar un informe individual de rendición de cuentas con corte a 31 de diciembre de 2020 y publicarlo en la página web en la sección “Transparencia y acceso a la información” a más tardar el 30 de marzo de este año bajo los lineamientos del Sistema de Rendición de Cuentas para el Acuerdo de Paz (SIRCAP) a cargo del Departamento Administrativo de la Función Pública</t>
  </si>
  <si>
    <t>Informe individual de rendición de cuentas  publicado en la página web en la sección “Transparencia y acceso a la información</t>
  </si>
  <si>
    <t>Producir y documentar de manera permanente en el año 2021 la información sobre los avances de la gestión en la implementación del Acuerdo de Paz bajo los lineamientos del SIRCAP a cargo del Departamento Administrativo de la Función Pública.</t>
  </si>
  <si>
    <t xml:space="preserve">Información sobre los avances  de la gestión en la implementación  del Acuerdo de Paz  documentada  bajo los lineamientos del SIRCAP </t>
  </si>
  <si>
    <t>2. Diálogo de doble vía con la ciudadanía y sus organizaciones</t>
  </si>
  <si>
    <t>Diseñar e implementar espacios de dialogo  nacionales y territoriales  con base en los lineamientos del Manual Único de Rendición de Cuentas (MURC)  de acuerdo con el cronograma establecido  por el Sistema de Rendición de Cuentas.</t>
  </si>
  <si>
    <t xml:space="preserve"> Espacios de dialogo  nacionales y territoriales diseñados e implementados de acuerdo con el cronograma establecido  por el Sistema de Rendición de Cuentas.</t>
  </si>
  <si>
    <t>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t>
  </si>
  <si>
    <t>Estrategia  de divulgación  de los avances de la entidad respecto de la implementación del Acuerdo de Paz  diseñada e Implementada</t>
  </si>
  <si>
    <t>Realizar el principal espacio de rendición de cuentas</t>
  </si>
  <si>
    <t>Espacio de rendición de cuentas realizado</t>
  </si>
  <si>
    <t>Realizar Chat ciudadano temático que propicien el diálogo con la ciudadanía.</t>
  </si>
  <si>
    <t xml:space="preserve">9 Chat ciudadano temático realizados </t>
  </si>
  <si>
    <t>3. Incentivos para motivar la cultura de la rendición y petición de cuentas</t>
  </si>
  <si>
    <t xml:space="preserve">Realizar reconocimientos a la participación de la ciudadanía </t>
  </si>
  <si>
    <t>Participación de la ciudadanía reconocida</t>
  </si>
  <si>
    <t>Capacitar a las personas y comunidades interesadas en realizar seguimiento a los proyectos y asesorarlos en el proceso de conformación de veedurías ciudadanas u otro espacio de participación comunitaria.</t>
  </si>
  <si>
    <t>100% Capacitaciones Realizadas / Capacitaciones Programadas</t>
  </si>
  <si>
    <t>Capacitar un equipo interdisciplinario en temas de Rendición de cuentas</t>
  </si>
  <si>
    <t>1 Capacitación Realizadas</t>
  </si>
  <si>
    <t>4. Evaluación y retroalimentación a la gestión institucional</t>
  </si>
  <si>
    <t>Evaluar la estrategia de rendición de cuentas (incluyendo cada espacio de diálogo)</t>
  </si>
  <si>
    <t>Informe de evaluación e Informe de Seguimiento</t>
  </si>
  <si>
    <r>
      <t>1</t>
    </r>
    <r>
      <rPr>
        <b/>
        <sz val="11"/>
        <rFont val="Calibri"/>
        <family val="2"/>
      </rPr>
      <t xml:space="preserve">. Estructura administrativa y Direccionamiento estratégico </t>
    </r>
  </si>
  <si>
    <t>Diseñar e implementar la estrategia de participación ciudadana</t>
  </si>
  <si>
    <t>Estrategia de participación ciudadana diseñada e implementada</t>
  </si>
  <si>
    <t>Estandarizar e implementar formato para reporte de actividades de participación</t>
  </si>
  <si>
    <t>Formato estandarizado e implementado</t>
  </si>
  <si>
    <t>Adecuar los puntos de atención en las Direcciones Territoriales para  mejorar la accesibilidad de la población en condición de discapacidad motora</t>
  </si>
  <si>
    <t>4 puntos de atención en las Direcciones Territoriales adecuados</t>
  </si>
  <si>
    <t>2. Fortalecimiento de los canales de atención</t>
  </si>
  <si>
    <t>Fortalecer el Canal telefónico de atención</t>
  </si>
  <si>
    <t>Canal  telefónico fortalecido</t>
  </si>
  <si>
    <t>Promover que los canales de atención sean utilizados de forma consistente y homogénea por parte de las unidades ejecutoras que le responden al ciudadano</t>
  </si>
  <si>
    <t>Uso de canales de forma consistente y homogénea, promovido</t>
  </si>
  <si>
    <t>Adoptar mecanismos de comunicación incluyentes</t>
  </si>
  <si>
    <t>Mecanismos de comunicación incluyentes, adoptados</t>
  </si>
  <si>
    <t>3. Talento humano</t>
  </si>
  <si>
    <t>Diseñar e implementar un programa para promover espacios de sensibilización en la cultura del servicio en Invias</t>
  </si>
  <si>
    <t>Programa diseñado e implementado</t>
  </si>
  <si>
    <t>Generar incentivos a los servidores públicos de las áreas de atención al ciudadano</t>
  </si>
  <si>
    <t>Incentivos generados</t>
  </si>
  <si>
    <t xml:space="preserve">Realizar mesas de trabajo sobre servicio al ciudadano y PQRD </t>
  </si>
  <si>
    <t>10 Mesas de trabajo realizadas</t>
  </si>
  <si>
    <t>Realizar talleres sobre la responsabilidad de los servidores públicos (deberes, derechos y obligaciones)</t>
  </si>
  <si>
    <t>6 Talleres realizados.</t>
  </si>
  <si>
    <t xml:space="preserve"> 4.  Normativo y procedimental</t>
  </si>
  <si>
    <t>Diseño de estrategia para incorporar el lenguaje claro en la gestión de la Entidad</t>
  </si>
  <si>
    <t>Estrategia diseñada e implementada</t>
  </si>
  <si>
    <t>Diseñar e implementar mecanismos que permitan el seguimiento y optimización de las estrategias de Servicio al Ciudadano</t>
  </si>
  <si>
    <t xml:space="preserve">Mecanismos diseñados e implementados </t>
  </si>
  <si>
    <t>Identificar necesidades, expectativas e intereses del ciudadano para gestionar la atención adecuada y oportuna</t>
  </si>
  <si>
    <t>Necesidades, expectativas e intereses del ciudadano identificados</t>
  </si>
  <si>
    <t>Diagramas de Flujos documentales identificados</t>
  </si>
  <si>
    <t>Poner en operación el Sistema de Gestión de Documentos Electrónicos SGDEA</t>
  </si>
  <si>
    <t>SGDEA en operación</t>
  </si>
  <si>
    <t>Definir un sistema informático de registro de las observaciones presentadas por las veedurías ciudadanas</t>
  </si>
  <si>
    <t>Sistema informático de registro de observaciones de veedurías ciudadanas definido</t>
  </si>
  <si>
    <t>5.Relacionamiento con el ciudadano</t>
  </si>
  <si>
    <t>Definir y difundir el portafolio de servicios al ciudadano de la entidad</t>
  </si>
  <si>
    <t> Portafolio de servicios definido y difundido</t>
  </si>
  <si>
    <t>Adecuar el modelo de servicio al servicio ciudadano al modelo sectorial de Transporte</t>
  </si>
  <si>
    <t>Modelo del Servicio al Ciudadano adecuado al sectorial</t>
  </si>
  <si>
    <t>1. Lineamientos de Transparencia Activa</t>
  </si>
  <si>
    <t>Definir y aprobar el diseño de la ficha web para cada proyecto y divulgarla en el portal de Invias y datos abiertos</t>
  </si>
  <si>
    <t>Fichas web de proyectos diseñada, aprobada y divulgadas en la página web y datos abiertos</t>
  </si>
  <si>
    <t>Difundir información sobre la oferta institucional de trámites y otros procedimientos en lenguaje claro y de forma permanente a los usuarios de los trámites teniendo en cuenta la caracterización</t>
  </si>
  <si>
    <t xml:space="preserve">Información difundida </t>
  </si>
  <si>
    <t>2. Lineamientos de Transparencia Pasiva</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</si>
  <si>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</si>
  <si>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</si>
  <si>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</si>
  <si>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Elaboración y presentación de Estados Financieros</t>
  </si>
  <si>
    <t>Estados Financieros presentados</t>
  </si>
  <si>
    <t>Formular y actualizar el Plan Anual de Adquisiciones -PAA -</t>
  </si>
  <si>
    <t>Plan Anual de Adquisiciones formulado y actualizado</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</si>
  <si>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</si>
  <si>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</si>
  <si>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</si>
  <si>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4. Criterio Diferencial de Accesibilidad</t>
  </si>
  <si>
    <t>Mejorar la accesibilidad de la población en condición de discapacidad visual y auditiva (Señalizar con imágenes en lengua de señas, alto relieve, otras lenguas o idiomas)</t>
  </si>
  <si>
    <t>Accesibilidad mejorada</t>
  </si>
  <si>
    <t>Realizar auditorias  al modelo de seguridad y privacidad de la información (MSPI), norma técnica NTC 5854  y  norma técnica NTC 6047 de infraestructura.</t>
  </si>
  <si>
    <t xml:space="preserve"> 3 auditorías realizadas</t>
  </si>
  <si>
    <t>5. Monitoreo del Acceso a la Información Pública</t>
  </si>
  <si>
    <t>Implementar el plan de mejoramiento del Índice de Información y Acceso a la Información, ITA</t>
  </si>
  <si>
    <t>Plan de mejoramiento implementado</t>
  </si>
  <si>
    <t>Elaborar informe trimestral sobre la información más consultada (indicando  si la misma se encuentra disponible en la página web)</t>
  </si>
  <si>
    <t>Informes trimestrales  sobre información más consultada</t>
  </si>
  <si>
    <t>6- Iniciativas adicionales</t>
  </si>
  <si>
    <t>#</t>
  </si>
  <si>
    <t>Acum.</t>
  </si>
  <si>
    <t>Actividades que vences en el 1° trimestre</t>
  </si>
  <si>
    <t>Actividades que vences en el 2° trimestre</t>
  </si>
  <si>
    <t>Actividades que vences en el 3° trimestre</t>
  </si>
  <si>
    <t>Actividades que vences en el 4° trimestre</t>
  </si>
  <si>
    <t>Código de buen gobierno adoptado</t>
  </si>
  <si>
    <t>Adoptar un código de  buen gobierno que incluya lineamientos sobre manejo de conflicto de intereses, mecanismos de protección al denunciante y canales de denuncia de hechos de corrupción.</t>
  </si>
  <si>
    <t>Sin subcomponente</t>
  </si>
  <si>
    <t xml:space="preserve">Publicar y divulgar el monitoreo de la ejecución del PAAC </t>
  </si>
  <si>
    <t xml:space="preserve">Publicar y divulgar el  seguimiento de la ejecución del PAAC </t>
  </si>
  <si>
    <t>Identificar los flujos de la información (vertical, horizontal, hacia afuera de la entidad, entre otros) para la gestión de la información institucional</t>
  </si>
  <si>
    <t>Fecha Inicio</t>
  </si>
  <si>
    <t>Fecha fin</t>
  </si>
  <si>
    <t>ACTIVIDAD</t>
  </si>
  <si>
    <t>Fecha final</t>
  </si>
  <si>
    <t>DURACIÓN</t>
  </si>
  <si>
    <t>% Avance</t>
  </si>
  <si>
    <t>DIAS COMPLETADOS</t>
  </si>
  <si>
    <t>% AVANCE</t>
  </si>
  <si>
    <t>OBSERVACIÓN</t>
  </si>
  <si>
    <t>1 - Gestión del Riesgo de Corrupción “MAPA DE RIESGOS DE CORRUPCIÓN"</t>
  </si>
  <si>
    <t>Desempeño</t>
  </si>
  <si>
    <t>Avance fente a programado en 1ª trimestre</t>
  </si>
  <si>
    <t>Avance respecto al total programado en el año</t>
  </si>
  <si>
    <t xml:space="preserve"> Virtualización del trámite y expedición electrónica del permiso "Permiso con formalidades plenas para movilización de carga indivisible, extra dimensionada o extrapesada"</t>
  </si>
  <si>
    <t>Permiso con formalidades plenas para movilización de carga indivisible, extra dimensionada o extrapesada virtualizado</t>
  </si>
  <si>
    <t xml:space="preserve"> Optimizar aplicativo para "Permiso para movilización de carga extra dimensionada por las vías nacionales"</t>
  </si>
  <si>
    <t>Aplicativo optimizado para Permiso para movilización de carga extra dimensionada por las vías nacionales</t>
  </si>
  <si>
    <r>
      <t xml:space="preserve">Actividad cumplida en el primer trimestre.
</t>
    </r>
    <r>
      <rPr>
        <b/>
        <sz val="11"/>
        <color theme="1"/>
        <rFont val="Calibri"/>
        <family val="2"/>
        <scheme val="minor"/>
      </rPr>
      <t>MEMORANDO No DO 72266  del  29/09/2021 :</t>
    </r>
    <r>
      <rPr>
        <sz val="11"/>
        <color theme="1"/>
        <rFont val="Calibri"/>
        <family val="2"/>
        <scheme val="minor"/>
      </rPr>
      <t xml:space="preserve">
La Dirección Operativa  suministro la información de su competencia para la elaboración de dicho informe. al respecto, El INVIAS realizo la publicación del informe de rendición de cuentas 2020 en el siguiente enlace: https://www.invias.gov.co/index.php/archivo-y-documentos/hechos-de-transparencia/rendicion-de-cuentas/10935-informe-de-rendicion-de-cuentas-2020/file. Actividad cumplida en el primer trimestre.</t>
    </r>
  </si>
  <si>
    <r>
      <t xml:space="preserve">Se dieron a conocer los avances de las intervenciones en vías terciarias y la contratación de Juntas de Acción Comunal para la realización de mantenimiento rutinario, se destacó, la donación hecha por la Fundación Buffet, para el mejoramiento de vías terciarias en la región del Catatumbo y se diseñó cartilla del programa Colombia Rural, la cual se desarrolló en departamentos azotados por el conflicto armado interno. https://www.invias.gov.co/index.php/sala/noticias/3941-gobierno-duque-gestiona-donacion-de-60-000-millones-para-el-mejoramiento-de-80-km-de-vias-rurales-en-la-region-de-catatumbo . </t>
    </r>
    <r>
      <rPr>
        <b/>
        <sz val="11"/>
        <rFont val="Calibri"/>
        <family val="2"/>
        <scheme val="minor"/>
      </rPr>
      <t xml:space="preserve">
MEMORANDO No DO 72266  del  29/09/2021 :</t>
    </r>
    <r>
      <rPr>
        <sz val="11"/>
        <rFont val="Calibri"/>
        <family val="2"/>
        <scheme val="minor"/>
      </rPr>
      <t xml:space="preserve">
Desde la Subdirección de la Red Terciaria y Férrea, continuamos trabajando de manera articulada con la D.G y con la Oficina de comunicación de la entidad, para dar a conocer los avances que en temas de vías terciarias en donde  hemos tenido en el marco de la implementación de los acuerdos de paz; como por ejemplo, la donación hecha por la fundación wuffet, para el mejoramiento de vías terciarias en la región del Catatumbo. Así mismo, se ha diseñado de manera articulada con la DG - oficina asesora de comunicaciones, la cartilla del programa Colombia Rural, el cual, se desarrollara en varios departamentos azotados por el conflicto armado interno. https://www.invias.gov.co/index.php/sala/noticias/3941-gobierno-duque-gestiona-donacion-de-60-000-millones-para-el-mejoramiento-de-80-km-de-vias-rurales-en-la-region-de-catatumbo .</t>
    </r>
  </si>
  <si>
    <t>CORTE 4° trimestre de 2021</t>
  </si>
  <si>
    <t xml:space="preserve">Actividad cumplida en el primer trimestre
</t>
  </si>
  <si>
    <t>RESPONSABLE INICIAL</t>
  </si>
  <si>
    <t>RESPONSABLE HOMOLOGADO</t>
  </si>
  <si>
    <t>Argumento Homologación</t>
  </si>
  <si>
    <t>Oficina de la información y comunicaciones OTIC</t>
  </si>
  <si>
    <t>x</t>
  </si>
  <si>
    <t xml:space="preserve">ARTíCULO 14. DIRECCiÓN TÉCNICA Y DE ESTRUCTURACIÓN
14.18. Otorgar 	 los permisos para el transporte terrestre de cargas indivisibles extradimensionadas, indivisibles extrapesadas, indivisibles extradimensionadas y extrapesada a la vez y transporte de cargas divisibles empleando vehículos combinados de carga sobre las rutas de la red vial nacional a cargo deI INVIAS; así como, los permisos de uso y ocupación temporal de zona de carretera para la construcción de accesos, instalación de tuberías, redes de servicios públicos, canalizaciones, ductos, obras destinadas a la seguridad vial, traslado de postes, transporte de hidrocarburos o cruces de redes eléctricas de alta, media o baja tensión y demás legalmente permitidos; y los permisos para cierres o restricciones de las vías sobre las rutas de la red vial nacional a cargo del INVIAS para la ejecución de obras, la atención a emergencias y la realización de eventos culturales o deportivos, previo concepto técnico emitido por la Subdirección de reglamentación técnica e innovación.
ARTíCULO 17. SUBDIRECCiÓN DE REGLAMENTACiÓN TÉCNICA E INNOVACiÓN. 
17.10. Emitir concepto técnico de viabilidad, frente al cumplimiento de los requisitos para el otorgamiento de permisos, como lo son: El transporte de cargas extradimensionadas, indivisibles extrapesadas, indivisibles extradimensionadas e indivisibles 
extrapesadas y extradimensionadas a la vez, El transporte de carga divisible utilizando vehículos combinados de carga, El uso y ocupación temporal de zona de carretera para la construcción de accesos, instalación de tuberías, redes de servicios 
públicos, canalizaciones, obras destinadas a la seguridad vial y traslado de postes en la infraestructura a cargo del Instituto Nacional de Vías y demás legalmente permitidos, El cierre o restricción de las vías sobre las rutas de la red vial a cargo del 
INVIAS para la ejecución de obras, la atención a emergencias y la realización de eventos culturales o deportivos. 
ARTICULO 12°, OFICINA DE TECNOLOGíAS DE LA INFORMACIÓN Y lAS  COMUNICACIONES - OTIC
12.6. Definir, adoptar e implementar lineamientos para la adquisición, instalación y funcionamiento de los bienes, sistemas de información y servicios tecnológicos del Instituto. 
12.11. Diseñar estrategias, instrumentos y herramientas con aplicación de tecnologías de la información y las comunicaciones para brindar un buen servicio al ciudadano.
12.13. Coordinar 	 con las dependencias correspondientes la designación de los responsables de liderar el desarrollo, implementación, administración y mantenimiento de los sistemas de información y servicios digitales de la entidad en 
virtud de lo establecido en el Plan Estratégico de tecnologías de la información y de  las comunicaciones, así como las necesidades de información de los servicios al 
ciudadano y grupos de interés. 
12.14. Coordinar 	 con las dependencias correspondientes la designación de los responsables de liderar la definición, adquisición y supervisión de las capacidades de infraestructura tecnológica, servicios de administración, operación y soporte y 
velar por la prestación eficiente de los servicios tecnológicos necesarios para garantizar la operación de los sistemas de información y servicios digitales. 
12.15. Propender y facilitar el 	 uso y apropiación de las tecnologías, los sistemas de información y los servicios digitales por parte de los servidores públicos, los ciudadanos y los grupos de interés a quienes están dirigidos.  </t>
  </si>
  <si>
    <t xml:space="preserve">ARTíCULO 14. DIRECCiÓN TÉCNICA Y DE ESTRUCTURACIÓN
14.18. Otorgar 	 los permisos para el transporte terrestre de cargas indivisibles extradimensionadas, indivisibles extrapesadas, indivisibles extradimensionadas y extrapesada a la vez y transporte de cargas divisibles empleando vehículos combinados de carga sobre las rutas de la red vial nacional a cargo deI INVIAS; así como, los permisos de uso y ocupación temporal de zona de carretera para la construcción de accesos, instalación de tuberías, redes de servicios públicos, canalizaciones, ductos, obras destinadas a la seguridad vial, traslado de postes, transporte de hidrocarburos o cruces de redes eléctricas de alta, media o baja tensión y demás legalmente permitidos; y los permisos para cierres o restricciones de las vías sobre las rutas de la red vial nacional a cargo del INVIAS para la ejecución de obras, la atención a emergencias y la realización de eventos culturales o deportivos, previo concepto técnico emitido por la Subdirección de reglamentación técnica e innovación.
ARTíCULO 17. SUBDIRECCiÓN DE REGLAMENTACiÓN TÉCNICA E INNOVACiÓN. 
17.10. Emitir concepto técnico de viabilidad, frente al cumplimiento de los requisitos para el otorgamiento de permisos, como lo son: El transporte de cargas extradimensionadas, indivisibles extrapesadas, indivisibles extradimensionadas e indivisibles extrapesadas y extradimensionadas a la vez, El transporte de carga divisible utilizando vehículos combinados de carga, El uso y ocupación temporal de zona de carretera para la construcción de accesos, instalación de tuberías, redes de servicios públicos, canalizaciones, obras destinadas a la seguridad vial y traslado de postes en la infraestructura a cargo del Instituto Nacional de Vías y demás legalmente permitidos, El cierre o restricción de las vías sobre las rutas de la red vial a cargo del INVIAS para la ejecución de obras, la atención a emergencias y la realización de eventos culturales o deportivos. 
17.11. Aprobar las pólizas 	de los permisos para el uso y ocupación temporal de zona de  carretera cuando a ello haya lugar. Sin perjuicio de las funciones asignadas a las 
Direcciones Territoriales en los citados actos administrativos. 
ARTíCULO 13°. DIRECCIONES TERRITORIALES
13.10. Previa delegación podrá conceder y suscribir permisos de uso de zona de vía, de acuerdo con el procedimiento y requisitos definidos por la Subdirección de Reglamentación Técnica e Innovación. 
13.11. Coordinar 	con la Policía de Carreteras y demás autoridades competentes, el cumplimiento de las normas sobre uso de las vías, derechos de las zonas de carreteras y protección de la seguridad de los usuarios de las mismas.
ARTICULO 12°, OFICINA DE TECNOLOGíAS DE LA INFORMACIÓN Y lAS  COMUNICACIONES - OTIC
12.6. Definir, adoptar e implementar lineamientos para la adquisición, instalación y funcionamiento de los bienes, sistemas de información y servicios tecnológicos del Instituto. 
12.11. Diseñar estrategias, instrumentos y herramientas con aplicación de tecnologías de la información y las comunicaciones para brindar un buen servicio al ciudadano.
12.13. Coordinar 	 con las dependencias correspondientes la designación de los responsables de liderar el desarrollo, implementación, administración y mantenimiento de los sistemas de información y servicios digitales de la entidad en 
virtud de lo establecido en el Plan Estratégico de tecnologías de la información y de  las comunicaciones, así como las necesidades de información de los servicios al 
ciudadano y grupos de interés. 
12.14. Coordinar 	 con las dependencias correspondientes la designación de los responsables de liderar la definición, adquisición y supervisión de las capacidades de infraestructura tecnológica, servicios de administración, operación y soporte y 
velar por la prestación eficiente de los servicios tecnológicos necesarios para garantizar la operación de los sistemas de información y servicios digitales. 
12.15. Propender y facilitar el 	 uso y apropiación de las tecnologías, los sistemas de información y los servicios digitales por parte de los servidores públicos, los ciudadanos y los grupos de interés a quienes están dirigidos.  </t>
  </si>
  <si>
    <t>Subdirección  General</t>
  </si>
  <si>
    <t>Dirección Técnica y de Estructuración - DTE</t>
  </si>
  <si>
    <t>DTE -Subdirección de Reglamentación Técnica e Innovación</t>
  </si>
  <si>
    <t>Dirección de Ejecución y Operación</t>
  </si>
  <si>
    <t>Dirección Jurídica</t>
  </si>
  <si>
    <t>Oficina de Control Interno Disciplinario</t>
  </si>
  <si>
    <t>Avance frente a programado en 4° trimestre</t>
  </si>
  <si>
    <r>
      <t xml:space="preserve">DESPACHO DEL DIRECTOR GENERAL
</t>
    </r>
    <r>
      <rPr>
        <sz val="11"/>
        <rFont val="Calibri"/>
        <family val="2"/>
      </rPr>
      <t xml:space="preserve">7.14. Dirigir, trazar la política, orientar y coordinar las actividades relacionadas con las  comunicaciones internas y externas y el manejo de los medios de comunicación. 
</t>
    </r>
    <r>
      <rPr>
        <b/>
        <sz val="11"/>
        <rFont val="Calibri"/>
        <family val="2"/>
      </rPr>
      <t xml:space="preserve">
SUBDIRECCiÓN GENERAL
</t>
    </r>
    <r>
      <rPr>
        <sz val="11"/>
        <rFont val="Calibri"/>
        <family val="2"/>
      </rPr>
      <t>8.10. 	 Desarrollar la política de las comunicaciones externas e internas de acuerdo con las directrices del Director General y la coordinación respectiva con cada una de las dependencias en esta materia.</t>
    </r>
  </si>
  <si>
    <r>
      <t xml:space="preserve">DESPACHO DEL DIRECTOR GENERAL
</t>
    </r>
    <r>
      <rPr>
        <sz val="11"/>
        <rFont val="Calibri"/>
        <family val="2"/>
      </rPr>
      <t xml:space="preserve">7.14. Dirigir, trazar la política, orientar y coordinar las actividades relacionadas con las  comunicaciones internas y externas y el manejo de los medios de comunicación. </t>
    </r>
    <r>
      <rPr>
        <b/>
        <sz val="11"/>
        <rFont val="Calibri"/>
        <family val="2"/>
      </rPr>
      <t xml:space="preserve">
SUBDIRECCiÓN GENERAL
</t>
    </r>
    <r>
      <rPr>
        <sz val="11"/>
        <rFont val="Calibri"/>
        <family val="2"/>
      </rPr>
      <t>8.10. 	 Desarrollar la política de las comunicaciones externas e internas de acuerdo con las directrices del Director General y la coordinación respectiva con cada una de las dependencias en esta materia.</t>
    </r>
  </si>
  <si>
    <t>Actual política institucional de adminsitración del riegso, lineas de defensa y líderes de proceso</t>
  </si>
  <si>
    <r>
      <t xml:space="preserve">ARTíCULO 14. DIRECCiÓN TÉCNICA Y DE ESTRUCTURACIÓN
</t>
    </r>
    <r>
      <rPr>
        <sz val="11"/>
        <rFont val="Calibri"/>
        <family val="2"/>
      </rPr>
      <t>14.18. Otorgar 	 los permisos para el transporte terrestre de cargas indivisibles extradimensionadas, indivisibles extrapesadas, indivisibles extradimensionadas y extrapesada a la vez y transporte de cargas divisibles empleando vehículos combinados de carga sobre las rutas de la red vial nacional a cargo deI INVIAS; así como, los permisos de uso y ocupación temporal de zona de carretera para la construcción de accesos, instalación de tuberías, redes de servicios públicos, canalizaciones, ductos, obras destinadas a la seguridad vial, traslado de postes, transporte de hidrocarburos o cruces de redes eléctricas de alta, media o baja tensión y demás legalmente permitidos; y los permisos para cierres o restricciones de las vías sobre las rutas de la red vial nacional a cargo del INVIAS para la ejecución de obras, la atención a emergencias y la realización de eventos culturales o deportivos, previo concepto técnico emitido por la Subdirección de reglamentación técnica e innovación</t>
    </r>
    <r>
      <rPr>
        <b/>
        <sz val="11"/>
        <rFont val="Calibri"/>
        <family val="2"/>
      </rPr>
      <t xml:space="preserve">.
ARTíCULO 17. SUBDIRECCiÓN DE REGLAMENTACiÓN TÉCNICA E INNOVACiÓN. 
</t>
    </r>
    <r>
      <rPr>
        <sz val="11"/>
        <rFont val="Calibri"/>
        <family val="2"/>
      </rPr>
      <t xml:space="preserve">17.10. Emitir concepto técnico de viabilidad, frente al cumplimiento de los requisitos para el otorgamiento de permisos, como lo son: El transporte de cargas extradimensionadas, indivisibles extrapesadas, indivisibles extradimensionadas e indivisibles  extrapesadas y extradimensionadas a la vez, El transporte de carga divisible utilizando vehículos combinados de carga, El uso y ocupación temporal de zona de carretera para la construcción de accesos, instalación de tuberías, redes de servicios  públicos, canalizaciones, obras destinadas a la seguridad vial y traslado de postes en la infraestructura a cargo del Instituto Nacional de Vías y demás legalmente permitidos, El cierre o restricción de las vías sobre las rutas de la red vial a cargo del INVIAS para la ejecución de obras, la atención a emergencias y la realización de eventos culturales o deportivos. 
</t>
    </r>
    <r>
      <rPr>
        <b/>
        <sz val="11"/>
        <rFont val="Calibri"/>
        <family val="2"/>
      </rPr>
      <t xml:space="preserve">
ARTICULO 12°, OFICINA DE TECNOLOGíAS DE LA INFORMACIÓN Y lAS  COMUNICACIONES - OTIC
</t>
    </r>
    <r>
      <rPr>
        <sz val="11"/>
        <rFont val="Calibri"/>
        <family val="2"/>
      </rPr>
      <t xml:space="preserve">12.6. Definir, adoptar e implementar lineamientos para la adquisición, instalación y funcionamiento de los bienes, sistemas de información y servicios tecnológicos del Instituto. 
12.11. Diseñar estrategias, instrumentos y herramientas con aplicación de tecnologías de la información y las comunicaciones para brindar un buen servicio al ciudadano.
12.13. Coordinar 	 con las dependencias correspondientes la designación de los responsables de liderar el desarrollo, implementación, administración y mantenimiento de los sistemas de información y servicios digitales de la entidad en 
virtud de lo establecido en el Plan Estratégico de tecnologías de la información y de  las comunicaciones, así como las necesidades de información de los servicios al 
ciudadano y grupos de interés. 
12.14. Coordinar 	 con las dependencias correspondientes la designación de los responsables de liderar la definición, adquisición y supervisión de las capacidades de infraestructura tecnológica, servicios de administración, operación y soporte y  velar por la prestación eficiente de los servicios tecnológicos necesarios para garantizar la operación de los sistemas de información y servicios digitales. 
12.15. Propender y facilitar el 	 uso y apropiación de las tecnologías, los sistemas de información y los servicios digitales por parte de los servidores públicos, los ciudadanos y los grupos de interés a quienes están dirigidos.  </t>
    </r>
  </si>
  <si>
    <r>
      <t xml:space="preserve">ARTíCULO 14. DIRECCiÓN TÉCNICA Y DE ESTRUCTURACIÓN
</t>
    </r>
    <r>
      <rPr>
        <sz val="11"/>
        <rFont val="Calibri"/>
        <family val="2"/>
      </rPr>
      <t xml:space="preserve">14.15. Dirigir, 	 evaluar y hacer seguimiento a las actividades relacionadas con la administración, operación y recaudo de peajes y operación de pesaje, centros de  control y áreas de servicio de la infraestructura vial no concesionada a cargo del Instituto Nacional de Vías. 
</t>
    </r>
    <r>
      <rPr>
        <b/>
        <sz val="11"/>
        <rFont val="Calibri"/>
        <family val="2"/>
      </rPr>
      <t xml:space="preserve">
ARTICULO 12°, OFICINA DE TECNOLOGíAS DE LA INFORMACIÓN Y lAS  COMUNICACIONES - OTIC
</t>
    </r>
    <r>
      <rPr>
        <sz val="11"/>
        <rFont val="Calibri"/>
        <family val="2"/>
      </rPr>
      <t xml:space="preserve">12.6. Definir, adoptar e implementar lineamientos para la adquisición, instalación y funcionamiento de los bienes, sistemas de información y servicios tecnológicos del Instituto. 
12.11. Diseñar estrategias, instrumentos y herramientas con aplicación de tecnologías de la información y las comunicaciones para brindar un buen servicio al ciudadano.
12.13. Coordinar 	 con las dependencias correspondientes la designación de los responsables de liderar el desarrollo, implementación, administración y mantenimiento de los sistemas de información y servicios digitales de la entidad en  virtud de lo establecido en el Plan Estratégico de tecnologías de la información y de  las comunicaciones, así como las necesidades de información de los servicios al 
ciudadano y grupos de interés. 
12.14. Coordinar 	 con las dependencias correspondientes la designación de los responsables de liderar la definición, adquisición y supervisión de las capacidades de infraestructura tecnológica, servicios de administración, operación y soporte y  velar por la prestación eficiente de los servicios tecnológicos necesarios para garantizar la operación de los sistemas de información y servicios digitales. 
12.15. Propender y facilitar el  uso y apropiación de las tecnologías, los sistemas de información y los servicios digitales por parte de los servidores públicos, los ciudadanos y los grupos de interés a quienes están dirigidos.  </t>
    </r>
  </si>
  <si>
    <r>
      <t xml:space="preserve">ARTíCULO 14. DIRECCiÓN TÉCNICA Y DE ESTRUCTURACIÓN
</t>
    </r>
    <r>
      <rPr>
        <sz val="11"/>
        <rFont val="Calibri"/>
        <family val="2"/>
      </rPr>
      <t xml:space="preserve">14.18. Otorgar 	 los permisos para el transporte terrestre de cargas indivisibles extradimensionadas, indivisibles extrapesadas, indivisibles extradimensionadas y extrapesada a la vez y transporte de cargas divisibles empleando vehículos combinados de carga sobre las rutas de la red vial nacional a cargo deI INVIAS; así como, los permisos de uso y ocupación temporal de zona de carretera para la construcción de accesos, instalación de tuberías, redes de servicios públicos, canalizaciones, ductos, obras destinadas a la seguridad vial, traslado de postes, transporte de hidrocarburos o cruces de redes eléctricas de alta, media o baja tensión y demás legalmente permitidos; y los permisos para cierres o restricciones de las vías sobre las rutas de la red vial nacional a cargo del INVIAS para la ejecución de obras, la atención a emergencias y la realización de eventos culturales o deportivos, previo concepto técnico emitido por la Subdirección de reglamentación técnica e innovación.
</t>
    </r>
    <r>
      <rPr>
        <b/>
        <sz val="11"/>
        <rFont val="Calibri"/>
        <family val="2"/>
      </rPr>
      <t xml:space="preserve">
ARTíCULO 17. SUBDIRECCiÓN DE REGLAMENTACiÓN TÉCNICA E INNOVACiÓN. 
</t>
    </r>
    <r>
      <rPr>
        <sz val="11"/>
        <rFont val="Calibri"/>
        <family val="2"/>
      </rPr>
      <t xml:space="preserve">17.10. Emitir concepto técnico de viabilidad, frente al cumplimiento de los requisitos para el otorgamiento de permisos, como lo son: El transporte de cargas extradimensionadas, indivisibles extrapesadas, indivisibles extradimensionadas e indivisibles extrapesadas y extradimensionadas a la vez, El transporte de carga divisible utilizando vehículos combinados de carga, El uso y ocupación temporal de zona de carretera para la construcción de accesos, instalación de tuberías, redes de servicios 
públicos, canalizaciones, obras destinadas a la seguridad vial y traslado de postes en la infraestructura a cargo del Instituto Nacional de Vías y demás legalmente permitidos, El cierre o restricción de las vías sobre las rutas de la red vial a cargo del INVIAS para la ejecución de obras, la atención a emergencias y la realización de eventos culturales o deportivos. 
</t>
    </r>
    <r>
      <rPr>
        <b/>
        <sz val="11"/>
        <color theme="5"/>
        <rFont val="Calibri"/>
        <family val="2"/>
      </rPr>
      <t xml:space="preserve">
ARTíCULO 29. SECRETARíA GENERAL. 
</t>
    </r>
    <r>
      <rPr>
        <sz val="11"/>
        <color theme="5"/>
        <rFont val="Calibri"/>
        <family val="2"/>
      </rPr>
      <t xml:space="preserve">29,9 Avalar a través de su suscripción los permisos para el Transporte de Carga Extradimensionada por las vías nacionales a través del proceso de Atención al 
Ciudadano, conforme al procedimiento establecido previa verificación y aprobación del cumplimiento de requisitos por parte de la Subdirección de Reglamentación 
Técnica e Innovación.
</t>
    </r>
    <r>
      <rPr>
        <b/>
        <sz val="11"/>
        <rFont val="Calibri"/>
        <family val="2"/>
      </rPr>
      <t xml:space="preserve">
ARTICULO 12°, OFICINA DE TECNOLOGíAS DE LA INFORMACIÓN Y lAS  COMUNICACIONES - OTIC
</t>
    </r>
    <r>
      <rPr>
        <sz val="11"/>
        <rFont val="Calibri"/>
        <family val="2"/>
      </rPr>
      <t xml:space="preserve">12.6. Definir, adoptar e implementar lineamientos para la adquisición, instalación y funcionamiento de los bienes, sistemas de información y servicios tecnológicos del Instituto. 
12.11. Diseñar estrategias, instrumentos y herramientas con aplicación de tecnologías de la información y las comunicaciones para brindar un buen servicio al ciudadano.
12.13. Coordinar 	 con las dependencias correspondientes la designación de los responsables de liderar el desarrollo, implementación, administración y mantenimiento de los sistemas de información y servicios digitales de la entidad en virtud de lo establecido en el Plan Estratégico de tecnologías de la información y de  las comunicaciones, así como las necesidades de información de los servicios al  ciudadano y grupos de interés. 
12.14. Coordinar 	 con las dependencias correspondientes la designación de los responsables de liderar la definición, adquisición y supervisión de las capacidades de infraestructura tecnológica, servicios de administración, operación y soporte y  velar por la prestación eficiente de los servicios tecnológicos necesarios para garantizar la operación de los sistemas de información y servicios digitales. 
12.15. Propender y facilitar el 	 uso y apropiación de las tecnologías, los sistemas de información y los servicios digitales por parte de los servidores públicos, los ciudadanos y los grupos de interés a quienes están dirigidos.  </t>
    </r>
  </si>
  <si>
    <t>DTE -Subdirección Sostenibilidad</t>
  </si>
  <si>
    <r>
      <t xml:space="preserve">DESPACHO DEL DIRECTOR GENERAL
</t>
    </r>
    <r>
      <rPr>
        <sz val="11"/>
        <rFont val="Calibri"/>
        <family val="2"/>
      </rPr>
      <t xml:space="preserve">7.14. Dirigir, trazar la política, orientar y coordinar las actividades relacionadas con las  comunicaciones internas y externas y el manejo de los medios de comunicación. 
</t>
    </r>
    <r>
      <rPr>
        <b/>
        <sz val="11"/>
        <rFont val="Calibri"/>
        <family val="2"/>
      </rPr>
      <t xml:space="preserve">
SUBDIRECCiÓN GENERAL
</t>
    </r>
    <r>
      <rPr>
        <sz val="11"/>
        <rFont val="Calibri"/>
        <family val="2"/>
      </rPr>
      <t xml:space="preserve">8.10. 	 Desarrollar la política de las comunicaciones externas e internas de acuerdo con las directrices del Director General y la coordinación respectiva con cada una de las dependencias en esta materia.
</t>
    </r>
    <r>
      <rPr>
        <b/>
        <sz val="11"/>
        <rFont val="Calibri"/>
        <family val="2"/>
      </rPr>
      <t xml:space="preserve">DIRECCiÓN TÉCNICA Y DE ESTRUCTURACIÓN.
</t>
    </r>
    <r>
      <rPr>
        <sz val="11"/>
        <rFont val="Calibri"/>
        <family val="2"/>
      </rPr>
      <t xml:space="preserve">14.1. Dirigir, coordinar, controlar y evaluar la gestión de las Subdirecciones adscritas a la  Dirección. 
14.19. Dirigir y orientar la formulación e implementación de los criterios y estrategias 
</t>
    </r>
    <r>
      <rPr>
        <b/>
        <sz val="11"/>
        <rFont val="Calibri"/>
        <family val="2"/>
      </rPr>
      <t xml:space="preserve">
SUBDIRECCiÓN SOSTENIBILlDAD
</t>
    </r>
    <r>
      <rPr>
        <sz val="11"/>
        <rFont val="Calibri"/>
        <family val="2"/>
      </rPr>
      <t>19.3. 	 Socializar y adelantar los trámites necesarios con las comunidades localizadas en  las áreas de influencia de los proyectos que desarrolle el Instituto, en coordinación  con las unidades ejecutoras de los proyectos.</t>
    </r>
  </si>
  <si>
    <r>
      <t xml:space="preserve">DESPACHO DEL DIRECTOR GENERAL
</t>
    </r>
    <r>
      <rPr>
        <sz val="11"/>
        <rFont val="Calibri"/>
        <family val="2"/>
      </rPr>
      <t>7.14. Dirigir, trazar la política, orientar y coordinar las actividades relacionadas con las  comunicaciones internas y externas y el manejo de los medios de comunicación</t>
    </r>
    <r>
      <rPr>
        <b/>
        <sz val="11"/>
        <rFont val="Calibri"/>
        <family val="2"/>
      </rPr>
      <t xml:space="preserve">. 
SUBDIRECCiÓN GENERAL
</t>
    </r>
    <r>
      <rPr>
        <sz val="11"/>
        <rFont val="Calibri"/>
        <family val="2"/>
      </rPr>
      <t>8.10. 	 Desarrollar la política de las comunicaciones externas e internas de acuerdo con las directrices del Director General y la coordinación respectiva con cada una de las dependencias en esta materia.</t>
    </r>
    <r>
      <rPr>
        <b/>
        <sz val="11"/>
        <rFont val="Calibri"/>
        <family val="2"/>
      </rPr>
      <t xml:space="preserve">
DIRECCiÓN TÉCNICA Y DE ESTRUCTURACIÓN.
</t>
    </r>
    <r>
      <rPr>
        <sz val="11"/>
        <rFont val="Calibri"/>
        <family val="2"/>
      </rPr>
      <t xml:space="preserve">14.1. Dirigir, coordinar, controlar y evaluar la gestión de las Subdirecciones adscritas a la  Dirección. 
</t>
    </r>
    <r>
      <rPr>
        <b/>
        <sz val="11"/>
        <rFont val="Calibri"/>
        <family val="2"/>
      </rPr>
      <t xml:space="preserve">
OFICINA DE TECNOLOGíAS DE LA INFORMACIÓN Y lAS  COMUNICACIONES - OTIC
</t>
    </r>
    <r>
      <rPr>
        <sz val="11"/>
        <rFont val="Calibri"/>
        <family val="2"/>
      </rPr>
      <t>12.1. 	 Asesorar a la Dirección General y demás dependencias en la política de gobierno digital, sistemas de información, servicios tecnológicos y gestión de información. 
12.8. Diseñar el mapa de información institucional que permita contar de manera actualizada y completa con los procesos de producción de información del Instituto.
12.9. Definir lineamientos y estándares para la estructuración de datos que faciliten el intercambio de información y de servicios entre los sistemas de información.
12.16. Dirigir y orientar el desarrollo de los contenidos y ambientes virtuales requeridos para el cumplimiento de las funciones y objetivos del Instituto.</t>
    </r>
  </si>
  <si>
    <r>
      <t xml:space="preserve">DESPACHO DEL DIRECTOR GENERAL
</t>
    </r>
    <r>
      <rPr>
        <sz val="11"/>
        <rFont val="Calibri"/>
        <family val="2"/>
      </rPr>
      <t xml:space="preserve">7.14. Dirigir, trazar la política, orientar y coordinar las actividades relacionadas con las  comunicaciones internas y externas y el manejo de los medios de comunicación. </t>
    </r>
    <r>
      <rPr>
        <b/>
        <sz val="11"/>
        <rFont val="Calibri"/>
        <family val="2"/>
      </rPr>
      <t xml:space="preserve">
SUBDIRECCiÓN GENERAL
</t>
    </r>
    <r>
      <rPr>
        <sz val="11"/>
        <rFont val="Calibri"/>
        <family val="2"/>
      </rPr>
      <t xml:space="preserve">8.10. 	 Desarrollar la política de las comunicaciones externas e internas de acuerdo con las directrices del Director General y la coordinación respectiva con cada una de las dependencias en esta materia.
</t>
    </r>
    <r>
      <rPr>
        <b/>
        <sz val="11"/>
        <rFont val="Calibri"/>
        <family val="2"/>
      </rPr>
      <t xml:space="preserve">
DIRECCiÓN DE EJECUCiÓN Y OPERACiÓN. 
</t>
    </r>
    <r>
      <rPr>
        <sz val="11"/>
        <rFont val="Calibri"/>
        <family val="2"/>
      </rPr>
      <t xml:space="preserve">20.1. 	 Dirigir, coordinar, controlar y evaluar la gestión de las dependencias adscritas y de su personal, así como la ejecución de los planes, programas, proyectos y obras de  la infraestructura a cargo de las mismas. </t>
    </r>
  </si>
  <si>
    <r>
      <t xml:space="preserve">DESPACHO DEL DIRECTOR GENERAL
</t>
    </r>
    <r>
      <rPr>
        <sz val="11"/>
        <rFont val="Calibri"/>
        <family val="2"/>
      </rPr>
      <t xml:space="preserve">7.14. Dirigir, trazar la política, orientar y coordinar las actividades relacionadas con las  comunicaciones internas y externas y el manejo de los medios de comunicación. </t>
    </r>
    <r>
      <rPr>
        <b/>
        <sz val="11"/>
        <rFont val="Calibri"/>
        <family val="2"/>
      </rPr>
      <t xml:space="preserve">
SUBDIRECCiÓN GENERAL
</t>
    </r>
    <r>
      <rPr>
        <sz val="11"/>
        <rFont val="Calibri"/>
        <family val="2"/>
      </rPr>
      <t xml:space="preserve">8.10. 	 Desarrollar la política de las comunicaciones externas e internas de acuerdo con las directrices del Director General y la coordinación respectiva con cada una de las dependencias en esta materia.
</t>
    </r>
    <r>
      <rPr>
        <b/>
        <sz val="11"/>
        <rFont val="Calibri"/>
        <family val="2"/>
      </rPr>
      <t xml:space="preserve">DIRECCiÓN DE EJECUCiÓN Y OPERACiÓN. </t>
    </r>
    <r>
      <rPr>
        <sz val="11"/>
        <rFont val="Calibri"/>
        <family val="2"/>
      </rPr>
      <t xml:space="preserve">
20.1. 	 Dirigir, coordinar, controlar y evaluar la gestión de las dependencias adscritas y de su personal, así como la ejecución de los planes, programas, proyectos y obras de  la infraestructura a cargo de las mismas. </t>
    </r>
  </si>
  <si>
    <r>
      <t xml:space="preserve">DESPACHO DEL DIRECTOR GENERAL
</t>
    </r>
    <r>
      <rPr>
        <sz val="11"/>
        <rFont val="Calibri"/>
        <family val="2"/>
      </rPr>
      <t xml:space="preserve">7.14. Dirigir, trazar la política, orientar y coordinar las actividades relacionadas con las  comunicaciones internas y externas y el manejo de los medios de comunicación. </t>
    </r>
    <r>
      <rPr>
        <b/>
        <sz val="11"/>
        <rFont val="Calibri"/>
        <family val="2"/>
      </rPr>
      <t xml:space="preserve">
SUBDIRECCiÓN GENERAL
</t>
    </r>
    <r>
      <rPr>
        <sz val="11"/>
        <rFont val="Calibri"/>
        <family val="2"/>
      </rPr>
      <t xml:space="preserve">8.10. 	 Desarrollar la política de las comunicaciones externas e internas de acuerdo con las directrices del Director General y la coordinación respectiva con cada una de las dependencias en esta materia.
</t>
    </r>
    <r>
      <rPr>
        <b/>
        <sz val="11"/>
        <rFont val="Calibri"/>
        <family val="2"/>
      </rPr>
      <t xml:space="preserve">DIRECCiÓN DE EJECUCiÓN Y OPERACiÓN. 
</t>
    </r>
    <r>
      <rPr>
        <sz val="11"/>
        <rFont val="Calibri"/>
        <family val="2"/>
      </rPr>
      <t xml:space="preserve">20.1. 	 Dirigir, coordinar, controlar y evaluar la gestión de las dependencias adscritas y de su personal, así como la ejecución de los planes, programas, proyectos y obras de  la infraestructura a cargo de las mismas. </t>
    </r>
  </si>
  <si>
    <r>
      <t xml:space="preserve">DESPACHO DEL DIRECTOR GENERAL
</t>
    </r>
    <r>
      <rPr>
        <sz val="11"/>
        <rFont val="Calibri"/>
        <family val="2"/>
      </rPr>
      <t xml:space="preserve">7.14. Dirigir, trazar la política, orientar y coordinar las actividades relacionadas con las  comunicaciones internas y externas y el manejo de los medios de comunicación. </t>
    </r>
    <r>
      <rPr>
        <b/>
        <sz val="11"/>
        <rFont val="Calibri"/>
        <family val="2"/>
      </rPr>
      <t xml:space="preserve">
SUBDIRECCiÓN GENERAL
</t>
    </r>
    <r>
      <rPr>
        <sz val="11"/>
        <rFont val="Calibri"/>
        <family val="2"/>
      </rPr>
      <t xml:space="preserve">8.10. 	 Desarrollar la política de las comunicaciones externas e internas de acuerdo con las directrices del Director General y la coordinación respectiva con cada una de las dependencias en esta materia.
</t>
    </r>
    <r>
      <rPr>
        <b/>
        <sz val="11"/>
        <rFont val="Calibri"/>
        <family val="2"/>
      </rPr>
      <t xml:space="preserve">DIRECCiÓN TÉCNICA Y DE ESTRUCTURACIÓN.
</t>
    </r>
    <r>
      <rPr>
        <sz val="11"/>
        <rFont val="Calibri"/>
        <family val="2"/>
      </rPr>
      <t xml:space="preserve">14.1. Dirigir, coordinar, controlar y evaluar la gestión de las Subdirecciones adscritas a la  Dirección. 
14.19. Dirigir y orientar la formulación e implementación de los criterios y estrategias 
</t>
    </r>
    <r>
      <rPr>
        <b/>
        <sz val="11"/>
        <rFont val="Calibri"/>
        <family val="2"/>
      </rPr>
      <t xml:space="preserve">
SUBDIRECCiÓN SOSTENIBILlDAD
</t>
    </r>
    <r>
      <rPr>
        <sz val="11"/>
        <rFont val="Calibri"/>
        <family val="2"/>
      </rPr>
      <t xml:space="preserve">19.3. 	 Socializar y adelantar los trámites necesarios con las comunidades localizadas en  las áreas de influencia de los proyectos que desarrolle el Instituto, en coordinación  con las unidades ejecutoras de los proyectos.
</t>
    </r>
    <r>
      <rPr>
        <b/>
        <sz val="11"/>
        <rFont val="Calibri"/>
        <family val="2"/>
      </rPr>
      <t xml:space="preserve">
DIRECCiÓN DE EJECUCiÓN Y OPERACiÓN. 
</t>
    </r>
    <r>
      <rPr>
        <sz val="11"/>
        <rFont val="Calibri"/>
        <family val="2"/>
      </rPr>
      <t xml:space="preserve">20.1. 	 Dirigir, coordinar, controlar y evaluar la gestión de las dependencias adscritas y de su personal, así como la ejecución de los planes, programas, proyectos y obras de  la infraestructura a cargo de las mismas. </t>
    </r>
  </si>
  <si>
    <t>Decreto 124 de 2016</t>
  </si>
  <si>
    <r>
      <t xml:space="preserve">ARTICULO 10°. OFICINA DE CONTROL INTERNO
</t>
    </r>
    <r>
      <rPr>
        <sz val="11"/>
        <rFont val="Calibri"/>
        <family val="2"/>
      </rPr>
      <t xml:space="preserve">
10.5. 	 Evaluar el mapa y plan de manejo de riesgos de los programas, proyectos y procesos  de las dependencias del Instituto. 
10.7. 	 Hacer seguimiento y evaluar la aplicación de los mecanismos de participación 
ciudadana que diseñe el Instituto. 
10.9. 	 Verificar la aplicación de indicadores de gestión, estándares de desempeño y  mecanismos de evaluación y control de los procesos a cargo de las dependencias.
10.10. 	Liderar la evaluación del proceso de administración del riesgo del Instituto. 
10.13. 	Las demás inherentes a la naturaleza de la Oficina y las que le sean asignadas por 
las normas legales. </t>
    </r>
  </si>
  <si>
    <r>
      <t xml:space="preserve">ARTICULO 10°. OFICINA DE CONTROL INTERNO
</t>
    </r>
    <r>
      <rPr>
        <sz val="11"/>
        <rFont val="Calibri"/>
        <family val="2"/>
      </rPr>
      <t>10.2. 	 Planear, organizar y controlar la evaluación del sistema de control interno, las  auditorías internas de gestión, de calidad y contable y las que por la naturaleza del  riesgo lo exijan de acuerdo con las mejores prácticas sobre la materia y la 
normatividad vigente. 
10.3. 	 Evaluar los planes de mejoramiento, acciones correctivas y preventivas que se adopten en las dependencias del Instituto e informar a la Dirección General sobre las situaciones particulares encontradas.</t>
    </r>
  </si>
  <si>
    <r>
      <t xml:space="preserve">DESPACHO DEL DIRECTOR GENERAL
</t>
    </r>
    <r>
      <rPr>
        <sz val="11"/>
        <rFont val="Calibri"/>
        <family val="2"/>
      </rPr>
      <t xml:space="preserve">7.14. Dirigir, trazar la política, orientar y coordinar las actividades relacionadas con las  comunicaciones internas y externas y el manejo de los medios de comunicación. </t>
    </r>
    <r>
      <rPr>
        <b/>
        <sz val="11"/>
        <rFont val="Calibri"/>
        <family val="2"/>
      </rPr>
      <t xml:space="preserve">
SUBDIRECCiÓN GENERAL
</t>
    </r>
    <r>
      <rPr>
        <sz val="11"/>
        <rFont val="Calibri"/>
        <family val="2"/>
      </rPr>
      <t xml:space="preserve">8.10. 	 Desarrollar la política de las comunicaciones externas e internas de acuerdo con las directrices del Director General y la coordinación respectiva con cada una de las dependencias en esta materia.
</t>
    </r>
    <r>
      <rPr>
        <b/>
        <sz val="11"/>
        <rFont val="Calibri"/>
        <family val="2"/>
      </rPr>
      <t xml:space="preserve">SECRETARíA GENERAL.
</t>
    </r>
    <r>
      <rPr>
        <sz val="11"/>
        <rFont val="Calibri"/>
        <family val="2"/>
      </rPr>
      <t>29.3. 	 Dirigir, coordinar, controlar y evaluar la ejecución de las políticas, planes, programas y proyectos relacionados con la Secretaría General y las dependencias a su cargo. 
29.4. 	 Dirigir, coordinar y evaluar los procesos de Gestión del Talento Humano, Gestión Administrativa, Gestión Financiera, Atención al Ciudadano, Sistemas de Gestión y Administración inmobiliaria.</t>
    </r>
  </si>
  <si>
    <r>
      <t xml:space="preserve">DIRECCiÓN TÉCNICA Y DE ESTRUCTURACIÓN.
</t>
    </r>
    <r>
      <rPr>
        <sz val="11"/>
        <rFont val="Calibri"/>
        <family val="2"/>
      </rPr>
      <t xml:space="preserve">14.1. Dirigir, coordinar, controlar y evaluar la gestión de las Subdirecciones adscritas a la  Dirección. 
14.19. Dirigir y orientar la formulación e implementación de los criterios y estrategias 
</t>
    </r>
    <r>
      <rPr>
        <b/>
        <sz val="11"/>
        <rFont val="Calibri"/>
        <family val="2"/>
      </rPr>
      <t xml:space="preserve">
SUBDIRECCiÓN SOSTENIBILlDAD
</t>
    </r>
    <r>
      <rPr>
        <sz val="11"/>
        <rFont val="Calibri"/>
        <family val="2"/>
      </rPr>
      <t xml:space="preserve">19.3. 	 Socializar y adelantar los trámites necesarios con las comunidades localizadas en  las áreas de influencia de los proyectos que desarrolle el Instituto, en coordinación  con las unidades ejecutoras de los proyectos.
</t>
    </r>
    <r>
      <rPr>
        <b/>
        <sz val="11"/>
        <rFont val="Calibri"/>
        <family val="2"/>
      </rPr>
      <t xml:space="preserve">
DIRECCiÓN DE EJECUCiÓN Y OPERACiÓN. 
</t>
    </r>
    <r>
      <rPr>
        <sz val="11"/>
        <rFont val="Calibri"/>
        <family val="2"/>
      </rPr>
      <t xml:space="preserve">20.1. 	 Dirigir, coordinar, controlar y evaluar la gestión de las dependencias adscritas y de su personal, así como la ejecución de los planes, programas, proyectos y obras de  la infraestructura a cargo de las mismas. 
</t>
    </r>
    <r>
      <rPr>
        <b/>
        <sz val="11"/>
        <rFont val="Calibri"/>
        <family val="2"/>
      </rPr>
      <t>SECRETARíA GENERAL.</t>
    </r>
    <r>
      <rPr>
        <sz val="11"/>
        <rFont val="Calibri"/>
        <family val="2"/>
      </rPr>
      <t xml:space="preserve">
29.3. 	 Dirigir, coordinar, controlar y evaluar la ejecución de las políticas, planes, programas y proyectos relacionados con la Secretaría General y las dependencias a su cargo. 
29.4. 	 Dirigir, coordinar y evaluar los procesos de Gestión del Talento Humano, Gestión Administrativa, Gestión Financiera, Atención al Ciudadano, Sistemas de Gestión y Administración inmobiliaria.</t>
    </r>
  </si>
  <si>
    <r>
      <t xml:space="preserve">SECRETARíA GENERAL.
</t>
    </r>
    <r>
      <rPr>
        <sz val="11"/>
        <rFont val="Calibri"/>
        <family val="2"/>
      </rPr>
      <t>29.3. 	 Dirigir, coordinar, controlar y evaluar la ejecución de las políticas, planes, programas y proyectos relacionados con la Secretaría General y las dependencias a su cargo. 
29.4. 	 Dirigir, coordinar y evaluar los procesos de Gestión del Talento Humano, Gestión Administrativa, Gestión Financiera, Atención al Ciudadano, Sistemas de Gestión y Administración inmobiliaria.</t>
    </r>
  </si>
  <si>
    <r>
      <t xml:space="preserve">DESPACHO DEL DIRECTOR GENERAL
</t>
    </r>
    <r>
      <rPr>
        <sz val="11"/>
        <rFont val="Calibri"/>
        <family val="2"/>
      </rPr>
      <t xml:space="preserve">7.14. Dirigir, trazar la política, orientar y coordinar las actividades relacionadas con las  comunicaciones internas y externas y el manejo de los medios de comunicación. </t>
    </r>
    <r>
      <rPr>
        <b/>
        <sz val="11"/>
        <rFont val="Calibri"/>
        <family val="2"/>
      </rPr>
      <t xml:space="preserve">
SUBDIRECCiÓN GENERAL
</t>
    </r>
    <r>
      <rPr>
        <sz val="11"/>
        <rFont val="Calibri"/>
        <family val="2"/>
      </rPr>
      <t xml:space="preserve">8.10. 	 Desarrollar la política de las comunicaciones externas e internas de acuerdo con las directrices del Director General y la coordinación respectiva con cada una de las dependencias en esta materia.
</t>
    </r>
    <r>
      <rPr>
        <b/>
        <sz val="11"/>
        <rFont val="Calibri"/>
        <family val="2"/>
      </rPr>
      <t>SECRETARíA GENERAL.</t>
    </r>
    <r>
      <rPr>
        <sz val="11"/>
        <rFont val="Calibri"/>
        <family val="2"/>
      </rPr>
      <t xml:space="preserve">
29.3. 	 Dirigir, coordinar, controlar y evaluar la ejecución de las políticas, planes, programas y proyectos relacionados con la Secretaría General y las dependencias a su cargo. 
29.4. 	 Dirigir, coordinar y evaluar los procesos de Gestión del Talento Humano, Gestión Administrativa, Gestión Financiera, Atención al Ciudadano, Sistemas de Gestión y Administración inmobiliaria.</t>
    </r>
  </si>
  <si>
    <r>
      <t xml:space="preserve">SECRETARíA GENERAL.
</t>
    </r>
    <r>
      <rPr>
        <sz val="11"/>
        <rFont val="Calibri"/>
        <family val="2"/>
      </rPr>
      <t>29.8. 	 Hacer seguimiento, coordinar y gestionar todo lo pertinente para la materialización y  cumplimiento de los esquemas del Código de Buen Gobierno</t>
    </r>
  </si>
  <si>
    <r>
      <t xml:space="preserve">DESPACHO DEL DIRECTOR GENERAL
</t>
    </r>
    <r>
      <rPr>
        <sz val="11"/>
        <rFont val="Calibri"/>
        <family val="2"/>
      </rPr>
      <t xml:space="preserve">7.14. Dirigir, trazar la política, orientar y coordinar las actividades relacionadas con las  comunicaciones internas y externas y el manejo de los medios de comunicación. 
</t>
    </r>
    <r>
      <rPr>
        <b/>
        <sz val="11"/>
        <rFont val="Calibri"/>
        <family val="2"/>
      </rPr>
      <t xml:space="preserve">
SUBDIRECCiÓN GENERAL
</t>
    </r>
    <r>
      <rPr>
        <sz val="11"/>
        <rFont val="Calibri"/>
        <family val="2"/>
      </rPr>
      <t xml:space="preserve">8.10. 	 Desarrollar la política de las comunicaciones externas e internas de acuerdo con las directrices del Director General y la coordinación respectiva con cada una de las dependencias en esta materia.
</t>
    </r>
    <r>
      <rPr>
        <b/>
        <sz val="11"/>
        <rFont val="Calibri"/>
        <family val="2"/>
      </rPr>
      <t>SECRETARíA GENERAL.</t>
    </r>
    <r>
      <rPr>
        <sz val="11"/>
        <rFont val="Calibri"/>
        <family val="2"/>
      </rPr>
      <t xml:space="preserve">
29.3. 	 Dirigir, coordinar, controlar y evaluar la ejecución de las políticas, planes, programas y proyectos relacionados con la Secretaría General y las dependencias a su cargo. 
29.4. 	 Dirigir, coordinar y evaluar los procesos de Gestión del Talento Humano, Gestión Administrativa, Gestión Financiera, Atención al Ciudadano, Sistemas de Gestión y Administración inmobiliaria.</t>
    </r>
  </si>
  <si>
    <r>
      <t xml:space="preserve">DESPACHO DEL DIRECTOR GENERAL
</t>
    </r>
    <r>
      <rPr>
        <sz val="11"/>
        <rFont val="Calibri"/>
        <family val="2"/>
      </rPr>
      <t xml:space="preserve">7.14. Dirigir, trazar la política, orientar y coordinar las actividades relacionadas con las  comunicaciones internas y externas y el manejo de los medios de comunicación. </t>
    </r>
    <r>
      <rPr>
        <b/>
        <sz val="11"/>
        <rFont val="Calibri"/>
        <family val="2"/>
      </rPr>
      <t xml:space="preserve">
SUBDIRECCiÓN GENERAL
</t>
    </r>
    <r>
      <rPr>
        <sz val="11"/>
        <rFont val="Calibri"/>
        <family val="2"/>
      </rPr>
      <t>8.10. 	 Desarrollar la política de las comunicaciones externas e internas de acuerdo con las directrices del Director General y la coordinación respectiva con cada una de las dependencias en esta materia.</t>
    </r>
    <r>
      <rPr>
        <b/>
        <sz val="11"/>
        <rFont val="Calibri"/>
        <family val="2"/>
      </rPr>
      <t xml:space="preserve">
OFICINA DE TECNOLOGíAS DE LA INFORMACIÓN Y lAS  COMUNICACIONES - OTIC
</t>
    </r>
    <r>
      <rPr>
        <sz val="11"/>
        <rFont val="Calibri"/>
        <family val="2"/>
      </rPr>
      <t>12.1. 	 Asesorar a la Dirección General y demás dependencias en la política de gobierno digital, sistemas de información, servicios tecnológicos y gestión de información. 
12.8. Diseñar el mapa de información institucional que permita contar de manera actualizada y completa con los procesos de producción de información del Instituto.
12.9. Definir lineamientos y estándares para la estructuración de datos que faciliten el intercambio de información y de servicios entre los sistemas de información.
12.16. Dirigir y orientar el desarrollo de los contenidos y ambientes virtuales requeridos para el cumplimiento de las funciones y objetivos del Instituto.</t>
    </r>
  </si>
  <si>
    <r>
      <t xml:space="preserve">SECRETARIA GENERAL
</t>
    </r>
    <r>
      <rPr>
        <sz val="11"/>
        <rFont val="Calibri"/>
        <family val="2"/>
      </rPr>
      <t xml:space="preserve">29.17. Participar 	en el análisis del soporte tecnológico y de los requerimientos de información, necesario para que la Secretaría General pueda interactuar adecuadamente con otras dependencias del Instituto y con instituciones externas, en coordinación con la Oficina TIC. 
</t>
    </r>
    <r>
      <rPr>
        <b/>
        <sz val="11"/>
        <rFont val="Calibri"/>
        <family val="2"/>
      </rPr>
      <t xml:space="preserve">
OFICINA DE TECNOLOGíAS DE LA INFORMACIÓN Y lAS  COMUNICACIONES - OTIC
</t>
    </r>
    <r>
      <rPr>
        <sz val="11"/>
        <rFont val="Calibri"/>
        <family val="2"/>
      </rPr>
      <t>12.1. 	 Asesorar a la Dirección General y demás dependencias en la política de gobierno digital, sistemas de información, servicios tecnológicos y gestión de información. 
12.8. Diseñar el mapa de información institucional que permita contar de manera actualizada y completa con los procesos de producción de información del Instituto.
12.9. Definir lineamientos y estándares para la estructuración de datos que faciliten el intercambio de información y de servicios entre los sistemas de información.
12.16. Dirigir y orientar el desarrollo de los contenidos y ambientes virtuales requeridos para el cumplimiento de las funciones y objetivos del Instituto.</t>
    </r>
  </si>
  <si>
    <r>
      <t xml:space="preserve">DIRECCiÓN TÉCNICA Y DE ESTRUCTURACIÓN.
</t>
    </r>
    <r>
      <rPr>
        <sz val="11"/>
        <rFont val="Calibri"/>
        <family val="2"/>
      </rPr>
      <t xml:space="preserve">14.1. Dirigir, coordinar, controlar y evaluar la gestión de las Subdirecciones adscritas a la  Dirección. 
14.19. Dirigir y orientar la formulación e implementación de los criterios y estrategias 
</t>
    </r>
    <r>
      <rPr>
        <b/>
        <sz val="11"/>
        <rFont val="Calibri"/>
        <family val="2"/>
      </rPr>
      <t xml:space="preserve">
DIRECCiÓN TÉCNICA Y DE ESTRUCTURACIÓN.
</t>
    </r>
    <r>
      <rPr>
        <sz val="11"/>
        <rFont val="Calibri"/>
        <family val="2"/>
      </rPr>
      <t xml:space="preserve">14.1. Dirigir, coordinar, controlar y evaluar la gestión de las Subdirecciones adscritas a la  Dirección. 
14.19. Dirigir y orientar la formulación e implementación de los criterios y estrategias 
</t>
    </r>
    <r>
      <rPr>
        <b/>
        <sz val="11"/>
        <rFont val="Calibri"/>
        <family val="2"/>
      </rPr>
      <t xml:space="preserve">
SUBDIRECCiÓN SOSTENIBILlDAD
</t>
    </r>
    <r>
      <rPr>
        <sz val="11"/>
        <rFont val="Calibri"/>
        <family val="2"/>
      </rPr>
      <t>19.3. 	 Socializar y adelantar los trámites necesarios con las comunidades localizadas en  las áreas de influencia de los proyectos que desarrolle el Instituto, en coordinación  con las unidades ejecutoras de los proyectos.
S</t>
    </r>
    <r>
      <rPr>
        <b/>
        <sz val="11"/>
        <rFont val="Calibri"/>
        <family val="2"/>
      </rPr>
      <t>ECRETARIA GENERAL</t>
    </r>
    <r>
      <rPr>
        <sz val="11"/>
        <rFont val="Calibri"/>
        <family val="2"/>
      </rPr>
      <t xml:space="preserve">
29.17. Participar 	en el análisis del soporte tecnológico y de los requerimientos de información, necesario para que la Secretaría General pueda interactuar adecuadamente con otras dependencias del Instituto y con instituciones externas, en coordinación con la Oficina TIC. </t>
    </r>
  </si>
  <si>
    <r>
      <t xml:space="preserve">SUBDIRECCiÓN FINANCIERA
</t>
    </r>
    <r>
      <rPr>
        <sz val="11"/>
        <rFont val="Calibri"/>
        <family val="2"/>
      </rPr>
      <t>30.1  Planear, coordinar, ejecutar, controlar y evaluar las políticas, planes y programas  financieros relacionados con el proceso financiero.
30.8. Preparar y presentar las declaraciones tributarias a cargo del Instituto. 
30.9. Efectuar el cierre anual presupuestal y financiero del Instituto. 
30.10. Liderar el proceso de sostenibilidad y mejoramiento continuo del sistema contable  del Instituto, así como prepara, refrendar y presentar los estados financieros.</t>
    </r>
  </si>
  <si>
    <t>Subdirección de Gestión Humana</t>
  </si>
  <si>
    <r>
      <t xml:space="preserve">OFICINA DE TECNOLOGíAS DE LA INFORMACIÓN Y lAS  COMUNICACIONES - OTIC
</t>
    </r>
    <r>
      <rPr>
        <sz val="11"/>
        <rFont val="Calibri"/>
        <family val="2"/>
      </rPr>
      <t xml:space="preserve">12.1. 	 Asesorar a la Dirección General y demás dependencias en la política de gobierno digital, sistemas de información, servicios tecnológicos y gestión de información. 
12.8. Diseñar el mapa de información institucional que permita contar de manera actualizada y completa con los procesos de producción de información del Instituto.
</t>
    </r>
    <r>
      <rPr>
        <b/>
        <sz val="11"/>
        <rFont val="Calibri"/>
        <family val="2"/>
      </rPr>
      <t xml:space="preserve"> DIRECCiÓN JURíDICA.</t>
    </r>
    <r>
      <rPr>
        <sz val="11"/>
        <rFont val="Calibri"/>
        <family val="2"/>
      </rPr>
      <t xml:space="preserve">
25.2. 	 Dirigir el estudio, análisis y elaboración de los actos administrativos, según los  lineamientos del Director General. 
25.3. 	 Asesorar al Despacho del Director General y demás dependencias del Instituto en  los asuntos de carácter jurídico de competencia del Instituto y emitir los conceptos requeridos. 
25.9. 	 Dar lineamientos para el cumplimiento de las normas relativas al Instituto y conceptuar sobre los temas de carácter jurídico que permitan orientar la actividad del mismo.
</t>
    </r>
    <r>
      <rPr>
        <b/>
        <sz val="11"/>
        <rFont val="Calibri"/>
        <family val="2"/>
      </rPr>
      <t>SECRETARíA GENERAL.</t>
    </r>
    <r>
      <rPr>
        <sz val="11"/>
        <rFont val="Calibri"/>
        <family val="2"/>
      </rPr>
      <t xml:space="preserve">
29.3. 	 Dirigir, coordinar, controlar y evaluar la ejecución de las políticas, planes, programas y proyectos relacionados con la Secretaría General y las dependencias a su cargo. 
29.4. 	 Dirigir, coordinar y evaluar los procesos de Gestión del Talento Humano, Gestión Administrativa, Gestión Financiera, Atención al Ciudadano, Sistemas de Gestión y Administración inmobiliaria.
</t>
    </r>
    <r>
      <rPr>
        <b/>
        <sz val="11"/>
        <rFont val="Calibri"/>
        <family val="2"/>
      </rPr>
      <t>SUBDIRECCIÓN ADMINISTRATIVA</t>
    </r>
    <r>
      <rPr>
        <sz val="11"/>
        <rFont val="Calibri"/>
        <family val="2"/>
      </rPr>
      <t xml:space="preserve">
32.1. 	 Planear, coordinar, ejecutar, controlar y evaluar las actividades relacionadas con el 
proceso de gestión administrativa. 
</t>
    </r>
  </si>
  <si>
    <r>
      <t xml:space="preserve">SUBDIRECCiÓN DE GESTiÓN HUMANA
</t>
    </r>
    <r>
      <rPr>
        <sz val="11"/>
        <rFont val="Calibri"/>
        <family val="2"/>
      </rPr>
      <t>31.1. 	 Ejecutar los procedimientos de selección, ingreso, nómina y administración de talento 
humano, permanencia y retiro del personal de la Entidad. 
SECRETARíA GENERAL.
29.3. 	 Dirigir, coordinar, controlar y evaluar la ejecución de las políticas, planes, programas y proyectos relacionados con la Secretaría General y las dependencias a su cargo. 
29.4. 	 Dirigir, coordinar y evaluar los procesos de Gestión del Talento Humano, Gestión Administrativa, Gestión Financiera, Atención al Ciudadano, Sistemas de Gestión y Administración inmobiliaria.</t>
    </r>
  </si>
  <si>
    <r>
      <t xml:space="preserve">DESPACHO DEL DIRECTOR GENERAL.
</t>
    </r>
    <r>
      <rPr>
        <sz val="11"/>
        <rFont val="Calibri"/>
        <family val="2"/>
      </rPr>
      <t xml:space="preserve">7.15. Dirigir y ejercer la actividad contractual y la de ordenación del gasto de la entidad, las  cuales podrá delegar de conformidad con la ley. 
</t>
    </r>
    <r>
      <rPr>
        <b/>
        <sz val="11"/>
        <rFont val="Calibri"/>
        <family val="2"/>
      </rPr>
      <t xml:space="preserve">
SUBDIRECCiÓN ADMINISTRATIVA
</t>
    </r>
    <r>
      <rPr>
        <sz val="11"/>
        <rFont val="Calibri"/>
        <family val="2"/>
      </rPr>
      <t xml:space="preserve">32.2. 	 Planear y formular el programa anual de adquisiciones en coordinación con todas las  dependencias del Instituto conforme a las políticas internas y normas vigentes.
</t>
    </r>
    <r>
      <rPr>
        <b/>
        <sz val="11"/>
        <rFont val="Calibri"/>
        <family val="2"/>
      </rPr>
      <t>DIRECCiÓN JURíDICA</t>
    </r>
    <r>
      <rPr>
        <sz val="11"/>
        <rFont val="Calibri"/>
        <family val="2"/>
      </rPr>
      <t xml:space="preserve">
25.17. Dar lineamientos para 'la adecuada gestión contractual del Instituto.
25.19. Instruir alas dependencias del Instituto en la elaboración e implementación de los Manuales de Contratación, procedimientos y demás herramientas que se requieran para garantizar el normal desarrollo del proceso de contratación del Instituto.</t>
    </r>
  </si>
  <si>
    <r>
      <t xml:space="preserve">DESPACHO DEL DIRECTOR GENERAL
</t>
    </r>
    <r>
      <rPr>
        <sz val="11"/>
        <rFont val="Calibri"/>
        <family val="2"/>
      </rPr>
      <t>7.14. Dirigir, trazar la política, orientar y coordinar las actividades relacionadas con las  comunicaciones internas y externas y el manejo de los medios de comunicación</t>
    </r>
    <r>
      <rPr>
        <b/>
        <sz val="11"/>
        <rFont val="Calibri"/>
        <family val="2"/>
      </rPr>
      <t xml:space="preserve">. 
SUBDIRECCiÓN GENERAL
</t>
    </r>
    <r>
      <rPr>
        <sz val="11"/>
        <rFont val="Calibri"/>
        <family val="2"/>
      </rPr>
      <t xml:space="preserve">8.10. 	 Desarrollar la política de las comunicaciones externas e internas de acuerdo con las directrices del Director General y la coordinación respectiva con cada una de las dependencias en esta materia.
</t>
    </r>
    <r>
      <rPr>
        <b/>
        <sz val="11"/>
        <rFont val="Calibri"/>
        <family val="2"/>
      </rPr>
      <t xml:space="preserve">
SECRETARíA GENERAL.
</t>
    </r>
    <r>
      <rPr>
        <sz val="11"/>
        <rFont val="Calibri"/>
        <family val="2"/>
      </rPr>
      <t xml:space="preserve">29.3. 	 Dirigir, coordinar, controlar y evaluar la ejecución de las políticas, planes, programas y proyectos relacionados con la Secretaría General y las dependencias a su cargo. 
29.4. 	 Dirigir, coordinar y evaluar los procesos de Gestión del Talento Humano, Gestión Administrativa, Gestión Financiera, Atención al Ciudadano, Sistemas de Gestión y Administración inmobiliaria.
</t>
    </r>
    <r>
      <rPr>
        <b/>
        <sz val="11"/>
        <rFont val="Calibri"/>
        <family val="2"/>
      </rPr>
      <t>SUBDIRECCiÓN ADMINISTRATIVA.</t>
    </r>
    <r>
      <rPr>
        <sz val="11"/>
        <rFont val="Calibri"/>
        <family val="2"/>
      </rPr>
      <t xml:space="preserve">
32.7. 	 Dirigir el funcionamiento del servicio de Atención al Ciudadano de acuerdo con los  criterios establecidos por el Departamento Nacional de Planeación. </t>
    </r>
  </si>
  <si>
    <r>
      <t xml:space="preserve">SECRETARíA GENERAL.
</t>
    </r>
    <r>
      <rPr>
        <sz val="11"/>
        <rFont val="Calibri"/>
        <family val="2"/>
      </rPr>
      <t xml:space="preserve">29.3. 	 Dirigir, coordinar, controlar y evaluar la ejecución de las políticas, planes, programas y proyectos relacionados con la Secretaría General y las dependencias a su cargo. 
29.4. 	 Dirigir, coordinar y evaluar los procesos de Gestión del Talento Humano, Gestión Administrativa, Gestión Financiera, Atención al Ciudadano, Sistemas de Gestión y Administración inmobiliaria.
</t>
    </r>
    <r>
      <rPr>
        <b/>
        <sz val="11"/>
        <rFont val="Calibri"/>
        <family val="2"/>
      </rPr>
      <t>SUBDIRECCiÓN ADMINISTRATIVA.</t>
    </r>
    <r>
      <rPr>
        <sz val="11"/>
        <rFont val="Calibri"/>
        <family val="2"/>
      </rPr>
      <t xml:space="preserve">
32.7. 	 Dirigir el funcionamiento del servicio de Atención al Ciudadano de acuerdo con los  criterios establecidos por el Departamento Nacional de Planeación. </t>
    </r>
  </si>
  <si>
    <r>
      <t>DESPACHO DEL DIRECTOR GENERAL
7</t>
    </r>
    <r>
      <rPr>
        <sz val="11"/>
        <rFont val="Calibri"/>
        <family val="2"/>
      </rPr>
      <t xml:space="preserve">.14. Dirigir, trazar la política, orientar y coordinar las actividades relacionadas con las  comunicaciones internas y externas y el manejo de los medios de comunicación. </t>
    </r>
    <r>
      <rPr>
        <b/>
        <sz val="11"/>
        <rFont val="Calibri"/>
        <family val="2"/>
      </rPr>
      <t xml:space="preserve">
SUBDIRECCiÓN GENERAL
</t>
    </r>
    <r>
      <rPr>
        <sz val="11"/>
        <rFont val="Calibri"/>
        <family val="2"/>
      </rPr>
      <t xml:space="preserve">8.10. 	 Desarrollar la política de las comunicaciones externas e internas de acuerdo con las directrices del Director General y la coordinación respectiva con cada una de las dependencias en esta materia.
</t>
    </r>
    <r>
      <rPr>
        <b/>
        <sz val="11"/>
        <rFont val="Calibri"/>
        <family val="2"/>
      </rPr>
      <t xml:space="preserve">
SUBDIRECCiÓN ADMINISTRATIVA.
</t>
    </r>
    <r>
      <rPr>
        <sz val="11"/>
        <rFont val="Calibri"/>
        <family val="2"/>
      </rPr>
      <t xml:space="preserve">32.7. 	 Dirigir el funcionamiento del servicio de Atención al Ciudadano de acuerdo con los  criterios establecidos por el Departamento Nacional de Planeación. </t>
    </r>
  </si>
  <si>
    <r>
      <t xml:space="preserve">SUBDIRECCiÓN DE REGLAMENTACiÓN TÉCNICA E INNOVACiÓN. 
</t>
    </r>
    <r>
      <rPr>
        <sz val="11"/>
        <rFont val="Calibri"/>
        <family val="2"/>
      </rPr>
      <t xml:space="preserve">17.12. Emitir concepto técnico de   ubicación de estaciones de servicio (E.D.S), previo  concepto de viabilidad emitido por las Direcciones Territoriales
</t>
    </r>
    <r>
      <rPr>
        <b/>
        <sz val="11"/>
        <rFont val="Calibri"/>
        <family val="2"/>
      </rPr>
      <t xml:space="preserve">. DIRECCIONES TERRITORIALES
</t>
    </r>
    <r>
      <rPr>
        <sz val="11"/>
        <rFont val="Calibri"/>
        <family val="2"/>
      </rPr>
      <t xml:space="preserve">13.5. 	 Emitir concepto técnico de viabilidad y realizar el seguimiento a las obligaciones  establecidas en los permisos emitidos por la Dirección Técnica y de Estructuración, así mismo, para el concepto técnico de ubicación de estaciones de servicio emitido  por la Subdirección de Reglamentación Técnica e Innovación. 
</t>
    </r>
    <r>
      <rPr>
        <b/>
        <sz val="11"/>
        <rFont val="Calibri"/>
        <family val="2"/>
      </rPr>
      <t xml:space="preserve">
 OFICINA DE TECNOLOGíAS DE LA INFORMACIÓN Y lAS  COMUNICACIONES - OTIC
</t>
    </r>
    <r>
      <rPr>
        <sz val="11"/>
        <rFont val="Calibri"/>
        <family val="2"/>
      </rPr>
      <t xml:space="preserve">12.6. Definir, adoptar e implementar lineamientos para la adquisición, instalación y funcionamiento de los bienes, sistemas de información y servicios tecnológicos del Instituto. 
12.11. Diseñar estrategias, instrumentos y herramientas con aplicación de tecnologías de la información y las comunicaciones para brindar un buen servicio al ciudadano.
12.13. Coordinar 	 con las dependencias correspondientes la designación de los responsables de liderar el desarrollo, implementación, administración y mantenimiento de los sistemas de información y servicios digitales de la entidad en 
virtud de lo establecido en el Plan Estratégico de tecnologías de la información y de  las comunicaciones, así como las necesidades de información de los servicios al 
ciudadano y grupos de interés. 
12.14. Coordinar 	 con las dependencias correspondientes la designación de los responsables de liderar la definición, adquisición y supervisión de las capacidades de infraestructura tecnológica, servicios de administración, operación y soporte y 
velar por la prestación eficiente de los servicios tecnológicos necesarios para garantizar la operación de los sistemas de información y servicios digitales. 
12.15. Propender y facilitar el 	 uso y apropiación de las tecnologías, los sistemas de información y los servicios digitales por parte de los servidores públicos, los ciudadanos y los grupos de interés a quienes están dirigidos.
</t>
    </r>
    <r>
      <rPr>
        <b/>
        <sz val="11"/>
        <rFont val="Calibri"/>
        <family val="2"/>
      </rPr>
      <t xml:space="preserve">
DIRECCiÓN TÉCNICA Y DE ESTRUCTURACIÓN.
</t>
    </r>
    <r>
      <rPr>
        <sz val="11"/>
        <rFont val="Calibri"/>
        <family val="2"/>
      </rPr>
      <t xml:space="preserve">14.1. Dirigir, coordinar, controlar y evaluar la gestión de las Subdirecciones adscritas a la 
Dirección.  </t>
    </r>
  </si>
  <si>
    <r>
      <rPr>
        <b/>
        <sz val="11"/>
        <color theme="1"/>
        <rFont val="Calibri"/>
        <family val="2"/>
        <scheme val="minor"/>
      </rPr>
      <t>MEMORANDO No SPSC 95167  del 15/12/2021 - Adjunto MEMORANDO No SDJ 88329 del 26/11/2021 -50%</t>
    </r>
    <r>
      <rPr>
        <sz val="11"/>
        <color theme="1"/>
        <rFont val="Calibri"/>
        <family val="2"/>
        <scheme val="minor"/>
      </rPr>
      <t xml:space="preserve">
Mediante memorando OAJ 60863 DEL 23 DE AGOSTO DE 2021 se remitió al Grupo de Comunicaciones para su publicación, el índice de Información Clasificada y Reservada actualizado a la fecha. El documento fue publicado en la sección Instrumentos de Gestión de la Información del Portal Web.  </t>
    </r>
  </si>
  <si>
    <r>
      <rPr>
        <b/>
        <sz val="11"/>
        <color theme="1"/>
        <rFont val="Calibri"/>
        <family val="2"/>
        <scheme val="minor"/>
      </rPr>
      <t>MEMORANDO No SA-GAC 96532 del 20/12/2021</t>
    </r>
    <r>
      <rPr>
        <sz val="11"/>
        <color theme="1"/>
        <rFont val="Calibri"/>
        <family val="2"/>
        <scheme val="minor"/>
      </rPr>
      <t xml:space="preserve">
Con memorandos DT-RIS 75340, HUI 75200 del 08/10/2021 y DT-NAR 75525, DT-CUN 75581 del 11/10/2021, han informado las adecuaciones que han realizado</t>
    </r>
  </si>
  <si>
    <r>
      <rPr>
        <b/>
        <sz val="11"/>
        <color theme="1"/>
        <rFont val="Calibri"/>
        <family val="2"/>
        <scheme val="minor"/>
      </rPr>
      <t>MEMORANDO No SA-GAC 96532 del 20/12/2021</t>
    </r>
    <r>
      <rPr>
        <sz val="11"/>
        <color theme="1"/>
        <rFont val="Calibri"/>
        <family val="2"/>
        <scheme val="minor"/>
      </rPr>
      <t xml:space="preserve">
Mediante memorando SG-GAC 77774 del 19/10/2021, se solicito  divulgación por medio de banner en la página web y la intranet de la entidad. Publicado en la pagina web</t>
    </r>
  </si>
  <si>
    <r>
      <rPr>
        <b/>
        <sz val="11"/>
        <color theme="1"/>
        <rFont val="Calibri"/>
        <family val="2"/>
        <scheme val="minor"/>
      </rPr>
      <t>MEMORANDO No SA-GAC 96532 del 20/12/2021</t>
    </r>
    <r>
      <rPr>
        <sz val="11"/>
        <color theme="1"/>
        <rFont val="Calibri"/>
        <family val="2"/>
        <scheme val="minor"/>
      </rPr>
      <t xml:space="preserve">
Mediante memorando SG-GAC 77776 del 19/10/2021, se solicito  divulgación por medio de comunicaciones internas de la entidad. Publicado en pagina web</t>
    </r>
  </si>
  <si>
    <r>
      <rPr>
        <b/>
        <sz val="11"/>
        <color theme="1"/>
        <rFont val="Calibri"/>
        <family val="2"/>
        <scheme val="minor"/>
      </rPr>
      <t>MEMORANDO No SA-GAC 96532 del 20/12/2021</t>
    </r>
    <r>
      <rPr>
        <sz val="11"/>
        <color theme="1"/>
        <rFont val="Calibri"/>
        <family val="2"/>
        <scheme val="minor"/>
      </rPr>
      <t xml:space="preserve">
Mediante memorando circular SG 74492,  y SG 74209 del 06-10-2021, se da a conocer la importancia del Protocolo de Lenguaje Claro, el informe del laboratorio de Simplicidad, se da lineamientos importantes sobre estos temas, y se solicita la realización del curso de lenguaje claro del DNP a toda la entidad. </t>
    </r>
  </si>
  <si>
    <r>
      <rPr>
        <b/>
        <sz val="11"/>
        <color theme="1"/>
        <rFont val="Calibri"/>
        <family val="2"/>
        <scheme val="minor"/>
      </rPr>
      <t>MEMORANDO No SA-GAC 96532 del 20/12/2021</t>
    </r>
    <r>
      <rPr>
        <sz val="11"/>
        <color theme="1"/>
        <rFont val="Calibri"/>
        <family val="2"/>
        <scheme val="minor"/>
      </rPr>
      <t xml:space="preserve">
Mediante SG GAC ACTA 05 Y  reuinio por teams del 27 de octubre del 2021 se realizo mejoras en los mecanismos de seguimiento a las PQRD https://invias-my.sharepoint.com/:v:/g/personal/aagudelo_invias_gov_co1/ETO3G9zCffFLsp8pLhMjwlkBfMTtMgeu4gqBgSs91y6YzA</t>
    </r>
  </si>
  <si>
    <r>
      <rPr>
        <b/>
        <sz val="11"/>
        <color theme="1"/>
        <rFont val="Calibri"/>
        <family val="2"/>
        <scheme val="minor"/>
      </rPr>
      <t>MEMORANDO No SA-GAC 96532 del 20/12/2021</t>
    </r>
    <r>
      <rPr>
        <sz val="11"/>
        <color theme="1"/>
        <rFont val="Calibri"/>
        <family val="2"/>
        <scheme val="minor"/>
      </rPr>
      <t xml:space="preserve">
El informe fue publicado en la página del Invias el 6/10/2021 https://www.invias.gov.co/index.php/archivo-y-documentos/atencion-al-ciudadano/12018-informe-para-identificar-necesidades-y-expectativas-del-ciudadano-basado-en-la-encuesta-de-percepcion-y-satisfaccion-a-la-ciudadania-2021/file </t>
    </r>
  </si>
  <si>
    <r>
      <rPr>
        <b/>
        <sz val="11"/>
        <color theme="1"/>
        <rFont val="Calibri"/>
        <family val="2"/>
        <scheme val="minor"/>
      </rPr>
      <t>MEMORANDO No SA-GAC 96532 del 20/12/2021</t>
    </r>
    <r>
      <rPr>
        <sz val="11"/>
        <color theme="1"/>
        <rFont val="Calibri"/>
        <family val="2"/>
        <scheme val="minor"/>
      </rPr>
      <t xml:space="preserve">
Mediante memorando SG-GAC 77790 del 19/10/2021, se solicito divulgación  por las redes sociales, pagina web y comunicaciones internas de la entidad.
https://www.invias.gov.co/index.php/archivo-y-documentos/atencion-al-ciudadano?limit=20&amp;limitstart=20</t>
    </r>
  </si>
  <si>
    <r>
      <rPr>
        <b/>
        <sz val="11"/>
        <color theme="1"/>
        <rFont val="Calibri"/>
        <family val="2"/>
        <scheme val="minor"/>
      </rPr>
      <t>MEMORANDO No SA-GAC 96532 del 20/12/2021</t>
    </r>
    <r>
      <rPr>
        <sz val="11"/>
        <color theme="1"/>
        <rFont val="Calibri"/>
        <family val="2"/>
        <scheme val="minor"/>
      </rPr>
      <t xml:space="preserve">
con memorando 
No SG-GAC 87952 del 25 de 11 del 2021 se realizo solicitud de recursos.</t>
    </r>
  </si>
  <si>
    <r>
      <t xml:space="preserve">Se elaboró informe trimestral sobre e avance de los indicadores de Plan Marco de Implementación de acuerdo de paz, este puede ser consultado en el siguiente enlace:  https://www.invias.gov.co/index.php/planeacion-gestion-y-control/indicadores-de-gestion  </t>
    </r>
    <r>
      <rPr>
        <b/>
        <sz val="11"/>
        <color theme="1"/>
        <rFont val="Calibri"/>
        <family val="2"/>
        <scheme val="minor"/>
      </rPr>
      <t xml:space="preserve">
MEMORANDO No DO 72266  del  29/09/2021 : </t>
    </r>
    <r>
      <rPr>
        <sz val="11"/>
        <color theme="1"/>
        <rFont val="Calibri"/>
        <family val="2"/>
        <scheme val="minor"/>
      </rPr>
      <t xml:space="preserve">
La subdirección de Red Terciaria ha documentado los avances del programa con el objeto de compilar el informe final de la vigencia 2021 para su respectiva publicación en el 2022, tal como fue publicado en el 2020. Dentro de dichos informes se incluyen avances hechos desde la entidad, en especifico frente a las inversiones en los municipios PDET.</t>
    </r>
  </si>
  <si>
    <t>Se diseñaron e implementaron espacios de diálogo para rendición de cuentas de acuerdo a los lineamientos del MURC</t>
  </si>
  <si>
    <t xml:space="preserve">El día 16 de diciembre se realizó audiencia pública virtual de rendición de cuentas </t>
  </si>
  <si>
    <t>El 5 de noviembre la Oficina Asesora de Planeación capacitó al Equipo Líder y alistamiento para la realización del Principal Espacio de Rendición de Cuentas</t>
  </si>
  <si>
    <t>La Oficina Asesora de Planeación realizó propuesta del formato teniendo en cuenta los elementos de los autodiagnósticos de rendición de cuentas y participación, él cual fue acogido e implementado por el grupo de atención al Ciudadano  de la Secretaría General.
La implementación se ha realizado mediante los siguientes memorandos:
1. MEMORANDO  CIRCULAR No SG-GAC 20487 del 25/03/2021: socialización del formato
2. MEMORANDO  CIRCULAR No SG-GAC 41951 del 15/06/2021: alcance al memorando No. SG - GAC 21837 de 30/03/2021 (actualización matriz con estrategia 2021)
En sesión del 27 de agosto los miembros del Comité Institucional de Gestión y Desempeño ratificaron a la Secretaría General como líder interno en la implementación de la política de Participación Ciudadana en la Gestión Pública.
Memorando SG GAC 72795 del 30/09/2021 Solicitud diseño y publicación Estrategia de participación ciudadana 2021, https://www.invias.gov.co/index.php/archivo-y-documentos/atencion-al-ciudadano/12005-estrategia-de-participacion-ciudadana-2021</t>
  </si>
  <si>
    <r>
      <rPr>
        <b/>
        <sz val="11"/>
        <color theme="1"/>
        <rFont val="Calibri"/>
        <family val="2"/>
        <scheme val="minor"/>
      </rPr>
      <t>MEMORANDO No OCI 98438  del 24/12/2021</t>
    </r>
    <r>
      <rPr>
        <sz val="11"/>
        <color theme="1"/>
        <rFont val="Calibri"/>
        <family val="2"/>
        <scheme val="minor"/>
      </rPr>
      <t xml:space="preserve">
Mediante Memorando OCI  70332 del  22 de septiembre de 2021,  se comunicó a la Oficina Asesora de Planeación, que la Oficina de Control Interno realizó y publicó el 13/09/2021 en la página WEB de la Entidad el Seguimiento  cuatrimestral al Plan Anticorrupción y Atención al Ciudadano - Mapa de Riesgos de Corrupción y Estrategia de Racionalización de Trámites Consolidada con corte a 31 de agosto de 2021, en el enlace: https://www.invias.gov.co/index.php/plan-anticorrupcion-y-de-atencion-al-ciudadano y se socializó al interior de la entidad a funcionarios y contratistas mediante correo del Grupo Comunicaciones el  15/09/2021.
Para efecto de realizar el seguimiento del  tercer cuatrimestre de la vigencia 2021, se está en proceso de envío a las dependencias responsables de actividades en el Plan Anticorrupción y de Atención al Ciudadano - Mapa de Riesgos de Corrupción y del Sistema Único de Rendición de Cuentas, los memorandos de solicitud de evidencias de cumplimiento correspondiente.</t>
    </r>
  </si>
  <si>
    <r>
      <t xml:space="preserve">Se elaboró el informe de evaluación de la estrategia de rendición de cuentas
MEMORANDO No OCI 98438  del 24/12/2021
</t>
    </r>
    <r>
      <rPr>
        <sz val="11"/>
        <color theme="1"/>
        <rFont val="Calibri"/>
        <family val="2"/>
        <scheme val="minor"/>
      </rPr>
      <t xml:space="preserve">Mediante Memorando OCI 98359 del 24 de diciembre de 2021, se solicitó a la Oficina Asesora de Planeación soportes del cumplimiento de las actividades de la Estrategia de Rendición de Cuentas 2021. </t>
    </r>
  </si>
  <si>
    <r>
      <t xml:space="preserve">ARTICULO 10°. OFICINA DE CONTROL INTERNO
</t>
    </r>
    <r>
      <rPr>
        <sz val="11"/>
        <rFont val="Calibri"/>
        <family val="2"/>
      </rPr>
      <t xml:space="preserve">
10.7. 	 Hacer seguimiento y evaluar la aplicación de los mecanismos de participación 
ciudadana que diseñe el Instituto. 
10.9. 	 Verificar la aplicación de indicadores de gestión, estándares de desempeño y  mecanismos de evaluación y control de los procesos a cargo de las dependencias.
10.13. 	Las demás inherentes a la naturaleza de la Oficina y las que le sean asignadas por  las normas legales. </t>
    </r>
  </si>
  <si>
    <r>
      <t xml:space="preserve">	RTíCULO 32. SUBDIRECCiÓN ADMINISTRATIVA. 
</t>
    </r>
    <r>
      <rPr>
        <sz val="11"/>
        <rFont val="Calibri"/>
        <family val="2"/>
      </rPr>
      <t xml:space="preserve">32,7 Dirigir el funcionamiento del servicio de Atención al Ciudadano de acuerdo con los 
criterios establecidos por el Departamento Nacional de Planeación. </t>
    </r>
  </si>
  <si>
    <r>
      <t xml:space="preserve">1. Mensualmente se remite informe del estado del arte de la implementación de la política institucional mediante memorando circular y los soportes se cargan en el aplicativo KAWAK como parte del análisis del indicador "Implementación política de administración del riesgo".
2. MEMORANDO CIRCULAR No OAP 81365 del 03/11/2021 :
Durante el mes de octubre la situación fue la siguiente:
· No se recibió ningún reporte de materialización de riesgos (eventos)
·Se efectuaron mesas técnicas de trabajo, vía TEAMS, con facilitadores del MIPG, miembros de los equipos de trabajo y líderes de proceso. Destacándose el alto nivel de compromiso de facilitadores y líderes de proceso para revisar y actualizar los riesgos bajo los cambios metodológicos 
· Se crearon en KAWAK las solicitudes de nuevas versiones de caracterizaciones y mapas de riesgos para los respectivos vistos buenos de elaboración, revisión y aprobación.
· Se implementaron en KAWAK nuevas versiones de los documentos:
o   ETICOM-CP-1 GESTIÓN DE TECNOLOGIAS DE LA INFORMACION Y COMUNICACIONES ETICOM-MR-1 (versión 6)
o   RIESGOS DE GESTIÓN Y CORRUPCIÓN (versión 3)
3. MEMORANDO CIRCULAR No OAP 95609  del 16/12/2021: .      
i.      No se recibió ningún reporte de materialización de riesgos (eventos)
ii.      Se inició la asesoría de la Secretaría de Trasparencia para actualizar el mapa de riesgos de corrupción, cuya metodología fue la siguiente:
 a.       Una primera jornada virtual de capacitación el 05 de noviembre dirigida a los facilitadores del MIPG, quienes habían recibido de manera anticipada las observaciones preliminares y el link de acceso a la reunión.  
b.       Sesiones personalizadas por líderes de proceso (14 reuniones) durante las cuales se resumió la metodología y se centró el ejercicio en la redacción de riesgo(s) de corrupción a partir del objetivo de cada proceso, logrando identificar las causas que los originan. Quedando como tarea a nivel interno revisar la redacción de cada riesgo y causas para culminar con la identificación y análisis de los riesgos; para posteriormente remitir propuesta del mapa de riesgo de corrupción para retroalimentación
c.       Remisión del mapa de riesgos de corrupción preaprobado por los líderes de proceso con 20[1] riesgos de corrupción, detallados en el archivo anexo, pendientes de retroalimentación para posterior inclusión en la agenda del comité Institucional de Gestión y Desempeño. 
iii:.      Se efectuaron mesas técnicas de trabajo, vía TEAMS, con facilitadores del MIPG, miembros de los equipos de trabajo y líderes de proceso. Destacándose el alto nivel de compromiso de facilitadores y líderes de proceso para revisar y actualizar los riesgos de corrupción, siguiendo los lineamientos de la asesora de la Secretaría de Transparencia 
</t>
    </r>
    <r>
      <rPr>
        <b/>
        <sz val="11"/>
        <rFont val="Calibri"/>
        <family val="2"/>
        <scheme val="minor"/>
      </rPr>
      <t>MEMORANDO No OCI 98438  del 24/12/2021</t>
    </r>
    <r>
      <rPr>
        <sz val="11"/>
        <rFont val="Calibri"/>
        <family val="2"/>
        <scheme val="minor"/>
      </rPr>
      <t xml:space="preserve">
El 23 de noviembre de 2021  a través del aplicativo Microsoft -TEAMS,  la OCI  participó en mesa de trabajo convocada por la Dra. Daniela Santamaría Ortiz - Asesora de la Secretaría de Transparencia de la Presidencia de la República para identificar posibles riesgos de corrupción en el Proceso de Evaluación y Seguimiento. Mediante Memorando OCI  90640 del  2 de diciembre de 2021 se comunica a la Oficina Asesora de Planeación: "(...) teniendo en cuenta la asesoría recibida por la Secretaría de Transparencia en mesa de trabajo del 23 de noviembre de la vigencia,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no obstante, la OCI en su proceso de mejora continua evaluará la conveniencia de formular más adelante un riesgo identificado"  </t>
    </r>
  </si>
  <si>
    <t xml:space="preserve">1. Mail enviado el 14/10/21 al grupo de comunicaciones, con formularios con fondo actualizado y confirmando que deberán publicarse por 15 días
2. Mail enviado el 19/10/21 al grupo de comunicaciones, con diseño de propuesta de parrilla.
3. Mail enviado el 19/10/21 al grupo de comunicaciones, validando fecha y agradeciendo piezas de divulgación internas.
3. Análisis de resultados de encuestas de actores internos y externos
4. MEMORANDO No OAP 96426  del 20/12/2021 - Protocolo para riesgos de corrupción materializados – reiteración MEMORANDO No OAP 50514 del 15/07/2021 
 5.  MEMORANDO No OAP 89647 del 30/11/2021 - Aportes OTIC para POLITICA INSTITUCIONAL DE ADMINISTRACIÓN DEL RIESGO y procedimiento ETICOM-PR-19 ADMINISTRACIÓN DE RIESGOS DE SEGURIDAD DIGITAL - anexando resultados de análisis de la consulta efectuada a actores internos y externos
 </t>
  </si>
  <si>
    <r>
      <t xml:space="preserve">1. Como parte de la implementación de la nueva política institucional de administración del riesgo se han adelantado mesas de trabajo para migrar/validar o proponer actualizaciones a los riesgos de corrupción, para preaprobación de los líderes de proceso. 
2. Se inició la asesoría de la Secretaría de Trasparencia para actualizar el mapa de riesgos de corrupción 2022.
</t>
    </r>
    <r>
      <rPr>
        <b/>
        <sz val="11"/>
        <rFont val="Calibri"/>
        <family val="2"/>
        <scheme val="minor"/>
      </rPr>
      <t xml:space="preserve">MEMORANDO No OCI 98438  del 24/12/2021
</t>
    </r>
    <r>
      <rPr>
        <sz val="11"/>
        <rFont val="Calibri"/>
        <family val="2"/>
        <scheme val="minor"/>
      </rPr>
      <t xml:space="preserve">1.  El 23 de noviembre de 2021  a través del aplicativo Microsoft -TEAMS,  la OCI  participó en mesa de trabajo convocada por la Dra. Daniela Santamaría Ortiz - Asesora de la Secretaría de Transparencia de la Presidencia de la República para identificar posibles riesgos de corrupción en el Proceso de Evaluación y Seguimiento. Mediante Memorando OCI  90640 del  2 de diciembre de 2021 se comunica a la Oficina Asesora de Planeación: "(...) teniendo en cuenta la asesoría recibida por la Secretaría de Transparencia en mesa de trabajo del 23 de noviembre de la vigencia,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no obstante, la OCI en su proceso de mejora continua evaluará la conveniencia de formular más adelante un riesgo identificado" .
2. El riesgo que se está  administrando en la Oficina de Control Interno es el riesgo de gestión denominado RIESGO INHERENTE o Riesgo de Auditoría; que de acuerdo con los parámetros establecidos en la nueva Guía para la administración del riesgo y el diseño de controles Versión 5 del DAFP, se encuentra identificado en la caracterización del proceso en el aplicativo Kawak como: "Posibilidad de Pérdida Reputacional por Quejas o reclamos de los auditados al adelantar sin objetividad e independencia la evaluación de la eficiencia, eficacia y efectividad de los controles de la Entidad debido a desconocimiento o no cumplimiento de las normas  que rigen el ejercicio de auditoría de acuerdo con el marco internacional para la práctica profesional de la auditoría interna";  sobre el cual se ha remitido diligenciado  trimestralmente a la Oficina Asesora de Planeación  el formato de monitoreo. El formato del  Tercer Trimestre se envió mediante Memorando OCI  70332 del  22 de septiembre de 2021.
</t>
    </r>
  </si>
  <si>
    <r>
      <t xml:space="preserve">De acuerdo con el aplicativo SUIT contar con un plan de implementación para la racionalización programada, otorga 20 puntos de los 100 disponibles para el cumplimiento de la actividad.
MEMORANDO No DTE 94783  del 15/12/2021 -70%
</t>
    </r>
    <r>
      <rPr>
        <sz val="11"/>
        <rFont val="Calibri"/>
        <family val="2"/>
        <scheme val="minor"/>
      </rPr>
      <t xml:space="preserve">Se ha realizado el levantamiento técnico del trámite de permiso de cierre de vías, junto con la oficina asesora de planeación y actualmente se ha registrado el proceso de contratación en el secop, con el fin de seleccionar los proveedores adecuados para el desarrollo de la virtualización del trámite. Es de anotar que la oficina asesora de planeación espera que este proceso de virtualización se realice entre el mes de diciembre de 2021 y el mes de julio de 2022. ACLARACIÓN SOBRE ROL DE LA OAP MEDIANTE  MEMORANDO No OAP 95479  DEL 16/12/2021
</t>
    </r>
    <r>
      <rPr>
        <b/>
        <sz val="11"/>
        <rFont val="Calibri"/>
        <family val="2"/>
        <scheme val="minor"/>
      </rPr>
      <t xml:space="preserve">MEMORANDO No OTIC 94438  del 14/12/2021 -20%
</t>
    </r>
    <r>
      <rPr>
        <sz val="11"/>
        <rFont val="Calibri"/>
        <family val="2"/>
        <scheme val="minor"/>
      </rPr>
      <t>Se ha venido trabajando en el sistema de resoluciones que soporta la gestión de trámites, una vez el sistema de resoluciones salga a producción se procede a iniciar la configuración de INVITRÁMITES, Por otro lado se envió la justificación donde se incluye un estudio de mercado para contratar una solución que permita tener un SGDEA, un sistema de contratación y un sistema para los trámites basados en flujos de BPM. Si se lleva a cabo la contratación, en 2022 se realizaría la configuración del nuevo sistema para INVITRÁMITES.</t>
    </r>
  </si>
  <si>
    <r>
      <t xml:space="preserve">De acuerdo con el aplicativo SUIT contar con un plan de implementación para la racionalización programada, otorga 20 puntos de los 100 disponibles para el cumplimiento de la actividad.
MEMORANDO No DTE 94783  del 15/12/2021 -70%
</t>
    </r>
    <r>
      <rPr>
        <sz val="11"/>
        <rFont val="Calibri"/>
        <family val="2"/>
        <scheme val="minor"/>
      </rPr>
      <t xml:space="preserve">Se ha realizado el levantamiento técnico del trámite de permiso de cierre de vías, junto con la oficina asesora de planeación y actualmente se ha registrado el proceso de contratación en el secop, con el fin de seleccionar los proveedores adecuados para el desarrollo de la virtualización del trámite. Es de anotar que la oficina asesora de planeación espera que este proceso de virtualización se realice entre el mes de diciembre de 2021 y el mes de julio de 2022. ACLARACIÓN SOBRE ROL DE LA OAP MEDIANTE  MEMORANDO No OAP 95479  DEL 16/12/2021
</t>
    </r>
    <r>
      <rPr>
        <b/>
        <sz val="11"/>
        <rFont val="Calibri"/>
        <family val="2"/>
        <scheme val="minor"/>
      </rPr>
      <t xml:space="preserve">MEMORANDO No OTIC 94438  del 14/12/2021 -20%
</t>
    </r>
    <r>
      <rPr>
        <sz val="11"/>
        <rFont val="Calibri"/>
        <family val="2"/>
        <scheme val="minor"/>
      </rPr>
      <t xml:space="preserve">Se ha venido trabajando en el sistema de resoluciones que soporta la gestión de trámites, una vez el sistema de resoluciones salga a producción se procede a iniciar la configuración de INVITRÁMITES, Por otro lado se envió la justificación donde se incluye un estudio de mercado para contratar una solución que permita tener un SGDEA, un sistema de contratación y un sistema para los trámites basados en flujos de BPM. Si se lleva a cabo la contratación, en 2022 se realizaría la configuración del nuevo sistema para INVITRÁMITES.
</t>
    </r>
    <r>
      <rPr>
        <b/>
        <sz val="11"/>
        <rFont val="Calibri"/>
        <family val="2"/>
        <scheme val="minor"/>
      </rPr>
      <t>MEMORANDO No SRT 95140  del 15/12/2021 -70%</t>
    </r>
    <r>
      <rPr>
        <sz val="11"/>
        <rFont val="Calibri"/>
        <family val="2"/>
        <scheme val="minor"/>
      </rPr>
      <t xml:space="preserve">
Se ha realizado el levantamiento técnico del trámite de permiso de carga extradimensionada por las vías nacionales junto con la oficina asesora de planeación y actualmente se ha registrado el proceso de contratación en el secop, con el fin de seleccionar los proveedores adecuados para el desarrollo de la virtualización del trámite. Es de anotar que la oficina asesora de planeación espera que este proceso de virtualización se realice entre el mes de diciembre de 2021 y el mes de julio de 2022.</t>
    </r>
  </si>
  <si>
    <r>
      <rPr>
        <b/>
        <sz val="11"/>
        <rFont val="Calibri"/>
        <family val="2"/>
        <scheme val="minor"/>
      </rPr>
      <t>MEMORANDO No DTE 94783  del 15/12/2021 -100%</t>
    </r>
    <r>
      <rPr>
        <sz val="11"/>
        <rFont val="Calibri"/>
        <family val="2"/>
        <scheme val="minor"/>
      </rPr>
      <t xml:space="preserve">
Se cumplió con la realización de  la Capacitación a las personas y comunidades interesadas en realizar seguimiento al Proyecto  " Segunda calzada Valledupar-Puente Rafael Escalona-La Paz y el mantenimiento y rehabilitación de la carretera La Paz-Cuestecitas, en los departamentos del Cesar y la Guajira”, por medio de la Interventoría según contrato No.1955 de 2020 y la participación a Subdirección de Sostenibilidad, se apoyó en la organización de  asesorarlos en el proceso de conformación de veedurías ciudadanas u otro espacio de participación comunitaria. (Reuniones de Veedurías: N°1 Realizada el 23/11/21 con las veedurías del Cesar. (22 asistentes) No.2 Realizada el 25/11/2021 con representante legal de la veeduría metropolitana de Valledupar (03 asistentes) N°3 Realizada el 30/11/21 con la veeduría del Sur de La Guajira. (12 asistentes igualmente en el mes de octubre en espacios de participación: N°1 Realizada el 07/10/21 con la veeduría del Sur de la Guajira. (17 asistentes) No.2 Realizada el 14/10/2021 con la veeduría del Sur de la Guajira. (11 asistentes) N°3 Realizada el 07/10/21 con la veeduría del Cesar. (15 asistentes)
Se desarrollo según el Diseño  e implementar en la estrategia de participación ciudadana en el proyecto segunda calzada Valledupar-Puente Rafael Escalona-La Paz y el mantenimiento y rehabilitación de la carretera La Paz-Cuestecitas, en los departamentos del Cesar y la Guajira” por medio de reuniones y talleres  
como fue la REUNIONES COPACO:  01 La Guajira  16/11/2021 / 01 Cesar  17/11/2021
En el presente periodo se llevó a cabo reunión con los respectivos comités de control social de obra creados para cada departamento. En esta ocasión el tema desarrollado fue: las acciones de hacen parte del componente Ambiental que se están llevando a cabo en ambos departamentos. y el taller “TALLER DE CULTURA VIAL” Se realiza actividad pedagógica con el gremio d  transportadores del sur de La Guajira y se ejecutó actividad de cultura vial  en el tramo San Juan del Cesar – Cuestecitas, concretamente en el corregimiento de Cuestecitas, lo anterior advirtiendo sobre las actividades constructivas en el sector y la prevención val al momento de conducir REUNIONES COPACO:  01 La Guajira  16/11/2021 / 01 Cesar  17/11/2021
En el presente periodo se llevó a cabo reunión con los respectivos comités de control social de obra creados para cada departamento. En esta ocasión el tema desarrollado fue: las acciones de hacen parte del componente Ambiental que se están llevando a cabo en ambos departamentos. 
•CONTRATO No 1955 de 2020, “Interventoría para las obras de mejoramiento a través de la construcción, gestión predial, social y ambiental sostenible de la segunda calzada Valledupar-Puente Rafael Escalona-La Paz y el mantenimiento y rehabilitación de la carretera La Paz-Cuestecitas, en los departamentos del Cesar y la Guajira”. 
</t>
    </r>
  </si>
  <si>
    <r>
      <rPr>
        <b/>
        <sz val="11"/>
        <rFont val="Calibri"/>
        <family val="2"/>
        <scheme val="minor"/>
      </rPr>
      <t xml:space="preserve">MEMORANDO No DTE 94783  del 15/12/2021 -95%
</t>
    </r>
    <r>
      <rPr>
        <sz val="11"/>
        <rFont val="Calibri"/>
        <family val="2"/>
        <scheme val="minor"/>
      </rPr>
      <t xml:space="preserve">Desde la Dirección Técnica hemos liderado la definición del sistema informático e registro de observaciones presentadas por las veedurías ciudadanas, con el apoyo de la Subdirección de Medio Ambiente y equipo de gestión social, contamos con un cuadro que permite registrar trimestralmente las observaciones de las veedurías, este cuadro hace parte de la propuesta de un sistema robusto que permita mejorar la atención al ciudadano. enviamos nuestro cuadro en el mes de septiembre cumpliendo con el trimestre pasado y enviamos el cuadro de este ultimo trimestre. 
</t>
    </r>
    <r>
      <rPr>
        <b/>
        <sz val="11"/>
        <rFont val="Calibri"/>
        <family val="2"/>
        <scheme val="minor"/>
      </rPr>
      <t xml:space="preserve">
MEMORANDO No SA-GAC 96532 del 20/12/2021
</t>
    </r>
    <r>
      <rPr>
        <sz val="11"/>
        <rFont val="Calibri"/>
        <family val="2"/>
        <scheme val="minor"/>
      </rPr>
      <t>Mediante memorando SG-GAC 77792 del 19/10/2021, se solicito divulgación  por las redes sociales y comunicaciones internas de la entidad. Publicado en Twitter.
https://twitter.com/InviasOficial/status/1458819807361613828</t>
    </r>
  </si>
  <si>
    <r>
      <rPr>
        <b/>
        <sz val="11"/>
        <color theme="1"/>
        <rFont val="Calibri"/>
        <family val="2"/>
        <scheme val="minor"/>
      </rPr>
      <t>MEMORANDO No SA-GAC 96532 del 20/12/2021</t>
    </r>
    <r>
      <rPr>
        <sz val="11"/>
        <color theme="1"/>
        <rFont val="Calibri"/>
        <family val="2"/>
        <scheme val="minor"/>
      </rPr>
      <t xml:space="preserve">
Se cumplió en segundo y tercer trimestre</t>
    </r>
  </si>
  <si>
    <r>
      <rPr>
        <b/>
        <sz val="11"/>
        <color theme="1"/>
        <rFont val="Calibri"/>
        <family val="2"/>
        <scheme val="minor"/>
      </rPr>
      <t>MEMORANDO No SA-GAC 96532 del 20/12/2021</t>
    </r>
    <r>
      <rPr>
        <sz val="11"/>
        <color theme="1"/>
        <rFont val="Calibri"/>
        <family val="2"/>
        <scheme val="minor"/>
      </rPr>
      <t xml:space="preserve">
Mediante memorando SG GAC 79800 del 27/10/2021, se remitió lo correspondiente al grupo de talento humano, como aporte al documento de cultura de servicio, </t>
    </r>
  </si>
  <si>
    <r>
      <rPr>
        <b/>
        <sz val="11"/>
        <color theme="1"/>
        <rFont val="Calibri"/>
        <family val="2"/>
        <scheme val="minor"/>
      </rPr>
      <t>MEMORANDO No SA-GAC 96532 del 20/12/2021</t>
    </r>
    <r>
      <rPr>
        <sz val="11"/>
        <color theme="1"/>
        <rFont val="Calibri"/>
        <family val="2"/>
        <scheme val="minor"/>
      </rPr>
      <t xml:space="preserve">
Se cumplió en segundo y tercer  trimestre</t>
    </r>
  </si>
  <si>
    <r>
      <rPr>
        <b/>
        <sz val="11"/>
        <color theme="1"/>
        <rFont val="Calibri"/>
        <family val="2"/>
        <scheme val="minor"/>
      </rPr>
      <t>MEMORANDO No SA-GAC 96532 del 20/12/2021</t>
    </r>
    <r>
      <rPr>
        <sz val="11"/>
        <color theme="1"/>
        <rFont val="Calibri"/>
        <family val="2"/>
        <scheme val="minor"/>
      </rPr>
      <t xml:space="preserve">
Se cumplió en tercer trimestre
Con memorando circular SG-GAC 88140 del 25-11-2021 se convoco al taller y se el 3 de diciembre del 2021 debidamente grabada por TEAMS</t>
    </r>
  </si>
  <si>
    <r>
      <rPr>
        <b/>
        <sz val="11"/>
        <color theme="1"/>
        <rFont val="Calibri"/>
        <family val="2"/>
        <scheme val="minor"/>
      </rPr>
      <t>MEMORANDO No SRT 95140  del 15/12/2021 -100%</t>
    </r>
    <r>
      <rPr>
        <sz val="11"/>
        <color theme="1"/>
        <rFont val="Calibri"/>
        <family val="2"/>
        <scheme val="minor"/>
      </rPr>
      <t xml:space="preserve">
Se han realizado campañas de difusión respecto a que el usuario realice los trámites directamente y no lo haga a través de tramitadores. Para ello, se ha informado los requisitos y pasos a seguir en cada uno de los trámites. Dicha campaña se ha hecho a través de las redes sociales de la entidad.
</t>
    </r>
    <r>
      <rPr>
        <b/>
        <sz val="11"/>
        <color theme="1"/>
        <rFont val="Calibri"/>
        <family val="2"/>
        <scheme val="minor"/>
      </rPr>
      <t xml:space="preserve">
MEMORANDO No SA-GAC 96532 del 20/12/2021
</t>
    </r>
    <r>
      <rPr>
        <sz val="11"/>
        <color theme="1"/>
        <rFont val="Calibri"/>
        <family val="2"/>
        <scheme val="minor"/>
      </rPr>
      <t>Con memorando SA-GAC 94958 del 15/12/2021 se solicito publicación banner</t>
    </r>
  </si>
  <si>
    <r>
      <rPr>
        <b/>
        <sz val="11"/>
        <color theme="1"/>
        <rFont val="Calibri"/>
        <family val="2"/>
        <scheme val="minor"/>
      </rPr>
      <t>MEMORANDO No SA-GAC 96532 del 20/12/2021</t>
    </r>
    <r>
      <rPr>
        <sz val="11"/>
        <color theme="1"/>
        <rFont val="Calibri"/>
        <family val="2"/>
        <scheme val="minor"/>
      </rPr>
      <t xml:space="preserve">
Mediante SG GAC ACTA 05 Y  reunió por TEAMS del 27 de octubre del 2021 se realizo mejoras en los mecanismos de seguimiento a las PQRD https://invias-my.sharepoint.com/:v:/g/personal/aagudelo_invias_gov_co1/ETO3G9zCffFLsp8pLhMjwlkBfMTtMgeu4gqBgSs91y6YzA</t>
    </r>
  </si>
  <si>
    <r>
      <rPr>
        <b/>
        <sz val="11"/>
        <color theme="1"/>
        <rFont val="Calibri"/>
        <family val="2"/>
        <scheme val="minor"/>
      </rPr>
      <t>MEMORANDO No OCI 98438  del 24/12/2021</t>
    </r>
    <r>
      <rPr>
        <sz val="11"/>
        <color theme="1"/>
        <rFont val="Calibri"/>
        <family val="2"/>
        <scheme val="minor"/>
      </rPr>
      <t xml:space="preserve">
De conformidad con el Plan de Auditoría Anual Aprobado por el Comité Institucional de Coordinación de Control Interno el  09 de marzo de 2021; el Plan Táctico y los Planes Operativos 2021 de la OCI; Mediante Memorando OCI 91653 del 06/12/2021 se remitió a la Oficina TIC Informe de Auditoria al  Modelo de Seguridad y Privacidad de la Información (MSPI);  Mediante Memorando OCI 98288 del 24/12/2021 se remitió  al Dirección GeneraI, Subdirección General, Secretaría General y Subdirección Administrativa, informe de Auditoría  Accesibilidad al Medio Físico. Espacios de Servicio al Ciudadano en la Administración Pública. Norma Técnica NTC 6047 -2013; El informe de la  Auditoría - Accesibilidad a páginas WEB - Norma Técnica NTC 5854   se notificará en la última semana de diciembre de 2021</t>
    </r>
  </si>
  <si>
    <r>
      <rPr>
        <b/>
        <sz val="11"/>
        <color theme="1"/>
        <rFont val="Calibri"/>
        <family val="2"/>
        <scheme val="minor"/>
      </rPr>
      <t>MEMORANDO No SA-GAC 96532 del 20/12/2021</t>
    </r>
    <r>
      <rPr>
        <sz val="11"/>
        <color theme="1"/>
        <rFont val="Calibri"/>
        <family val="2"/>
        <scheme val="minor"/>
      </rPr>
      <t xml:space="preserve">
Se solicito al grupo comunicación la publicación mediante memorando No SG-GAC 78105 del 20/10/2021 sobre Informe PQRD - JULIO- SEP 2021. ,   y memorando No  SG-GAC 78183 20/10/2021 sobre la información mas consultada JULIO- SEP 2021. </t>
    </r>
  </si>
  <si>
    <t xml:space="preserve">1. Información disponible en:
a. Página web: https://www.invias.gov.co/index.php/archivo-y-documentos/politicas-y-lineamientos/11723-politica-institucional-de-administracion-del-riesgo-2021/file  y http://intranet/index.php/la-calidad-al-dia/direccionamiento-estrategico#formular-los-lineamientos-para-la-administracion-del-riesgo
b. Intranet: http://intranet/index.php/la-calidad-al-dia/direccionamiento-estrategico
2. Publicación de banner en intranet y correo masivo del 20 de septiembre
3, Noticia publicada en KAWAK el 28/12/21, titulada "Mapa de Riesgos de Corrupción 2021"
4. Resultados encuesta - Política Institucional de Administración del Riesgo 2021
</t>
  </si>
  <si>
    <r>
      <t xml:space="preserve">1. Actividad cumplida en el primer trimestre.
2. Se inició la asesoría de la Secretaría de Trasparencia para actualizar el mapa de riesgos de corrupción 2021. 
3. MEMORANDO CIRCULAR No OAP 86883  del 22/11/2021  socializa borrador mapa de riesgos de corrupción 2022
4. Promoción proceso participativo a a través de formularios web remitidos a laos facilitadores del MIPG para replica al interior de las  dependencias
5. Elaboración de informa de análisis de aportes en la revisión de la descripción de los riesgos de corrupción 2022, insumo para el borrador del PAAC 2022.
6. Noticia publicada en KAWAL el 28/12/*21 denomionada Resultado Encuestas Internas – “Borrador del Plan Anticorrupción y de Atención al Ciudadano 2022 y su Mapa de Riesgos de Corrupción”
</t>
    </r>
    <r>
      <rPr>
        <b/>
        <sz val="11"/>
        <rFont val="Calibri"/>
        <family val="2"/>
        <scheme val="minor"/>
      </rPr>
      <t>MEMORANDO No OCI 98438  del 24/12/2021</t>
    </r>
    <r>
      <rPr>
        <sz val="11"/>
        <rFont val="Calibri"/>
        <family val="2"/>
        <scheme val="minor"/>
      </rPr>
      <t xml:space="preserve">
No aplica. El 23 de noviembre de 2021  a través del aplicativo Microsoft -TEAMS,  la Oficina de Control Interno-OCI  participó en mesa de trabajo convocada por la Dra. Daniela Santamaría Ortiz - Asesora de la Secretaría de Transparencia de la Presidencia de la República, para identificar posibles riesgos de corrupción en el Proceso de Evaluación y Seguimiento. Mediante Memorando OCI  90640 del  2 de diciembre de 2021 se comunica a la Oficina Asesora de Planeación: "(...) teniendo en cuenta la asesoría recibida por la Secretaría de Transparencia en mesa de trabajo del 23 de noviembre de la vigencia,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no obstante, la OCI en su proceso de mejora continua evaluará la conveniencia de formular más adelante un riesgo identificado"  </t>
    </r>
  </si>
  <si>
    <t>Versión 2 disponible en: 
1 Portal web: https://www.invias.gov.co/index.php/informacion-institucional/sistema-de-gestion-de-calidad
2. Intranet: http://intranet/index.php/la-calidad-al-dia/control-interno
3, Noticia publicada en KAWAK el 28/12/21, titulada "Mapa de Riesgos de Corrupción 2021",  precisando que el monitoreo se encetera en el modulo de mejoramento continuo</t>
  </si>
  <si>
    <t>Finalizada la intervención de los directivos en el principal espacio de rendición de cuentas el Director operativo reconoció la participación de la ciudadanía</t>
  </si>
  <si>
    <r>
      <rPr>
        <b/>
        <sz val="11"/>
        <rFont val="Calibri"/>
        <family val="2"/>
        <scheme val="minor"/>
      </rPr>
      <t xml:space="preserve">MEMORANDO No DG-GC 98842  del 27/12/2021 </t>
    </r>
    <r>
      <rPr>
        <sz val="11"/>
        <rFont val="Calibri"/>
        <family val="2"/>
        <scheme val="minor"/>
      </rPr>
      <t xml:space="preserve">
Listado de chats ciudadanos temáticos en Facebook.  Se realizaron 17 Facebook Live, disponible en: https://www.invias.gov.co/index.php/servicios-al-ciudadano/participacion-en-linea/resultados-de-participacion
</t>
    </r>
    <r>
      <rPr>
        <b/>
        <sz val="11"/>
        <rFont val="Calibri"/>
        <family val="2"/>
        <scheme val="minor"/>
      </rPr>
      <t xml:space="preserve">
MEMORANDO No DTE 94783  del 15/12/2021 -100%</t>
    </r>
    <r>
      <rPr>
        <sz val="11"/>
        <rFont val="Calibri"/>
        <family val="2"/>
        <scheme val="minor"/>
      </rPr>
      <t xml:space="preserve">
Desde la Dirección Técnica hemos coordinado, y realizado hasta el momento cuatro (4) chats ciudadanos con el fin de compartir con la ciudadanía avances de nuestros proyectos mas importantes: 3 de junio liderado por el Director Técnico sobre las OBRAS EN EL MUNICIPIO DE SALAMINA Y EN LA VIA CIENAGA BARRANQUILLA; 24 de junio liderado por el Director Técnico sobre nuevas fuentes de financiación; 23 de julio liderado por la subdirectora de Estudios e innovación sobre nuevas tecnologías, y el 27 de septiembre liderado por el subdirector de medio ambiente. dando cumplimiento a nuestra meta anual. </t>
    </r>
  </si>
  <si>
    <t>A la fecha se cuenta con la documentación de requerimientos, reglas de negocio, casos de uso, funcionalidades, con flujos documentales inmersos y complementados con los flujogramas procedimentales para los siguientes flujos de trabajo: Contratación, entrada y salida de documentos y/o solicitudes (PQRS, Correspondencia de entrada y salida), y 6 trámites: EDS, TIES, cierres de vías, uso de zona de vías, permisos de carga ordinarios y especiales).  Toda esta documentación es el insumo para las etapas, de la siguiente actividad.
El Equipo que trabajó en la repotencialización de INVIAS elaboró archivo excel denominado "Organización Flujograma Generla INVIAS", suminsitrado a la Oficina asesora de Planerasción, mediante correo electrónico del 28 de diciemebre, poterior a reunión para definir el plan d etransción al nuevo modelo de operación de la entidad. El documento incluye flujos al interior de cada proceso, entee procesos, entradas (externos) y salidas (externos)</t>
  </si>
  <si>
    <t xml:space="preserve">1. Monitoreo con corte al 3° trimestre disponible en https://www.invias.gov.co/index.php/plan-anticorrupcion-y-de-atencion-al-ciudadano
4. Monitoreo con corte al 4ª trimestre consolidado a través del xdel MEMORANDO CIRCULAR No OAP 86883 del 22/11/2021 </t>
  </si>
  <si>
    <t xml:space="preserve">Actividad con avance del 85%  en el primer trimestre y 95% en el corte al segundo trimestre.
Se apoyo el desarrollo con la herramienta de Power BI , se dejo el modelo y construcción de parte de la dirección técnica y quedo en aprobación para la publicación .
Fichas web disponibles en https://app.powerbi.com/view?r=eyJrIjoiNjgzNzM5NGUtMmZmZC00Yzc2LThhODQtMGJmNTY3YjM2ZmNiIiwidCI6ImViMTcxOTI4LTI5MjktNGYyYy1hNzU5LWI1Y2MyYWM3MmFmYiIsImMiOjR9 
No se conformó el conjunto de datos abiertos porque no fue entregado por el área responsable.
MEMORANDO No DT 46472 del 30/06/2021: Desde la DT se ha diseñado y trabajado en proyectos piloto con la información de la SEI, teniendo en este momento un diccionario de actos abiertos muy amplio, a la fecha estamos a la espera del apoyo de la DO para continuar con el avance y de la aprobación por parte de la alta Dirección. se ha venido trabajado con el equipo de comunicaciones y el equipo de sistemas de la OAP
</t>
  </si>
  <si>
    <r>
      <t xml:space="preserve">a.	Las actividades relacionadas con el formulario de PQRD se reprogramaron mediante MEMORANDO No OAP 50431   del 15/07/2021, dirigido a la Oficina de Control Interno
</t>
    </r>
    <r>
      <rPr>
        <b/>
        <sz val="11"/>
        <rFont val="Calibri"/>
        <family val="2"/>
        <scheme val="minor"/>
      </rPr>
      <t xml:space="preserve">MEMORANDO No SPSC 95167  del 15/12/2021 -100%
</t>
    </r>
    <r>
      <rPr>
        <sz val="11"/>
        <rFont val="Calibri"/>
        <family val="2"/>
        <scheme val="minor"/>
      </rPr>
      <t xml:space="preserve">La Dirección Jurídica a través de la Subdirección de Procesos de Selección Contractuales ha reportado a la Oficina de Comunicaciones periódicamente información sobre: Procesos de contratación adjudicados, informes de gestión contractual e información de contratos de prestación de servicios con el fin de ser publicada en la página web del INVIAS y aportar al índice de Transparencia Institucional ITA. Los últimos Memorandos enviados a la Oficina de Comunicaciones son:  Memorando No DC 76372 del 13/10/2021 (con corte a septiembre 2021).  Memorando No SPSC 93698 del 13/12/2021. Referencia: Solicitud de publicación de información en la página web del INVIAS (octubre y noviembre 2021) y el Memorando No SPSC 93886 del 13/12/2021. Referencia: Solicitud de publicación de información en INTRANET DE INVIAS (octubre y noviembre 2021). 
</t>
    </r>
    <r>
      <rPr>
        <b/>
        <sz val="11"/>
        <rFont val="Calibri"/>
        <family val="2"/>
        <scheme val="minor"/>
      </rPr>
      <t xml:space="preserve">
MEMORANDO No SPSC 95167  del 15/12/2021 - Adjunto MEMORANDO No SDJ 88329 del 26/11/2021 -50%
</t>
    </r>
    <r>
      <rPr>
        <sz val="11"/>
        <rFont val="Calibri"/>
        <family val="2"/>
        <scheme val="minor"/>
      </rPr>
      <t>1..	Mediante memorando OAJ 60863 DEL 23 DE AGOSTO DE 2021 se remitió al Grupo de Comunicaciones para su publicación, el índice de Información Clasificada y Reservada actualizado a la fecha. El documento fue publicado en la sección Instrumentos de Gestión de la Información del Portal Web.  
2. El 7 de junio de 2021 se efectuó la publicación del Informe de defensa judicial a 15 de junio de 2021, el cual contiene: número de demandas, estado, pretensión o cuantía, riesgo de pérdida. https://www.invias.gov.co/index.php/informacion-institucional/43-inicio/4049-defensa-judicial</t>
    </r>
  </si>
  <si>
    <r>
      <t xml:space="preserve">MEMORANDO No DTE 94783 del 15/12/2021  -100%
</t>
    </r>
    <r>
      <rPr>
        <sz val="11"/>
        <rFont val="Calibri"/>
        <family val="2"/>
        <scheme val="minor"/>
      </rPr>
      <t>Desde la Dirección Técnica hemos liderado la definición del sistema informatico e regsitro de observaciones presentadas por las veedurias ciudadanas, con el apoyo de la Subdireccion de Medio Ambiente y equipo de gestión social, contamos con un cuadro que permite registar trimestralmente las observaciones de las veedurias, este cuadro hace parte de la propuesta de un sistema robusto que permita mejorar la atención al ciudadano. enviamos nuestro cuadro en el mes de setpiembre cumpliendo con el trimestre pasado y enviamos el cuadro de este ultimo trimestre.</t>
    </r>
    <r>
      <rPr>
        <b/>
        <sz val="11"/>
        <rFont val="Calibri"/>
        <family val="2"/>
        <scheme val="minor"/>
      </rPr>
      <t xml:space="preserve"> 
MEMORANDO No SS 99699  del 29/12/2021 </t>
    </r>
    <r>
      <rPr>
        <sz val="11"/>
        <rFont val="Calibri"/>
        <family val="2"/>
        <scheme val="minor"/>
      </rPr>
      <t>"comparto el consolidado al seguimiento de las observaciones de las veedurías ciudadanas. Se destaca que este documento adjunto está actualizado a corte del día 14 de diciembre de
2021."</t>
    </r>
  </si>
  <si>
    <r>
      <t xml:space="preserve">MEMORANDO No SA 89463 del 30/11/2021 -30%
</t>
    </r>
    <r>
      <rPr>
        <sz val="11"/>
        <color theme="1"/>
        <rFont val="Calibri"/>
        <family val="2"/>
        <scheme val="minor"/>
      </rPr>
      <t xml:space="preserve">1. MEMORANDO No SA 55231  del 03/08/2021 
2. Se han elaborado borrador de estudios previos, estudio de mercado, analisis del SGDEA de otras entidades publicas,  análisis de propuestas elaborados por la OFICINA DE TECNOLOGÍAS DE LA INFORMACIÓN Y LAS COMUNICACIONES-OTIC SE ADJUNTA TODO LO REALIZADO HASTA EL MOMENTO PARA CUMPLIR CON ESTA ACTIVIDAD, SE SOLICITÓ TRASLADO PRESUPUESTAL DE LOS RECURSOS SE ANEXA JUSTIFICACION
</t>
    </r>
    <r>
      <rPr>
        <b/>
        <sz val="11"/>
        <color theme="1"/>
        <rFont val="Calibri"/>
        <family val="2"/>
        <scheme val="minor"/>
      </rPr>
      <t>Correo 29/12/2021 facilitadora del MIPG -75%</t>
    </r>
    <r>
      <rPr>
        <sz val="11"/>
        <color theme="1"/>
        <rFont val="Calibri"/>
        <family val="2"/>
        <scheme val="minor"/>
      </rPr>
      <t xml:space="preserve">
"1. Se ha realizo reuniones por teams los días 7/10 y 22/11 del 2021 sobre adecuaciones sobre el PQRD,  evidencia es un correo electrónico 15-10-2021 y adjuntos, los cuales corresponden a los flujogramas y documento frente al Gestor Documental SGDEA, como apoyo a la meta relacionada. 
2. Orden de compra No. 83200 con numero de contrato 2176 del 2021"</t>
    </r>
  </si>
  <si>
    <t>Resolución No. 4536 del 30/12/21 "Por la cual se adopta el nuevo Código de Buen Gobierno e Integridad del INVÍAS"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</si>
</sst>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1"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theme="1"/>
      <name val="Segoe UI Historic"/>
      <family val="2"/>
    </font>
    <font>
      <b/>
      <sz val="12"/>
      <color theme="1"/>
      <name val="Calibri"/>
      <family val="2"/>
    </font>
    <font>
      <b/>
      <sz val="11"/>
      <name val="Calibri"/>
      <family val="2"/>
    </font>
    <font>
      <sz val="11"/>
      <name val="Calibri"/>
      <family val="2"/>
    </font>
    <font>
      <b/>
      <shadow/>
      <sz val="11"/>
      <name val="Calibri"/>
      <family val="2"/>
    </font>
    <font>
      <b/>
      <sz val="14"/>
      <color theme="0"/>
      <name val="Calibri"/>
      <family val="2"/>
    </font>
    <font>
      <b/>
      <sz val="11"/>
      <color rgb="FFFFFFFF"/>
      <name val="Calibri"/>
      <family val="2"/>
      <scheme val="minor"/>
    </font>
    <font>
      <sz val="11"/>
      <color rgb="FFFFFFFF"/>
      <name val="Calibri"/>
      <family val="2"/>
      <scheme val="minor"/>
    </font>
    <font>
      <b/>
      <sz val="10"/>
      <name val="Calibri"/>
      <family val="2"/>
      <scheme val="minor"/>
    </font>
    <font>
      <sz val="11"/>
      <name val="Calibri"/>
      <family val="2"/>
      <scheme val="minor"/>
    </font>
    <font>
      <sz val="11"/>
      <color rgb="FFFF0000"/>
      <name val="Calibri"/>
      <family val="2"/>
      <scheme val="minor"/>
    </font>
    <font>
      <b/>
      <sz val="11"/>
      <name val="Calibri"/>
      <family val="2"/>
      <scheme val="minor"/>
    </font>
    <font>
      <sz val="11"/>
      <color theme="5"/>
      <name val="Calibri"/>
      <family val="2"/>
    </font>
    <font>
      <b/>
      <sz val="11"/>
      <color theme="5"/>
      <name val="Calibri"/>
      <family val="2"/>
    </font>
    <font>
      <b/>
      <sz val="11"/>
      <color theme="0"/>
      <name val="Arial"/>
      <family val="2"/>
    </font>
    <font>
      <b/>
      <sz val="14"/>
      <color rgb="FFFF0000"/>
      <name val="Calibri"/>
      <family val="2"/>
    </font>
    <font>
      <b/>
      <sz val="11"/>
      <color rgb="FFFF0000"/>
      <name val="Calibri"/>
      <family val="2"/>
    </font>
  </fonts>
  <fills count="33">
    <fill>
      <patternFill patternType="none"/>
    </fill>
    <fill>
      <patternFill patternType="gray125"/>
    </fill>
    <fill>
      <patternFill patternType="solid">
        <fgColor theme="5"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theme="8"/>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7"/>
        <bgColor indexed="64"/>
      </patternFill>
    </fill>
    <fill>
      <patternFill patternType="solid">
        <fgColor theme="7" tint="0.59999389629810485"/>
        <bgColor indexed="64"/>
      </patternFill>
    </fill>
    <fill>
      <patternFill patternType="solid">
        <fgColor rgb="FFFFE8CB"/>
        <bgColor indexed="64"/>
      </patternFill>
    </fill>
    <fill>
      <patternFill patternType="solid">
        <fgColor rgb="FFFFF4E7"/>
        <bgColor indexed="64"/>
      </patternFill>
    </fill>
    <fill>
      <patternFill patternType="solid">
        <fgColor theme="9"/>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6"/>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rgb="FF7030A0"/>
        <bgColor indexed="64"/>
      </patternFill>
    </fill>
    <fill>
      <patternFill patternType="solid">
        <fgColor rgb="FFCC99FF"/>
        <bgColor indexed="64"/>
      </patternFill>
    </fill>
    <fill>
      <patternFill patternType="solid">
        <fgColor rgb="FFCCCCFF"/>
        <bgColor indexed="64"/>
      </patternFill>
    </fill>
    <fill>
      <patternFill patternType="solid">
        <fgColor theme="1"/>
        <bgColor indexed="64"/>
      </patternFill>
    </fill>
    <fill>
      <patternFill patternType="solid">
        <fgColor theme="1" tint="0.499984740745262"/>
        <bgColor indexed="64"/>
      </patternFill>
    </fill>
    <fill>
      <patternFill patternType="solid">
        <fgColor rgb="FF000000"/>
        <bgColor indexed="64"/>
      </patternFill>
    </fill>
    <fill>
      <patternFill patternType="solid">
        <fgColor theme="8" tint="-0.499984740745262"/>
        <bgColor indexed="64"/>
      </patternFill>
    </fill>
    <fill>
      <patternFill patternType="solid">
        <fgColor rgb="FFFF0000"/>
        <bgColor indexed="64"/>
      </patternFill>
    </fill>
    <fill>
      <patternFill patternType="solid">
        <fgColor theme="0"/>
        <bgColor indexed="64"/>
      </patternFill>
    </fill>
  </fills>
  <borders count="122">
    <border>
      <left/>
      <right/>
      <top/>
      <bottom/>
      <diagonal/>
    </border>
    <border>
      <left/>
      <right/>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style="thick">
        <color rgb="FFFFFFFF"/>
      </bottom>
      <diagonal/>
    </border>
    <border>
      <left style="medium">
        <color rgb="FFFFFFFF"/>
      </left>
      <right/>
      <top/>
      <bottom/>
      <diagonal/>
    </border>
    <border>
      <left style="medium">
        <color rgb="FFFFFFFF"/>
      </left>
      <right style="medium">
        <color rgb="FFFFFFFF"/>
      </right>
      <top style="medium">
        <color rgb="FFFFFFFF"/>
      </top>
      <bottom/>
      <diagonal/>
    </border>
    <border>
      <left style="medium">
        <color rgb="FFFFFFFF"/>
      </left>
      <right style="medium">
        <color rgb="FFFFFFFF"/>
      </right>
      <top style="thick">
        <color rgb="FFFFFFFF"/>
      </top>
      <bottom/>
      <diagonal/>
    </border>
    <border>
      <left style="medium">
        <color rgb="FFFFFFFF"/>
      </left>
      <right style="medium">
        <color rgb="FFFFFFFF"/>
      </right>
      <top style="thick">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bottom/>
      <diagonal/>
    </border>
    <border>
      <left style="medium">
        <color rgb="FFFFFFFF"/>
      </left>
      <right style="medium">
        <color rgb="FFFFFFFF"/>
      </right>
      <top/>
      <bottom style="medium">
        <color rgb="FFFFFFFF"/>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rgb="FFFFFFFF"/>
      </bottom>
      <diagonal/>
    </border>
    <border>
      <left/>
      <right/>
      <top style="medium">
        <color indexed="64"/>
      </top>
      <bottom style="medium">
        <color rgb="FFFFFFFF"/>
      </bottom>
      <diagonal/>
    </border>
    <border>
      <left/>
      <right style="medium">
        <color indexed="64"/>
      </right>
      <top style="medium">
        <color indexed="64"/>
      </top>
      <bottom style="medium">
        <color rgb="FFFFFFFF"/>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rgb="FFFFFFFF"/>
      </left>
      <right/>
      <top style="medium">
        <color rgb="FFFFFFFF"/>
      </top>
      <bottom/>
      <diagonal/>
    </border>
    <border>
      <left style="medium">
        <color indexed="64"/>
      </left>
      <right style="medium">
        <color rgb="FFFFFFFF"/>
      </right>
      <top style="medium">
        <color rgb="FFFFFFFF"/>
      </top>
      <bottom/>
      <diagonal/>
    </border>
    <border>
      <left style="medium">
        <color rgb="FFFFFFFF"/>
      </left>
      <right style="medium">
        <color indexed="64"/>
      </right>
      <top style="medium">
        <color rgb="FFFFFFFF"/>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rgb="FFFFFFFF"/>
      </right>
      <top style="medium">
        <color indexed="64"/>
      </top>
      <bottom/>
      <diagonal/>
    </border>
    <border>
      <left style="medium">
        <color rgb="FFFFFFFF"/>
      </left>
      <right style="medium">
        <color rgb="FFFFFFFF"/>
      </right>
      <top style="medium">
        <color indexed="64"/>
      </top>
      <bottom style="medium">
        <color rgb="FFFFFFFF"/>
      </bottom>
      <diagonal/>
    </border>
    <border>
      <left style="medium">
        <color rgb="FFFFFFFF"/>
      </left>
      <right style="medium">
        <color rgb="FFFFFFFF"/>
      </right>
      <top style="medium">
        <color indexed="64"/>
      </top>
      <bottom style="thick">
        <color rgb="FFFFFFFF"/>
      </bottom>
      <diagonal/>
    </border>
    <border>
      <left style="medium">
        <color rgb="FFFFFFFF"/>
      </left>
      <right/>
      <top style="medium">
        <color indexed="64"/>
      </top>
      <bottom style="thick">
        <color rgb="FFFFFFFF"/>
      </bottom>
      <diagonal/>
    </border>
    <border>
      <left style="medium">
        <color indexed="64"/>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style="medium">
        <color indexed="64"/>
      </left>
      <right style="medium">
        <color rgb="FFFFFFFF"/>
      </right>
      <top/>
      <bottom/>
      <diagonal/>
    </border>
    <border>
      <left style="medium">
        <color rgb="FFFFFFFF"/>
      </left>
      <right/>
      <top style="thick">
        <color rgb="FFFFFFFF"/>
      </top>
      <bottom/>
      <diagonal/>
    </border>
    <border>
      <left style="medium">
        <color indexed="64"/>
      </left>
      <right style="medium">
        <color rgb="FFFFFFFF"/>
      </right>
      <top style="thick">
        <color rgb="FFFFFFFF"/>
      </top>
      <bottom/>
      <diagonal/>
    </border>
    <border>
      <left style="medium">
        <color rgb="FFFFFFFF"/>
      </left>
      <right style="medium">
        <color indexed="64"/>
      </right>
      <top style="thick">
        <color rgb="FFFFFFFF"/>
      </top>
      <bottom/>
      <diagonal/>
    </border>
    <border>
      <left style="medium">
        <color rgb="FFFFFFFF"/>
      </left>
      <right/>
      <top style="thick">
        <color rgb="FFFFFFFF"/>
      </top>
      <bottom style="thick">
        <color rgb="FFFFFFFF"/>
      </bottom>
      <diagonal/>
    </border>
    <border>
      <left style="medium">
        <color indexed="64"/>
      </left>
      <right style="medium">
        <color rgb="FFFFFFFF"/>
      </right>
      <top style="thick">
        <color rgb="FFFFFFFF"/>
      </top>
      <bottom style="thick">
        <color rgb="FFFFFFFF"/>
      </bottom>
      <diagonal/>
    </border>
    <border>
      <left style="medium">
        <color rgb="FFFFFFFF"/>
      </left>
      <right style="medium">
        <color indexed="64"/>
      </right>
      <top style="thick">
        <color rgb="FFFFFFFF"/>
      </top>
      <bottom style="thick">
        <color rgb="FFFFFFFF"/>
      </bottom>
      <diagonal/>
    </border>
    <border>
      <left style="medium">
        <color rgb="FFFFFFFF"/>
      </left>
      <right/>
      <top style="thick">
        <color rgb="FFFFFFFF"/>
      </top>
      <bottom style="medium">
        <color rgb="FFFFFFFF"/>
      </bottom>
      <diagonal/>
    </border>
    <border>
      <left style="medium">
        <color indexed="64"/>
      </left>
      <right style="medium">
        <color rgb="FFFFFFFF"/>
      </right>
      <top style="thick">
        <color rgb="FFFFFFFF"/>
      </top>
      <bottom style="medium">
        <color rgb="FFFFFFFF"/>
      </bottom>
      <diagonal/>
    </border>
    <border>
      <left style="medium">
        <color rgb="FFFFFFFF"/>
      </left>
      <right style="medium">
        <color indexed="64"/>
      </right>
      <top style="thick">
        <color rgb="FFFFFFFF"/>
      </top>
      <bottom style="medium">
        <color rgb="FFFFFFFF"/>
      </bottom>
      <diagonal/>
    </border>
    <border>
      <left style="thin">
        <color theme="0"/>
      </left>
      <right style="medium">
        <color rgb="FFFFFFFF"/>
      </right>
      <top style="thin">
        <color theme="0"/>
      </top>
      <bottom style="medium">
        <color indexed="64"/>
      </bottom>
      <diagonal/>
    </border>
    <border>
      <left style="medium">
        <color rgb="FFFFFFFF"/>
      </left>
      <right/>
      <top style="thin">
        <color theme="0"/>
      </top>
      <bottom style="medium">
        <color indexed="64"/>
      </bottom>
      <diagonal/>
    </border>
    <border>
      <left style="medium">
        <color indexed="64"/>
      </left>
      <right style="medium">
        <color rgb="FFFFFFFF"/>
      </right>
      <top style="thin">
        <color theme="0"/>
      </top>
      <bottom style="medium">
        <color indexed="64"/>
      </bottom>
      <diagonal/>
    </border>
    <border>
      <left style="medium">
        <color rgb="FFFFFFFF"/>
      </left>
      <right style="medium">
        <color rgb="FFFFFFFF"/>
      </right>
      <top style="thin">
        <color theme="0"/>
      </top>
      <bottom style="medium">
        <color indexed="64"/>
      </bottom>
      <diagonal/>
    </border>
    <border>
      <left style="medium">
        <color rgb="FFFFFFFF"/>
      </left>
      <right style="medium">
        <color indexed="64"/>
      </right>
      <top style="thin">
        <color theme="0"/>
      </top>
      <bottom style="medium">
        <color indexed="64"/>
      </bottom>
      <diagonal/>
    </border>
    <border>
      <left style="medium">
        <color indexed="64"/>
      </left>
      <right style="medium">
        <color rgb="FFFFFFFF"/>
      </right>
      <top/>
      <bottom style="medium">
        <color indexed="64"/>
      </bottom>
      <diagonal/>
    </border>
    <border>
      <left style="medium">
        <color rgb="FFFFFFFF"/>
      </left>
      <right/>
      <top/>
      <bottom style="medium">
        <color indexed="64"/>
      </bottom>
      <diagonal/>
    </border>
    <border>
      <left style="medium">
        <color rgb="FFFFFFFF"/>
      </left>
      <right style="medium">
        <color rgb="FFFFFFFF"/>
      </right>
      <top style="thick">
        <color rgb="FFFFFFFF"/>
      </top>
      <bottom style="medium">
        <color indexed="64"/>
      </bottom>
      <diagonal/>
    </border>
    <border>
      <left style="medium">
        <color rgb="FFFFFFFF"/>
      </left>
      <right/>
      <top style="thick">
        <color rgb="FFFFFFFF"/>
      </top>
      <bottom style="medium">
        <color indexed="64"/>
      </bottom>
      <diagonal/>
    </border>
    <border>
      <left style="medium">
        <color indexed="64"/>
      </left>
      <right style="medium">
        <color rgb="FFFFFFFF"/>
      </right>
      <top style="thick">
        <color rgb="FFFFFFFF"/>
      </top>
      <bottom style="medium">
        <color indexed="64"/>
      </bottom>
      <diagonal/>
    </border>
    <border>
      <left style="medium">
        <color rgb="FFFFFFFF"/>
      </left>
      <right style="medium">
        <color indexed="64"/>
      </right>
      <top style="thick">
        <color rgb="FFFFFFFF"/>
      </top>
      <bottom style="medium">
        <color indexed="64"/>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medium">
        <color indexed="64"/>
      </left>
      <right style="thin">
        <color theme="0"/>
      </right>
      <top/>
      <bottom style="thin">
        <color theme="0"/>
      </bottom>
      <diagonal/>
    </border>
    <border>
      <left style="thin">
        <color theme="0"/>
      </left>
      <right style="medium">
        <color indexed="64"/>
      </right>
      <top/>
      <bottom style="thin">
        <color theme="0"/>
      </bottom>
      <diagonal/>
    </border>
    <border>
      <left style="medium">
        <color indexed="64"/>
      </left>
      <right style="medium">
        <color rgb="FFFFFFFF"/>
      </right>
      <top/>
      <bottom style="medium">
        <color rgb="FFFFFFFF"/>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medium">
        <color rgb="FFFFFFFF"/>
      </right>
      <top style="medium">
        <color rgb="FFFFFFFF"/>
      </top>
      <bottom style="medium">
        <color rgb="FFFFFFFF"/>
      </bottom>
      <diagonal/>
    </border>
    <border>
      <left style="medium">
        <color rgb="FFFFFFFF"/>
      </left>
      <right style="medium">
        <color indexed="64"/>
      </right>
      <top style="medium">
        <color rgb="FFFFFFFF"/>
      </top>
      <bottom style="medium">
        <color rgb="FFFFFFFF"/>
      </bottom>
      <diagonal/>
    </border>
    <border>
      <left style="medium">
        <color indexed="64"/>
      </left>
      <right/>
      <top/>
      <bottom style="medium">
        <color indexed="64"/>
      </bottom>
      <diagonal/>
    </border>
    <border>
      <left/>
      <right/>
      <top/>
      <bottom style="medium">
        <color indexed="64"/>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medium">
        <color rgb="FFFFFFFF"/>
      </left>
      <right style="medium">
        <color rgb="FFFFFFFF"/>
      </right>
      <top style="medium">
        <color indexed="64"/>
      </top>
      <bottom/>
      <diagonal/>
    </border>
    <border>
      <left style="medium">
        <color rgb="FFFFFFFF"/>
      </left>
      <right/>
      <top style="medium">
        <color indexed="64"/>
      </top>
      <bottom style="medium">
        <color rgb="FFFFFFFF"/>
      </bottom>
      <diagonal/>
    </border>
    <border>
      <left style="medium">
        <color indexed="64"/>
      </left>
      <right style="medium">
        <color rgb="FFFFFFFF"/>
      </right>
      <top style="medium">
        <color indexed="64"/>
      </top>
      <bottom style="medium">
        <color rgb="FFFFFFFF"/>
      </bottom>
      <diagonal/>
    </border>
    <border>
      <left style="medium">
        <color rgb="FFFFFFFF"/>
      </left>
      <right style="medium">
        <color indexed="64"/>
      </right>
      <top style="medium">
        <color indexed="64"/>
      </top>
      <bottom style="medium">
        <color rgb="FFFFFFFF"/>
      </bottom>
      <diagonal/>
    </border>
    <border>
      <left style="medium">
        <color rgb="FFFFFFFF"/>
      </left>
      <right/>
      <top style="medium">
        <color rgb="FFFFFFFF"/>
      </top>
      <bottom style="medium">
        <color rgb="FFFFFFFF"/>
      </bottom>
      <diagonal/>
    </border>
    <border>
      <left style="medium">
        <color rgb="FFFFFFFF"/>
      </left>
      <right style="medium">
        <color rgb="FFFFFFFF"/>
      </right>
      <top style="medium">
        <color rgb="FFFFFFFF"/>
      </top>
      <bottom style="medium">
        <color indexed="64"/>
      </bottom>
      <diagonal/>
    </border>
    <border>
      <left style="medium">
        <color rgb="FFFFFFFF"/>
      </left>
      <right/>
      <top style="medium">
        <color rgb="FFFFFFFF"/>
      </top>
      <bottom style="medium">
        <color indexed="64"/>
      </bottom>
      <diagonal/>
    </border>
    <border>
      <left style="medium">
        <color indexed="64"/>
      </left>
      <right style="medium">
        <color rgb="FFFFFFFF"/>
      </right>
      <top style="medium">
        <color rgb="FFFFFFFF"/>
      </top>
      <bottom style="medium">
        <color indexed="64"/>
      </bottom>
      <diagonal/>
    </border>
    <border>
      <left style="medium">
        <color rgb="FFFFFFFF"/>
      </left>
      <right style="medium">
        <color indexed="64"/>
      </right>
      <top style="medium">
        <color rgb="FFFFFFFF"/>
      </top>
      <bottom style="medium">
        <color indexed="64"/>
      </bottom>
      <diagonal/>
    </border>
    <border>
      <left style="medium">
        <color rgb="FFFFFFFF"/>
      </left>
      <right/>
      <top style="medium">
        <color indexed="64"/>
      </top>
      <bottom/>
      <diagonal/>
    </border>
    <border>
      <left style="medium">
        <color rgb="FFFFFFFF"/>
      </left>
      <right style="medium">
        <color indexed="64"/>
      </right>
      <top style="medium">
        <color indexed="64"/>
      </top>
      <bottom/>
      <diagonal/>
    </border>
    <border>
      <left style="thick">
        <color rgb="FFFFFFFF"/>
      </left>
      <right style="medium">
        <color rgb="FFFFFFFF"/>
      </right>
      <top style="thick">
        <color rgb="FFFFFFFF"/>
      </top>
      <bottom style="medium">
        <color rgb="FFFFFFFF"/>
      </bottom>
      <diagonal/>
    </border>
    <border>
      <left style="thick">
        <color rgb="FFFFFFFF"/>
      </left>
      <right style="medium">
        <color rgb="FFFFFFFF"/>
      </right>
      <top style="medium">
        <color rgb="FFFFFFFF"/>
      </top>
      <bottom/>
      <diagonal/>
    </border>
    <border>
      <left style="thick">
        <color rgb="FFFFFFFF"/>
      </left>
      <right style="medium">
        <color rgb="FFFFFFFF"/>
      </right>
      <top style="medium">
        <color rgb="FFFFFFFF"/>
      </top>
      <bottom style="medium">
        <color rgb="FFFFFFFF"/>
      </bottom>
      <diagonal/>
    </border>
    <border>
      <left style="medium">
        <color rgb="FFFFFFFF"/>
      </left>
      <right/>
      <top/>
      <bottom style="thick">
        <color rgb="FFFFFFFF"/>
      </bottom>
      <diagonal/>
    </border>
    <border>
      <left style="medium">
        <color rgb="FFFFFFFF"/>
      </left>
      <right style="medium">
        <color rgb="FFFFFFFF"/>
      </right>
      <top/>
      <bottom style="medium">
        <color indexed="64"/>
      </bottom>
      <diagonal/>
    </border>
    <border>
      <left style="medium">
        <color rgb="FFFFFFFF"/>
      </left>
      <right/>
      <top style="medium">
        <color rgb="FFFFFFFF"/>
      </top>
      <bottom style="thick">
        <color rgb="FFFFFFFF"/>
      </bottom>
      <diagonal/>
    </border>
    <border>
      <left style="medium">
        <color indexed="64"/>
      </left>
      <right style="medium">
        <color rgb="FFFFFFFF"/>
      </right>
      <top style="medium">
        <color rgb="FFFFFFFF"/>
      </top>
      <bottom style="thick">
        <color rgb="FFFFFFFF"/>
      </bottom>
      <diagonal/>
    </border>
    <border>
      <left style="medium">
        <color rgb="FFFFFFFF"/>
      </left>
      <right style="medium">
        <color indexed="64"/>
      </right>
      <top style="medium">
        <color rgb="FFFFFFFF"/>
      </top>
      <bottom style="thick">
        <color rgb="FFFFFFF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rgb="FFFFFFFF"/>
      </left>
      <right style="medium">
        <color rgb="FFFFFFFF"/>
      </right>
      <top style="medium">
        <color indexed="64"/>
      </top>
      <bottom style="medium">
        <color indexed="64"/>
      </bottom>
      <diagonal/>
    </border>
    <border>
      <left style="medium">
        <color rgb="FFFFFFFF"/>
      </left>
      <right/>
      <top style="medium">
        <color indexed="64"/>
      </top>
      <bottom style="medium">
        <color indexed="64"/>
      </bottom>
      <diagonal/>
    </border>
    <border>
      <left style="medium">
        <color indexed="64"/>
      </left>
      <right style="medium">
        <color rgb="FFFFFFFF"/>
      </right>
      <top style="medium">
        <color indexed="64"/>
      </top>
      <bottom style="medium">
        <color indexed="64"/>
      </bottom>
      <diagonal/>
    </border>
    <border>
      <left style="medium">
        <color rgb="FFFFFFFF"/>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top/>
      <bottom style="thin">
        <color indexed="64"/>
      </bottom>
      <diagonal/>
    </border>
    <border>
      <left/>
      <right style="medium">
        <color rgb="FFFFFFFF"/>
      </right>
      <top style="medium">
        <color rgb="FFFFFFFF"/>
      </top>
      <bottom/>
      <diagonal/>
    </border>
    <border>
      <left style="medium">
        <color indexed="64"/>
      </left>
      <right/>
      <top/>
      <bottom style="medium">
        <color rgb="FFFFFFFF"/>
      </bottom>
      <diagonal/>
    </border>
    <border>
      <left style="medium">
        <color rgb="FFFFFFFF"/>
      </left>
      <right/>
      <top/>
      <bottom style="medium">
        <color rgb="FFFFFFFF"/>
      </bottom>
      <diagonal/>
    </border>
    <border>
      <left/>
      <right style="medium">
        <color indexed="64"/>
      </right>
      <top/>
      <bottom/>
      <diagonal/>
    </border>
    <border>
      <left/>
      <right style="medium">
        <color rgb="FFFFFFFF"/>
      </right>
      <top style="medium">
        <color indexed="64"/>
      </top>
      <bottom style="thick">
        <color rgb="FFFFFFFF"/>
      </bottom>
      <diagonal/>
    </border>
    <border>
      <left/>
      <right style="medium">
        <color rgb="FFFFFFFF"/>
      </right>
      <top style="thick">
        <color rgb="FFFFFFFF"/>
      </top>
      <bottom/>
      <diagonal/>
    </border>
    <border>
      <left/>
      <right style="medium">
        <color rgb="FFFFFFFF"/>
      </right>
      <top style="thick">
        <color rgb="FFFFFFFF"/>
      </top>
      <bottom style="thick">
        <color rgb="FFFFFFFF"/>
      </bottom>
      <diagonal/>
    </border>
    <border>
      <left/>
      <right style="medium">
        <color rgb="FFFFFFFF"/>
      </right>
      <top style="thick">
        <color rgb="FFFFFFFF"/>
      </top>
      <bottom style="medium">
        <color rgb="FFFFFFFF"/>
      </bottom>
      <diagonal/>
    </border>
    <border>
      <left/>
      <right style="medium">
        <color rgb="FFFFFFFF"/>
      </right>
      <top style="thin">
        <color theme="0"/>
      </top>
      <bottom style="medium">
        <color indexed="64"/>
      </bottom>
      <diagonal/>
    </border>
    <border>
      <left/>
      <right style="medium">
        <color rgb="FFFFFFFF"/>
      </right>
      <top style="thick">
        <color rgb="FFFFFFFF"/>
      </top>
      <bottom style="medium">
        <color indexed="64"/>
      </bottom>
      <diagonal/>
    </border>
    <border>
      <left/>
      <right style="thin">
        <color theme="0"/>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style="medium">
        <color indexed="64"/>
      </bottom>
      <diagonal/>
    </border>
    <border>
      <left/>
      <right style="medium">
        <color rgb="FFFFFFFF"/>
      </right>
      <top style="medium">
        <color indexed="64"/>
      </top>
      <bottom style="medium">
        <color rgb="FFFFFFFF"/>
      </bottom>
      <diagonal/>
    </border>
    <border>
      <left/>
      <right style="medium">
        <color rgb="FFFFFFFF"/>
      </right>
      <top style="medium">
        <color rgb="FFFFFFFF"/>
      </top>
      <bottom style="medium">
        <color rgb="FFFFFFFF"/>
      </bottom>
      <diagonal/>
    </border>
    <border>
      <left/>
      <right style="medium">
        <color rgb="FFFFFFFF"/>
      </right>
      <top style="medium">
        <color rgb="FFFFFFFF"/>
      </top>
      <bottom style="medium">
        <color indexed="64"/>
      </bottom>
      <diagonal/>
    </border>
    <border>
      <left/>
      <right style="medium">
        <color rgb="FFFFFFFF"/>
      </right>
      <top style="medium">
        <color indexed="64"/>
      </top>
      <bottom/>
      <diagonal/>
    </border>
    <border>
      <left/>
      <right style="medium">
        <color rgb="FFFFFFFF"/>
      </right>
      <top style="medium">
        <color rgb="FFFFFFFF"/>
      </top>
      <bottom style="thick">
        <color rgb="FFFFFFFF"/>
      </bottom>
      <diagonal/>
    </border>
    <border>
      <left/>
      <right style="medium">
        <color rgb="FFFFFFFF"/>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3" fillId="0" borderId="0"/>
  </cellStyleXfs>
  <cellXfs count="524">
    <xf numFmtId="0" fontId="0" fillId="0" borderId="0" xfId="0"/>
    <xf numFmtId="0" fontId="0" fillId="0" borderId="0" xfId="0" applyAlignment="1">
      <alignment textRotation="90"/>
    </xf>
    <xf numFmtId="0" fontId="0" fillId="0" borderId="0" xfId="0" applyAlignment="1">
      <alignment horizontal="center" vertical="center"/>
    </xf>
    <xf numFmtId="1" fontId="0" fillId="0" borderId="0" xfId="0" applyNumberFormat="1" applyAlignment="1">
      <alignment horizontal="center" vertical="center"/>
    </xf>
    <xf numFmtId="164" fontId="0" fillId="0" borderId="0" xfId="1" applyNumberFormat="1" applyFont="1" applyAlignment="1">
      <alignment horizontal="center" vertical="center"/>
    </xf>
    <xf numFmtId="0" fontId="0" fillId="0" borderId="18" xfId="0" applyBorder="1"/>
    <xf numFmtId="0" fontId="0" fillId="0" borderId="18" xfId="0" applyBorder="1" applyAlignment="1">
      <alignment horizontal="center" vertical="center"/>
    </xf>
    <xf numFmtId="9" fontId="0" fillId="0" borderId="18" xfId="1" applyFont="1" applyBorder="1" applyAlignment="1">
      <alignment horizontal="center" vertical="center"/>
    </xf>
    <xf numFmtId="9" fontId="0" fillId="0" borderId="18" xfId="0" applyNumberFormat="1" applyBorder="1" applyAlignment="1">
      <alignment horizontal="center" vertical="center"/>
    </xf>
    <xf numFmtId="1" fontId="0" fillId="0" borderId="0" xfId="0" applyNumberFormat="1"/>
    <xf numFmtId="0" fontId="10" fillId="29" borderId="18" xfId="0" applyFont="1" applyFill="1" applyBorder="1" applyAlignment="1">
      <alignment horizontal="center" vertical="center" wrapText="1"/>
    </xf>
    <xf numFmtId="14" fontId="11" fillId="29" borderId="18" xfId="0" applyNumberFormat="1" applyFont="1" applyFill="1" applyBorder="1" applyAlignment="1">
      <alignment horizontal="center" vertical="center" wrapText="1"/>
    </xf>
    <xf numFmtId="0" fontId="11" fillId="29" borderId="18" xfId="0" applyFont="1" applyFill="1" applyBorder="1" applyAlignment="1">
      <alignment horizontal="center" vertical="center" wrapText="1"/>
    </xf>
    <xf numFmtId="0" fontId="0" fillId="0" borderId="18" xfId="0" applyBorder="1" applyAlignment="1">
      <alignment wrapText="1"/>
    </xf>
    <xf numFmtId="14" fontId="0" fillId="0" borderId="18" xfId="0" applyNumberFormat="1" applyBorder="1"/>
    <xf numFmtId="1" fontId="0" fillId="0" borderId="18" xfId="0" applyNumberFormat="1" applyBorder="1"/>
    <xf numFmtId="9" fontId="0" fillId="0" borderId="18" xfId="1" applyFont="1" applyBorder="1" applyAlignment="1">
      <alignment horizontal="center"/>
    </xf>
    <xf numFmtId="2" fontId="0" fillId="0" borderId="18" xfId="0" applyNumberFormat="1" applyBorder="1" applyAlignment="1">
      <alignment horizontal="center"/>
    </xf>
    <xf numFmtId="0" fontId="0" fillId="0" borderId="19" xfId="0" applyBorder="1" applyAlignment="1" applyProtection="1">
      <alignment horizontal="left" vertical="top" wrapText="1"/>
      <protection locked="0"/>
    </xf>
    <xf numFmtId="0" fontId="0" fillId="0" borderId="97" xfId="0" applyBorder="1" applyAlignment="1" applyProtection="1">
      <alignment horizontal="left" vertical="top" wrapText="1"/>
      <protection locked="0"/>
    </xf>
    <xf numFmtId="164" fontId="12" fillId="32" borderId="11" xfId="1" applyNumberFormat="1" applyFont="1" applyFill="1" applyBorder="1" applyAlignment="1" applyProtection="1">
      <alignment horizontal="center" vertical="center" wrapText="1"/>
      <protection locked="0"/>
    </xf>
    <xf numFmtId="164" fontId="12" fillId="32" borderId="17" xfId="1" applyNumberFormat="1" applyFont="1" applyFill="1" applyBorder="1" applyAlignment="1" applyProtection="1">
      <alignment horizontal="center" vertical="center" wrapText="1"/>
      <protection locked="0"/>
    </xf>
    <xf numFmtId="164" fontId="12" fillId="32" borderId="96" xfId="1" applyNumberFormat="1" applyFont="1" applyFill="1" applyBorder="1" applyAlignment="1" applyProtection="1">
      <alignment horizontal="center" vertical="center" wrapText="1"/>
      <protection locked="0"/>
    </xf>
    <xf numFmtId="9" fontId="0" fillId="0" borderId="0" xfId="1" applyFont="1"/>
    <xf numFmtId="9" fontId="0" fillId="0" borderId="0" xfId="0" applyNumberFormat="1"/>
    <xf numFmtId="0" fontId="0" fillId="0" borderId="19" xfId="0" applyFill="1" applyBorder="1" applyAlignment="1" applyProtection="1">
      <alignment horizontal="left" vertical="top" wrapText="1"/>
      <protection locked="0"/>
    </xf>
    <xf numFmtId="0" fontId="13" fillId="0" borderId="19" xfId="0" applyFont="1" applyFill="1" applyBorder="1" applyAlignment="1" applyProtection="1">
      <alignment horizontal="left" vertical="top" wrapText="1"/>
      <protection locked="0"/>
    </xf>
    <xf numFmtId="0" fontId="0" fillId="0" borderId="0" xfId="0" applyAlignment="1" applyProtection="1">
      <alignment textRotation="90"/>
    </xf>
    <xf numFmtId="0" fontId="0" fillId="0" borderId="0" xfId="0" applyProtection="1"/>
    <xf numFmtId="0" fontId="0" fillId="0" borderId="0" xfId="0" applyAlignment="1" applyProtection="1">
      <alignment horizontal="center" vertical="center"/>
    </xf>
    <xf numFmtId="0" fontId="0" fillId="0" borderId="0" xfId="0" applyAlignment="1" applyProtection="1">
      <alignment textRotation="90" wrapText="1"/>
    </xf>
    <xf numFmtId="0" fontId="5" fillId="6" borderId="5" xfId="0" applyFont="1" applyFill="1" applyBorder="1" applyAlignment="1" applyProtection="1">
      <alignment horizontal="center" vertical="center" wrapText="1" readingOrder="1"/>
    </xf>
    <xf numFmtId="0" fontId="5" fillId="6" borderId="20" xfId="0" applyFont="1" applyFill="1" applyBorder="1" applyAlignment="1" applyProtection="1">
      <alignment horizontal="center" vertical="center" wrapText="1" readingOrder="1"/>
    </xf>
    <xf numFmtId="0" fontId="9" fillId="28" borderId="21" xfId="0" applyFont="1" applyFill="1" applyBorder="1" applyAlignment="1" applyProtection="1">
      <alignment horizontal="center" vertical="center" textRotation="90" wrapText="1" readingOrder="1"/>
    </xf>
    <xf numFmtId="0" fontId="9" fillId="28" borderId="5" xfId="0" applyFont="1" applyFill="1" applyBorder="1" applyAlignment="1" applyProtection="1">
      <alignment horizontal="center" vertical="center" textRotation="90" wrapText="1" readingOrder="1"/>
    </xf>
    <xf numFmtId="0" fontId="9" fillId="28" borderId="20" xfId="0" applyFont="1" applyFill="1" applyBorder="1" applyAlignment="1" applyProtection="1">
      <alignment horizontal="center" vertical="center" textRotation="90" wrapText="1" readingOrder="1"/>
    </xf>
    <xf numFmtId="0" fontId="9" fillId="28" borderId="22" xfId="0" applyFont="1" applyFill="1" applyBorder="1" applyAlignment="1" applyProtection="1">
      <alignment horizontal="center" vertical="center" textRotation="90" wrapText="1" readingOrder="1"/>
    </xf>
    <xf numFmtId="1" fontId="4" fillId="5" borderId="23" xfId="2" applyNumberFormat="1" applyFont="1" applyFill="1" applyBorder="1" applyAlignment="1" applyProtection="1">
      <alignment horizontal="center" vertical="center" wrapText="1"/>
    </xf>
    <xf numFmtId="164" fontId="4" fillId="5" borderId="24" xfId="1" applyNumberFormat="1" applyFont="1" applyFill="1" applyBorder="1" applyAlignment="1" applyProtection="1">
      <alignment horizontal="center" vertical="center" wrapText="1"/>
    </xf>
    <xf numFmtId="1" fontId="4" fillId="5" borderId="24" xfId="2" applyNumberFormat="1" applyFont="1" applyFill="1" applyBorder="1" applyAlignment="1" applyProtection="1">
      <alignment horizontal="center" vertical="center" wrapText="1"/>
    </xf>
    <xf numFmtId="164" fontId="4" fillId="5" borderId="25" xfId="1" applyNumberFormat="1" applyFont="1" applyFill="1" applyBorder="1" applyAlignment="1" applyProtection="1">
      <alignment horizontal="center" vertical="center" wrapText="1"/>
    </xf>
    <xf numFmtId="0" fontId="9" fillId="30" borderId="100" xfId="0" applyFont="1" applyFill="1" applyBorder="1" applyAlignment="1" applyProtection="1">
      <alignment horizontal="center" vertical="center" textRotation="90" wrapText="1" readingOrder="1"/>
    </xf>
    <xf numFmtId="0" fontId="9" fillId="30" borderId="5" xfId="0" applyFont="1" applyFill="1" applyBorder="1" applyAlignment="1" applyProtection="1">
      <alignment horizontal="center" vertical="center" wrapText="1" readingOrder="1"/>
    </xf>
    <xf numFmtId="0" fontId="6" fillId="8" borderId="27" xfId="0" applyFont="1" applyFill="1" applyBorder="1" applyAlignment="1" applyProtection="1">
      <alignment horizontal="center" vertical="center" wrapText="1" readingOrder="1"/>
    </xf>
    <xf numFmtId="0" fontId="7" fillId="9" borderId="28" xfId="0" applyFont="1" applyFill="1" applyBorder="1" applyAlignment="1" applyProtection="1">
      <alignment horizontal="center" vertical="center" wrapText="1" readingOrder="1"/>
    </xf>
    <xf numFmtId="0" fontId="6" fillId="9" borderId="30" xfId="0" applyFont="1" applyFill="1" applyBorder="1" applyAlignment="1" applyProtection="1">
      <alignment horizontal="center" vertical="center" wrapText="1" readingOrder="1"/>
    </xf>
    <xf numFmtId="0" fontId="6" fillId="9" borderId="28" xfId="0" applyFont="1" applyFill="1" applyBorder="1" applyAlignment="1" applyProtection="1">
      <alignment horizontal="center" vertical="center" wrapText="1" readingOrder="1"/>
    </xf>
    <xf numFmtId="0" fontId="6" fillId="9" borderId="29" xfId="0" applyFont="1" applyFill="1" applyBorder="1" applyAlignment="1" applyProtection="1">
      <alignment horizontal="center" vertical="center" wrapText="1" readingOrder="1"/>
    </xf>
    <xf numFmtId="0" fontId="6" fillId="9" borderId="31" xfId="0" applyFont="1" applyFill="1" applyBorder="1" applyAlignment="1" applyProtection="1">
      <alignment horizontal="center" vertical="center" wrapText="1" readingOrder="1"/>
    </xf>
    <xf numFmtId="1" fontId="7" fillId="9" borderId="30" xfId="0" applyNumberFormat="1" applyFont="1" applyFill="1" applyBorder="1" applyAlignment="1" applyProtection="1">
      <alignment horizontal="center" vertical="center" wrapText="1" readingOrder="1"/>
    </xf>
    <xf numFmtId="164" fontId="7" fillId="9" borderId="28" xfId="1" applyNumberFormat="1" applyFont="1" applyFill="1" applyBorder="1" applyAlignment="1" applyProtection="1">
      <alignment horizontal="center" vertical="center" wrapText="1" readingOrder="1"/>
    </xf>
    <xf numFmtId="1" fontId="7" fillId="9" borderId="28" xfId="0" applyNumberFormat="1" applyFont="1" applyFill="1" applyBorder="1" applyAlignment="1" applyProtection="1">
      <alignment horizontal="center" vertical="center" wrapText="1" readingOrder="1"/>
    </xf>
    <xf numFmtId="164" fontId="7" fillId="9" borderId="29" xfId="1" applyNumberFormat="1" applyFont="1" applyFill="1" applyBorder="1" applyAlignment="1" applyProtection="1">
      <alignment horizontal="center" vertical="center" wrapText="1" readingOrder="1"/>
    </xf>
    <xf numFmtId="164" fontId="12" fillId="31" borderId="12" xfId="1" applyNumberFormat="1" applyFont="1" applyFill="1" applyBorder="1" applyAlignment="1" applyProtection="1">
      <alignment horizontal="center" vertical="center" wrapText="1"/>
    </xf>
    <xf numFmtId="0" fontId="6" fillId="8" borderId="5" xfId="0" applyFont="1" applyFill="1" applyBorder="1" applyAlignment="1" applyProtection="1">
      <alignment horizontal="center" vertical="center" wrapText="1" readingOrder="1"/>
    </xf>
    <xf numFmtId="0" fontId="7" fillId="10" borderId="6" xfId="0" applyFont="1" applyFill="1" applyBorder="1" applyAlignment="1" applyProtection="1">
      <alignment horizontal="center" vertical="center" wrapText="1" readingOrder="1"/>
    </xf>
    <xf numFmtId="0" fontId="6" fillId="10" borderId="34" xfId="0" applyFont="1" applyFill="1" applyBorder="1" applyAlignment="1" applyProtection="1">
      <alignment horizontal="center" vertical="center" wrapText="1" readingOrder="1"/>
    </xf>
    <xf numFmtId="0" fontId="6" fillId="10" borderId="6" xfId="0" applyFont="1" applyFill="1" applyBorder="1" applyAlignment="1" applyProtection="1">
      <alignment horizontal="center" vertical="center" wrapText="1" readingOrder="1"/>
    </xf>
    <xf numFmtId="0" fontId="6" fillId="10" borderId="33" xfId="0" applyFont="1" applyFill="1" applyBorder="1" applyAlignment="1" applyProtection="1">
      <alignment horizontal="center" vertical="center" wrapText="1" readingOrder="1"/>
    </xf>
    <xf numFmtId="0" fontId="6" fillId="10" borderId="35" xfId="0" applyFont="1" applyFill="1" applyBorder="1" applyAlignment="1" applyProtection="1">
      <alignment horizontal="center" vertical="center" wrapText="1" readingOrder="1"/>
    </xf>
    <xf numFmtId="1" fontId="7" fillId="10" borderId="34" xfId="0" applyNumberFormat="1" applyFont="1" applyFill="1" applyBorder="1" applyAlignment="1" applyProtection="1">
      <alignment horizontal="center" vertical="center" wrapText="1" readingOrder="1"/>
    </xf>
    <xf numFmtId="164" fontId="7" fillId="10" borderId="6" xfId="1" applyNumberFormat="1" applyFont="1" applyFill="1" applyBorder="1" applyAlignment="1" applyProtection="1">
      <alignment horizontal="center" vertical="center" wrapText="1" readingOrder="1"/>
    </xf>
    <xf numFmtId="1" fontId="7" fillId="10" borderId="6" xfId="0" applyNumberFormat="1" applyFont="1" applyFill="1" applyBorder="1" applyAlignment="1" applyProtection="1">
      <alignment horizontal="center" vertical="center" wrapText="1" readingOrder="1"/>
    </xf>
    <xf numFmtId="164" fontId="7" fillId="10" borderId="33" xfId="1" applyNumberFormat="1" applyFont="1" applyFill="1" applyBorder="1" applyAlignment="1" applyProtection="1">
      <alignment horizontal="center" vertical="center" wrapText="1" readingOrder="1"/>
    </xf>
    <xf numFmtId="0" fontId="7" fillId="9" borderId="7" xfId="0" applyFont="1" applyFill="1" applyBorder="1" applyAlignment="1" applyProtection="1">
      <alignment horizontal="center" vertical="center" wrapText="1" readingOrder="1"/>
    </xf>
    <xf numFmtId="0" fontId="6" fillId="9" borderId="37" xfId="0" applyFont="1" applyFill="1" applyBorder="1" applyAlignment="1" applyProtection="1">
      <alignment horizontal="center" vertical="center" wrapText="1" readingOrder="1"/>
    </xf>
    <xf numFmtId="0" fontId="6" fillId="9" borderId="7" xfId="0" applyFont="1" applyFill="1" applyBorder="1" applyAlignment="1" applyProtection="1">
      <alignment horizontal="center" vertical="center" wrapText="1" readingOrder="1"/>
    </xf>
    <xf numFmtId="0" fontId="6" fillId="9" borderId="36" xfId="0" applyFont="1" applyFill="1" applyBorder="1" applyAlignment="1" applyProtection="1">
      <alignment horizontal="center" vertical="center" wrapText="1" readingOrder="1"/>
    </xf>
    <xf numFmtId="0" fontId="6" fillId="9" borderId="38" xfId="0" applyFont="1" applyFill="1" applyBorder="1" applyAlignment="1" applyProtection="1">
      <alignment horizontal="center" vertical="center" wrapText="1" readingOrder="1"/>
    </xf>
    <xf numFmtId="1" fontId="7" fillId="9" borderId="37" xfId="0" applyNumberFormat="1" applyFont="1" applyFill="1" applyBorder="1" applyAlignment="1" applyProtection="1">
      <alignment horizontal="center" vertical="center" wrapText="1" readingOrder="1"/>
    </xf>
    <xf numFmtId="164" fontId="7" fillId="9" borderId="7" xfId="1" applyNumberFormat="1" applyFont="1" applyFill="1" applyBorder="1" applyAlignment="1" applyProtection="1">
      <alignment horizontal="center" vertical="center" wrapText="1" readingOrder="1"/>
    </xf>
    <xf numFmtId="1" fontId="7" fillId="9" borderId="7" xfId="0" applyNumberFormat="1" applyFont="1" applyFill="1" applyBorder="1" applyAlignment="1" applyProtection="1">
      <alignment horizontal="center" vertical="center" wrapText="1" readingOrder="1"/>
    </xf>
    <xf numFmtId="164" fontId="7" fillId="9" borderId="36" xfId="1" applyNumberFormat="1" applyFont="1" applyFill="1" applyBorder="1" applyAlignment="1" applyProtection="1">
      <alignment horizontal="center" vertical="center" wrapText="1" readingOrder="1"/>
    </xf>
    <xf numFmtId="0" fontId="7" fillId="10" borderId="7" xfId="0" applyFont="1" applyFill="1" applyBorder="1" applyAlignment="1" applyProtection="1">
      <alignment horizontal="center" vertical="center" wrapText="1" readingOrder="1"/>
    </xf>
    <xf numFmtId="0" fontId="6" fillId="10" borderId="37" xfId="0" applyFont="1" applyFill="1" applyBorder="1" applyAlignment="1" applyProtection="1">
      <alignment horizontal="center" vertical="center" wrapText="1" readingOrder="1"/>
    </xf>
    <xf numFmtId="0" fontId="6" fillId="10" borderId="7" xfId="0" applyFont="1" applyFill="1" applyBorder="1" applyAlignment="1" applyProtection="1">
      <alignment horizontal="center" vertical="center" wrapText="1" readingOrder="1"/>
    </xf>
    <xf numFmtId="0" fontId="6" fillId="10" borderId="36" xfId="0" applyFont="1" applyFill="1" applyBorder="1" applyAlignment="1" applyProtection="1">
      <alignment horizontal="center" vertical="center" wrapText="1" readingOrder="1"/>
    </xf>
    <xf numFmtId="0" fontId="6" fillId="10" borderId="38" xfId="0" applyFont="1" applyFill="1" applyBorder="1" applyAlignment="1" applyProtection="1">
      <alignment horizontal="center" vertical="center" wrapText="1" readingOrder="1"/>
    </xf>
    <xf numFmtId="1" fontId="7" fillId="10" borderId="37" xfId="0" applyNumberFormat="1" applyFont="1" applyFill="1" applyBorder="1" applyAlignment="1" applyProtection="1">
      <alignment horizontal="center" vertical="center" wrapText="1" readingOrder="1"/>
    </xf>
    <xf numFmtId="164" fontId="7" fillId="10" borderId="7" xfId="1" applyNumberFormat="1" applyFont="1" applyFill="1" applyBorder="1" applyAlignment="1" applyProtection="1">
      <alignment horizontal="center" vertical="center" wrapText="1" readingOrder="1"/>
    </xf>
    <xf numFmtId="1" fontId="7" fillId="10" borderId="7" xfId="0" applyNumberFormat="1" applyFont="1" applyFill="1" applyBorder="1" applyAlignment="1" applyProtection="1">
      <alignment horizontal="center" vertical="center" wrapText="1" readingOrder="1"/>
    </xf>
    <xf numFmtId="164" fontId="7" fillId="10" borderId="36" xfId="1" applyNumberFormat="1" applyFont="1" applyFill="1" applyBorder="1" applyAlignment="1" applyProtection="1">
      <alignment horizontal="center" vertical="center" wrapText="1" readingOrder="1"/>
    </xf>
    <xf numFmtId="0" fontId="7" fillId="9" borderId="8" xfId="0" applyFont="1" applyFill="1" applyBorder="1" applyAlignment="1" applyProtection="1">
      <alignment horizontal="center" vertical="center" wrapText="1" readingOrder="1"/>
    </xf>
    <xf numFmtId="0" fontId="6" fillId="9" borderId="40" xfId="0" applyFont="1" applyFill="1" applyBorder="1" applyAlignment="1" applyProtection="1">
      <alignment horizontal="center" vertical="center" wrapText="1" readingOrder="1"/>
    </xf>
    <xf numFmtId="0" fontId="6" fillId="9" borderId="8" xfId="0" applyFont="1" applyFill="1" applyBorder="1" applyAlignment="1" applyProtection="1">
      <alignment horizontal="center" vertical="center" wrapText="1" readingOrder="1"/>
    </xf>
    <xf numFmtId="0" fontId="6" fillId="9" borderId="39" xfId="0" applyFont="1" applyFill="1" applyBorder="1" applyAlignment="1" applyProtection="1">
      <alignment horizontal="center" vertical="center" wrapText="1" readingOrder="1"/>
    </xf>
    <xf numFmtId="0" fontId="6" fillId="9" borderId="41" xfId="0" applyFont="1" applyFill="1" applyBorder="1" applyAlignment="1" applyProtection="1">
      <alignment horizontal="center" vertical="center" wrapText="1" readingOrder="1"/>
    </xf>
    <xf numFmtId="1" fontId="7" fillId="9" borderId="40" xfId="0" applyNumberFormat="1" applyFont="1" applyFill="1" applyBorder="1" applyAlignment="1" applyProtection="1">
      <alignment horizontal="center" vertical="center" wrapText="1" readingOrder="1"/>
    </xf>
    <xf numFmtId="164" fontId="7" fillId="9" borderId="8" xfId="1" applyNumberFormat="1" applyFont="1" applyFill="1" applyBorder="1" applyAlignment="1" applyProtection="1">
      <alignment horizontal="center" vertical="center" wrapText="1" readingOrder="1"/>
    </xf>
    <xf numFmtId="1" fontId="7" fillId="9" borderId="8" xfId="0" applyNumberFormat="1" applyFont="1" applyFill="1" applyBorder="1" applyAlignment="1" applyProtection="1">
      <alignment horizontal="center" vertical="center" wrapText="1" readingOrder="1"/>
    </xf>
    <xf numFmtId="164" fontId="7" fillId="9" borderId="39" xfId="1" applyNumberFormat="1" applyFont="1" applyFill="1" applyBorder="1" applyAlignment="1" applyProtection="1">
      <alignment horizontal="center" vertical="center" wrapText="1" readingOrder="1"/>
    </xf>
    <xf numFmtId="0" fontId="6" fillId="8" borderId="3" xfId="0" applyFont="1" applyFill="1" applyBorder="1" applyAlignment="1" applyProtection="1">
      <alignment horizontal="center" vertical="center" wrapText="1" readingOrder="1"/>
    </xf>
    <xf numFmtId="0" fontId="7" fillId="10" borderId="5" xfId="0" applyFont="1" applyFill="1" applyBorder="1" applyAlignment="1" applyProtection="1">
      <alignment horizontal="center" vertical="center" wrapText="1" readingOrder="1"/>
    </xf>
    <xf numFmtId="0" fontId="6" fillId="10" borderId="21" xfId="0" applyFont="1" applyFill="1" applyBorder="1" applyAlignment="1" applyProtection="1">
      <alignment horizontal="center" vertical="center" wrapText="1" readingOrder="1"/>
    </xf>
    <xf numFmtId="0" fontId="6" fillId="10" borderId="5" xfId="0" applyFont="1" applyFill="1" applyBorder="1" applyAlignment="1" applyProtection="1">
      <alignment horizontal="center" vertical="center" wrapText="1" readingOrder="1"/>
    </xf>
    <xf numFmtId="0" fontId="6" fillId="10" borderId="20" xfId="0" applyFont="1" applyFill="1" applyBorder="1" applyAlignment="1" applyProtection="1">
      <alignment horizontal="center" vertical="center" wrapText="1" readingOrder="1"/>
    </xf>
    <xf numFmtId="0" fontId="6" fillId="10" borderId="22" xfId="0" applyFont="1" applyFill="1" applyBorder="1" applyAlignment="1" applyProtection="1">
      <alignment horizontal="center" vertical="center" wrapText="1" readingOrder="1"/>
    </xf>
    <xf numFmtId="1" fontId="7" fillId="10" borderId="21" xfId="0" applyNumberFormat="1" applyFont="1" applyFill="1" applyBorder="1" applyAlignment="1" applyProtection="1">
      <alignment horizontal="center" vertical="center" wrapText="1" readingOrder="1"/>
    </xf>
    <xf numFmtId="164" fontId="7" fillId="10" borderId="5" xfId="1" applyNumberFormat="1" applyFont="1" applyFill="1" applyBorder="1" applyAlignment="1" applyProtection="1">
      <alignment horizontal="center" vertical="center" wrapText="1" readingOrder="1"/>
    </xf>
    <xf numFmtId="1" fontId="7" fillId="10" borderId="5" xfId="0" applyNumberFormat="1" applyFont="1" applyFill="1" applyBorder="1" applyAlignment="1" applyProtection="1">
      <alignment horizontal="center" vertical="center" wrapText="1" readingOrder="1"/>
    </xf>
    <xf numFmtId="164" fontId="7" fillId="10" borderId="20" xfId="1" applyNumberFormat="1" applyFont="1" applyFill="1" applyBorder="1" applyAlignment="1" applyProtection="1">
      <alignment horizontal="center" vertical="center" wrapText="1" readingOrder="1"/>
    </xf>
    <xf numFmtId="0" fontId="7" fillId="9" borderId="42" xfId="0" applyFont="1" applyFill="1" applyBorder="1" applyAlignment="1" applyProtection="1">
      <alignment horizontal="center" vertical="center" wrapText="1" readingOrder="1"/>
    </xf>
    <xf numFmtId="0" fontId="6" fillId="9" borderId="44" xfId="0" applyFont="1" applyFill="1" applyBorder="1" applyAlignment="1" applyProtection="1">
      <alignment horizontal="center" vertical="center" wrapText="1" readingOrder="1"/>
    </xf>
    <xf numFmtId="0" fontId="6" fillId="9" borderId="45" xfId="0" applyFont="1" applyFill="1" applyBorder="1" applyAlignment="1" applyProtection="1">
      <alignment horizontal="center" vertical="center" wrapText="1" readingOrder="1"/>
    </xf>
    <xf numFmtId="0" fontId="6" fillId="9" borderId="43" xfId="0" applyFont="1" applyFill="1" applyBorder="1" applyAlignment="1" applyProtection="1">
      <alignment horizontal="center" vertical="center" wrapText="1" readingOrder="1"/>
    </xf>
    <xf numFmtId="0" fontId="6" fillId="9" borderId="46" xfId="0" applyFont="1" applyFill="1" applyBorder="1" applyAlignment="1" applyProtection="1">
      <alignment horizontal="center" vertical="center" wrapText="1" readingOrder="1"/>
    </xf>
    <xf numFmtId="1" fontId="7" fillId="9" borderId="44" xfId="0" applyNumberFormat="1" applyFont="1" applyFill="1" applyBorder="1" applyAlignment="1" applyProtection="1">
      <alignment horizontal="center" vertical="center" wrapText="1" readingOrder="1"/>
    </xf>
    <xf numFmtId="164" fontId="7" fillId="9" borderId="45" xfId="1" applyNumberFormat="1" applyFont="1" applyFill="1" applyBorder="1" applyAlignment="1" applyProtection="1">
      <alignment horizontal="center" vertical="center" wrapText="1" readingOrder="1"/>
    </xf>
    <xf numFmtId="1" fontId="7" fillId="9" borderId="45" xfId="0" applyNumberFormat="1" applyFont="1" applyFill="1" applyBorder="1" applyAlignment="1" applyProtection="1">
      <alignment horizontal="center" vertical="center" wrapText="1" readingOrder="1"/>
    </xf>
    <xf numFmtId="164" fontId="7" fillId="9" borderId="43" xfId="1" applyNumberFormat="1" applyFont="1" applyFill="1" applyBorder="1" applyAlignment="1" applyProtection="1">
      <alignment horizontal="center" vertical="center" wrapText="1" readingOrder="1"/>
    </xf>
    <xf numFmtId="0" fontId="7" fillId="10" borderId="49" xfId="0" applyFont="1" applyFill="1" applyBorder="1" applyAlignment="1" applyProtection="1">
      <alignment horizontal="center" vertical="center" wrapText="1" readingOrder="1"/>
    </xf>
    <xf numFmtId="0" fontId="6" fillId="10" borderId="51" xfId="0" applyFont="1" applyFill="1" applyBorder="1" applyAlignment="1" applyProtection="1">
      <alignment horizontal="center" vertical="center" wrapText="1" readingOrder="1"/>
    </xf>
    <xf numFmtId="0" fontId="6" fillId="10" borderId="49" xfId="0" applyFont="1" applyFill="1" applyBorder="1" applyAlignment="1" applyProtection="1">
      <alignment horizontal="center" vertical="center" wrapText="1" readingOrder="1"/>
    </xf>
    <xf numFmtId="0" fontId="6" fillId="10" borderId="50" xfId="0" applyFont="1" applyFill="1" applyBorder="1" applyAlignment="1" applyProtection="1">
      <alignment horizontal="center" vertical="center" wrapText="1" readingOrder="1"/>
    </xf>
    <xf numFmtId="0" fontId="6" fillId="10" borderId="52" xfId="0" applyFont="1" applyFill="1" applyBorder="1" applyAlignment="1" applyProtection="1">
      <alignment horizontal="center" vertical="center" wrapText="1" readingOrder="1"/>
    </xf>
    <xf numFmtId="1" fontId="7" fillId="10" borderId="51" xfId="0" applyNumberFormat="1" applyFont="1" applyFill="1" applyBorder="1" applyAlignment="1" applyProtection="1">
      <alignment horizontal="center" vertical="center" wrapText="1" readingOrder="1"/>
    </xf>
    <xf numFmtId="164" fontId="7" fillId="10" borderId="49" xfId="1" applyNumberFormat="1" applyFont="1" applyFill="1" applyBorder="1" applyAlignment="1" applyProtection="1">
      <alignment horizontal="center" vertical="center" wrapText="1" readingOrder="1"/>
    </xf>
    <xf numFmtId="1" fontId="7" fillId="10" borderId="49" xfId="0" applyNumberFormat="1" applyFont="1" applyFill="1" applyBorder="1" applyAlignment="1" applyProtection="1">
      <alignment horizontal="center" vertical="center" wrapText="1" readingOrder="1"/>
    </xf>
    <xf numFmtId="164" fontId="7" fillId="10" borderId="50" xfId="1" applyNumberFormat="1" applyFont="1" applyFill="1" applyBorder="1" applyAlignment="1" applyProtection="1">
      <alignment horizontal="center" vertical="center" wrapText="1" readingOrder="1"/>
    </xf>
    <xf numFmtId="0" fontId="6" fillId="13" borderId="56" xfId="0" applyFont="1" applyFill="1" applyBorder="1" applyAlignment="1" applyProtection="1">
      <alignment horizontal="center" vertical="center" wrapText="1"/>
    </xf>
    <xf numFmtId="0" fontId="6" fillId="13" borderId="54" xfId="0" applyFont="1" applyFill="1" applyBorder="1" applyAlignment="1" applyProtection="1">
      <alignment horizontal="center" vertical="center" wrapText="1"/>
    </xf>
    <xf numFmtId="0" fontId="6" fillId="13" borderId="55" xfId="0" applyFont="1" applyFill="1" applyBorder="1" applyAlignment="1" applyProtection="1">
      <alignment horizontal="center" vertical="center" wrapText="1"/>
    </xf>
    <xf numFmtId="0" fontId="6" fillId="13" borderId="57" xfId="0" applyFont="1" applyFill="1" applyBorder="1" applyAlignment="1" applyProtection="1">
      <alignment horizontal="center" vertical="center" wrapText="1"/>
    </xf>
    <xf numFmtId="1" fontId="7" fillId="13" borderId="58" xfId="0" applyNumberFormat="1" applyFont="1" applyFill="1" applyBorder="1" applyAlignment="1" applyProtection="1">
      <alignment horizontal="center" vertical="center" wrapText="1" readingOrder="1"/>
    </xf>
    <xf numFmtId="164" fontId="7" fillId="13" borderId="10" xfId="1" applyNumberFormat="1" applyFont="1" applyFill="1" applyBorder="1" applyAlignment="1" applyProtection="1">
      <alignment horizontal="center" vertical="center" wrapText="1" readingOrder="1"/>
    </xf>
    <xf numFmtId="1" fontId="7" fillId="13" borderId="10" xfId="0" applyNumberFormat="1" applyFont="1" applyFill="1" applyBorder="1" applyAlignment="1" applyProtection="1">
      <alignment horizontal="center" vertical="center" wrapText="1" readingOrder="1"/>
    </xf>
    <xf numFmtId="164" fontId="7" fillId="13" borderId="102" xfId="1" applyNumberFormat="1" applyFont="1" applyFill="1" applyBorder="1" applyAlignment="1" applyProtection="1">
      <alignment horizontal="center" vertical="center" wrapText="1" readingOrder="1"/>
    </xf>
    <xf numFmtId="0" fontId="7" fillId="2" borderId="59" xfId="0" applyFont="1" applyFill="1" applyBorder="1" applyAlignment="1" applyProtection="1">
      <alignment horizontal="center" vertical="center" wrapText="1"/>
    </xf>
    <xf numFmtId="0" fontId="6" fillId="2" borderId="61" xfId="0" applyFont="1" applyFill="1" applyBorder="1" applyAlignment="1" applyProtection="1">
      <alignment horizontal="center" vertical="center" wrapText="1"/>
    </xf>
    <xf numFmtId="0" fontId="6" fillId="2" borderId="59" xfId="0" applyFont="1" applyFill="1" applyBorder="1" applyAlignment="1" applyProtection="1">
      <alignment horizontal="center" vertical="center" wrapText="1"/>
    </xf>
    <xf numFmtId="0" fontId="6" fillId="2" borderId="60" xfId="0" applyFont="1" applyFill="1" applyBorder="1" applyAlignment="1" applyProtection="1">
      <alignment horizontal="center" vertical="center" wrapText="1"/>
    </xf>
    <xf numFmtId="0" fontId="6" fillId="2" borderId="62" xfId="0" applyFont="1" applyFill="1" applyBorder="1" applyAlignment="1" applyProtection="1">
      <alignment horizontal="center" vertical="center" wrapText="1"/>
    </xf>
    <xf numFmtId="1" fontId="7" fillId="2" borderId="63" xfId="0" applyNumberFormat="1" applyFont="1" applyFill="1" applyBorder="1" applyAlignment="1" applyProtection="1">
      <alignment horizontal="center" vertical="center" wrapText="1" readingOrder="1"/>
    </xf>
    <xf numFmtId="164" fontId="7" fillId="2" borderId="2" xfId="1" applyNumberFormat="1" applyFont="1" applyFill="1" applyBorder="1" applyAlignment="1" applyProtection="1">
      <alignment horizontal="center" vertical="center" wrapText="1" readingOrder="1"/>
    </xf>
    <xf numFmtId="1" fontId="7" fillId="2" borderId="2" xfId="0" applyNumberFormat="1" applyFont="1" applyFill="1" applyBorder="1" applyAlignment="1" applyProtection="1">
      <alignment horizontal="center" vertical="center" wrapText="1" readingOrder="1"/>
    </xf>
    <xf numFmtId="164" fontId="7" fillId="2" borderId="75" xfId="1" applyNumberFormat="1" applyFont="1" applyFill="1" applyBorder="1" applyAlignment="1" applyProtection="1">
      <alignment horizontal="center" vertical="center" wrapText="1" readingOrder="1"/>
    </xf>
    <xf numFmtId="0" fontId="7" fillId="13" borderId="59" xfId="0" applyFont="1" applyFill="1" applyBorder="1" applyAlignment="1" applyProtection="1">
      <alignment horizontal="center" vertical="center" wrapText="1"/>
    </xf>
    <xf numFmtId="0" fontId="6" fillId="13" borderId="61" xfId="0" applyFont="1" applyFill="1" applyBorder="1" applyAlignment="1" applyProtection="1">
      <alignment horizontal="center" vertical="center" wrapText="1"/>
    </xf>
    <xf numFmtId="0" fontId="6" fillId="13" borderId="59" xfId="0" applyFont="1" applyFill="1" applyBorder="1" applyAlignment="1" applyProtection="1">
      <alignment horizontal="center" vertical="center" wrapText="1"/>
    </xf>
    <xf numFmtId="0" fontId="6" fillId="13" borderId="60" xfId="0" applyFont="1" applyFill="1" applyBorder="1" applyAlignment="1" applyProtection="1">
      <alignment horizontal="center" vertical="center" wrapText="1"/>
    </xf>
    <xf numFmtId="0" fontId="6" fillId="13" borderId="62" xfId="0" applyFont="1" applyFill="1" applyBorder="1" applyAlignment="1" applyProtection="1">
      <alignment horizontal="center" vertical="center" wrapText="1"/>
    </xf>
    <xf numFmtId="1" fontId="7" fillId="13" borderId="63" xfId="0" applyNumberFormat="1" applyFont="1" applyFill="1" applyBorder="1" applyAlignment="1" applyProtection="1">
      <alignment horizontal="center" vertical="center" wrapText="1" readingOrder="1"/>
    </xf>
    <xf numFmtId="164" fontId="7" fillId="13" borderId="2" xfId="1" applyNumberFormat="1" applyFont="1" applyFill="1" applyBorder="1" applyAlignment="1" applyProtection="1">
      <alignment horizontal="center" vertical="center" wrapText="1" readingOrder="1"/>
    </xf>
    <xf numFmtId="1" fontId="7" fillId="13" borderId="2" xfId="0" applyNumberFormat="1" applyFont="1" applyFill="1" applyBorder="1" applyAlignment="1" applyProtection="1">
      <alignment horizontal="center" vertical="center" wrapText="1" readingOrder="1"/>
    </xf>
    <xf numFmtId="164" fontId="7" fillId="13" borderId="75" xfId="1" applyNumberFormat="1" applyFont="1" applyFill="1" applyBorder="1" applyAlignment="1" applyProtection="1">
      <alignment horizontal="center" vertical="center" wrapText="1" readingOrder="1"/>
    </xf>
    <xf numFmtId="1" fontId="7" fillId="13" borderId="61" xfId="0" applyNumberFormat="1" applyFont="1" applyFill="1" applyBorder="1" applyAlignment="1" applyProtection="1">
      <alignment horizontal="center" vertical="center" wrapText="1"/>
    </xf>
    <xf numFmtId="0" fontId="7" fillId="2" borderId="67" xfId="0" applyFont="1" applyFill="1" applyBorder="1" applyAlignment="1" applyProtection="1">
      <alignment horizontal="center" vertical="center" wrapText="1"/>
    </xf>
    <xf numFmtId="0" fontId="6" fillId="2" borderId="69" xfId="0" applyFont="1" applyFill="1" applyBorder="1" applyAlignment="1" applyProtection="1">
      <alignment horizontal="center" vertical="center" wrapText="1"/>
    </xf>
    <xf numFmtId="0" fontId="6" fillId="2" borderId="67" xfId="0" applyFont="1" applyFill="1" applyBorder="1" applyAlignment="1" applyProtection="1">
      <alignment horizontal="center" vertical="center" wrapText="1"/>
    </xf>
    <xf numFmtId="0" fontId="6" fillId="2" borderId="68" xfId="0" applyFont="1" applyFill="1" applyBorder="1" applyAlignment="1" applyProtection="1">
      <alignment horizontal="center" vertical="center" wrapText="1"/>
    </xf>
    <xf numFmtId="0" fontId="6" fillId="2" borderId="70" xfId="0" applyFont="1" applyFill="1" applyBorder="1" applyAlignment="1" applyProtection="1">
      <alignment horizontal="center" vertical="center" wrapText="1"/>
    </xf>
    <xf numFmtId="1" fontId="7" fillId="2" borderId="69" xfId="0" applyNumberFormat="1" applyFont="1" applyFill="1" applyBorder="1" applyAlignment="1" applyProtection="1">
      <alignment horizontal="center" vertical="center" wrapText="1"/>
    </xf>
    <xf numFmtId="0" fontId="7" fillId="16" borderId="27" xfId="0" applyFont="1" applyFill="1" applyBorder="1" applyAlignment="1" applyProtection="1">
      <alignment horizontal="center" vertical="center" wrapText="1" readingOrder="1"/>
    </xf>
    <xf numFmtId="0" fontId="7" fillId="16" borderId="72" xfId="0" applyFont="1" applyFill="1" applyBorder="1" applyAlignment="1" applyProtection="1">
      <alignment horizontal="center" vertical="center" wrapText="1" readingOrder="1"/>
    </xf>
    <xf numFmtId="0" fontId="6" fillId="16" borderId="73" xfId="0" applyFont="1" applyFill="1" applyBorder="1" applyAlignment="1" applyProtection="1">
      <alignment horizontal="center" vertical="center" wrapText="1" readingOrder="1"/>
    </xf>
    <xf numFmtId="0" fontId="6" fillId="16" borderId="27" xfId="0" applyFont="1" applyFill="1" applyBorder="1" applyAlignment="1" applyProtection="1">
      <alignment horizontal="center" vertical="center" wrapText="1" readingOrder="1"/>
    </xf>
    <xf numFmtId="0" fontId="6" fillId="16" borderId="72" xfId="0" applyFont="1" applyFill="1" applyBorder="1" applyAlignment="1" applyProtection="1">
      <alignment horizontal="center" vertical="center" wrapText="1" readingOrder="1"/>
    </xf>
    <xf numFmtId="0" fontId="6" fillId="16" borderId="74" xfId="0" applyFont="1" applyFill="1" applyBorder="1" applyAlignment="1" applyProtection="1">
      <alignment horizontal="center" vertical="center" wrapText="1" readingOrder="1"/>
    </xf>
    <xf numFmtId="1" fontId="7" fillId="16" borderId="73" xfId="0" applyNumberFormat="1" applyFont="1" applyFill="1" applyBorder="1" applyAlignment="1" applyProtection="1">
      <alignment horizontal="center" vertical="center" wrapText="1" readingOrder="1"/>
    </xf>
    <xf numFmtId="164" fontId="7" fillId="16" borderId="27" xfId="1" applyNumberFormat="1" applyFont="1" applyFill="1" applyBorder="1" applyAlignment="1" applyProtection="1">
      <alignment horizontal="center" vertical="center" wrapText="1" readingOrder="1"/>
    </xf>
    <xf numFmtId="1" fontId="7" fillId="16" borderId="27" xfId="0" applyNumberFormat="1" applyFont="1" applyFill="1" applyBorder="1" applyAlignment="1" applyProtection="1">
      <alignment horizontal="center" vertical="center" wrapText="1" readingOrder="1"/>
    </xf>
    <xf numFmtId="164" fontId="7" fillId="16" borderId="72" xfId="1" applyNumberFormat="1" applyFont="1" applyFill="1" applyBorder="1" applyAlignment="1" applyProtection="1">
      <alignment horizontal="center" vertical="center" wrapText="1" readingOrder="1"/>
    </xf>
    <xf numFmtId="0" fontId="7" fillId="17" borderId="2" xfId="0" applyFont="1" applyFill="1" applyBorder="1" applyAlignment="1" applyProtection="1">
      <alignment horizontal="center" vertical="center" wrapText="1" readingOrder="1"/>
    </xf>
    <xf numFmtId="0" fontId="7" fillId="17" borderId="75" xfId="0" applyFont="1" applyFill="1" applyBorder="1" applyAlignment="1" applyProtection="1">
      <alignment horizontal="center" vertical="center" wrapText="1" readingOrder="1"/>
    </xf>
    <xf numFmtId="0" fontId="6" fillId="17" borderId="63" xfId="0" applyFont="1" applyFill="1" applyBorder="1" applyAlignment="1" applyProtection="1">
      <alignment horizontal="center" vertical="center" wrapText="1" readingOrder="1"/>
    </xf>
    <xf numFmtId="0" fontId="6" fillId="17" borderId="2" xfId="0" applyFont="1" applyFill="1" applyBorder="1" applyAlignment="1" applyProtection="1">
      <alignment horizontal="center" vertical="center" wrapText="1" readingOrder="1"/>
    </xf>
    <xf numFmtId="0" fontId="6" fillId="17" borderId="75" xfId="0" applyFont="1" applyFill="1" applyBorder="1" applyAlignment="1" applyProtection="1">
      <alignment horizontal="center" vertical="center" wrapText="1" readingOrder="1"/>
    </xf>
    <xf numFmtId="0" fontId="6" fillId="17" borderId="64" xfId="0" applyFont="1" applyFill="1" applyBorder="1" applyAlignment="1" applyProtection="1">
      <alignment horizontal="center" vertical="center" wrapText="1" readingOrder="1"/>
    </xf>
    <xf numFmtId="1" fontId="7" fillId="17" borderId="63" xfId="0" applyNumberFormat="1" applyFont="1" applyFill="1" applyBorder="1" applyAlignment="1" applyProtection="1">
      <alignment horizontal="center" vertical="center" wrapText="1" readingOrder="1"/>
    </xf>
    <xf numFmtId="164" fontId="7" fillId="17" borderId="2" xfId="1" applyNumberFormat="1" applyFont="1" applyFill="1" applyBorder="1" applyAlignment="1" applyProtection="1">
      <alignment horizontal="center" vertical="center" wrapText="1" readingOrder="1"/>
    </xf>
    <xf numFmtId="1" fontId="7" fillId="17" borderId="2" xfId="0" applyNumberFormat="1" applyFont="1" applyFill="1" applyBorder="1" applyAlignment="1" applyProtection="1">
      <alignment horizontal="center" vertical="center" wrapText="1" readingOrder="1"/>
    </xf>
    <xf numFmtId="164" fontId="7" fillId="17" borderId="75" xfId="1" applyNumberFormat="1" applyFont="1" applyFill="1" applyBorder="1" applyAlignment="1" applyProtection="1">
      <alignment horizontal="center" vertical="center" wrapText="1" readingOrder="1"/>
    </xf>
    <xf numFmtId="0" fontId="7" fillId="16" borderId="2" xfId="0" applyFont="1" applyFill="1" applyBorder="1" applyAlignment="1" applyProtection="1">
      <alignment horizontal="center" vertical="center" wrapText="1" readingOrder="1"/>
    </xf>
    <xf numFmtId="0" fontId="7" fillId="16" borderId="75" xfId="0" applyFont="1" applyFill="1" applyBorder="1" applyAlignment="1" applyProtection="1">
      <alignment horizontal="center" vertical="center" wrapText="1" readingOrder="1"/>
    </xf>
    <xf numFmtId="0" fontId="6" fillId="16" borderId="63" xfId="0" applyFont="1" applyFill="1" applyBorder="1" applyAlignment="1" applyProtection="1">
      <alignment horizontal="center" vertical="center" wrapText="1" readingOrder="1"/>
    </xf>
    <xf numFmtId="0" fontId="6" fillId="16" borderId="2" xfId="0" applyFont="1" applyFill="1" applyBorder="1" applyAlignment="1" applyProtection="1">
      <alignment horizontal="center" vertical="center" wrapText="1" readingOrder="1"/>
    </xf>
    <xf numFmtId="0" fontId="6" fillId="16" borderId="75" xfId="0" applyFont="1" applyFill="1" applyBorder="1" applyAlignment="1" applyProtection="1">
      <alignment horizontal="center" vertical="center" wrapText="1" readingOrder="1"/>
    </xf>
    <xf numFmtId="0" fontId="6" fillId="16" borderId="64" xfId="0" applyFont="1" applyFill="1" applyBorder="1" applyAlignment="1" applyProtection="1">
      <alignment horizontal="center" vertical="center" wrapText="1" readingOrder="1"/>
    </xf>
    <xf numFmtId="1" fontId="7" fillId="16" borderId="63" xfId="0" applyNumberFormat="1" applyFont="1" applyFill="1" applyBorder="1" applyAlignment="1" applyProtection="1">
      <alignment horizontal="center" vertical="center" wrapText="1" readingOrder="1"/>
    </xf>
    <xf numFmtId="164" fontId="7" fillId="16" borderId="2" xfId="1" applyNumberFormat="1" applyFont="1" applyFill="1" applyBorder="1" applyAlignment="1" applyProtection="1">
      <alignment horizontal="center" vertical="center" wrapText="1" readingOrder="1"/>
    </xf>
    <xf numFmtId="1" fontId="7" fillId="16" borderId="2" xfId="0" applyNumberFormat="1" applyFont="1" applyFill="1" applyBorder="1" applyAlignment="1" applyProtection="1">
      <alignment horizontal="center" vertical="center" wrapText="1" readingOrder="1"/>
    </xf>
    <xf numFmtId="164" fontId="7" fillId="16" borderId="75" xfId="1" applyNumberFormat="1" applyFont="1" applyFill="1" applyBorder="1" applyAlignment="1" applyProtection="1">
      <alignment horizontal="center" vertical="center" wrapText="1" readingOrder="1"/>
    </xf>
    <xf numFmtId="0" fontId="7" fillId="17" borderId="5" xfId="0" applyFont="1" applyFill="1" applyBorder="1" applyAlignment="1" applyProtection="1">
      <alignment horizontal="center" vertical="center" wrapText="1" readingOrder="1"/>
    </xf>
    <xf numFmtId="0" fontId="6" fillId="17" borderId="21" xfId="0" applyFont="1" applyFill="1" applyBorder="1" applyAlignment="1" applyProtection="1">
      <alignment horizontal="center" vertical="center" wrapText="1" readingOrder="1"/>
    </xf>
    <xf numFmtId="0" fontId="6" fillId="17" borderId="5" xfId="0" applyFont="1" applyFill="1" applyBorder="1" applyAlignment="1" applyProtection="1">
      <alignment horizontal="center" vertical="center" wrapText="1" readingOrder="1"/>
    </xf>
    <xf numFmtId="0" fontId="6" fillId="17" borderId="20" xfId="0" applyFont="1" applyFill="1" applyBorder="1" applyAlignment="1" applyProtection="1">
      <alignment horizontal="center" vertical="center" wrapText="1" readingOrder="1"/>
    </xf>
    <xf numFmtId="0" fontId="6" fillId="17" borderId="22" xfId="0" applyFont="1" applyFill="1" applyBorder="1" applyAlignment="1" applyProtection="1">
      <alignment horizontal="center" vertical="center" wrapText="1" readingOrder="1"/>
    </xf>
    <xf numFmtId="0" fontId="7" fillId="15" borderId="76" xfId="0" applyFont="1" applyFill="1" applyBorder="1" applyAlignment="1" applyProtection="1">
      <alignment horizontal="center" vertical="center" wrapText="1" readingOrder="1"/>
    </xf>
    <xf numFmtId="0" fontId="7" fillId="17" borderId="76" xfId="0" applyFont="1" applyFill="1" applyBorder="1" applyAlignment="1" applyProtection="1">
      <alignment horizontal="center" vertical="center" wrapText="1" readingOrder="1"/>
    </xf>
    <xf numFmtId="0" fontId="6" fillId="17" borderId="78" xfId="0" applyFont="1" applyFill="1" applyBorder="1" applyAlignment="1" applyProtection="1">
      <alignment horizontal="center" vertical="center" wrapText="1" readingOrder="1"/>
    </xf>
    <xf numFmtId="0" fontId="6" fillId="17" borderId="76" xfId="0" applyFont="1" applyFill="1" applyBorder="1" applyAlignment="1" applyProtection="1">
      <alignment horizontal="center" vertical="center" wrapText="1" readingOrder="1"/>
    </xf>
    <xf numFmtId="0" fontId="6" fillId="17" borderId="77" xfId="0" applyFont="1" applyFill="1" applyBorder="1" applyAlignment="1" applyProtection="1">
      <alignment horizontal="center" vertical="center" wrapText="1" readingOrder="1"/>
    </xf>
    <xf numFmtId="0" fontId="6" fillId="17" borderId="79" xfId="0" applyFont="1" applyFill="1" applyBorder="1" applyAlignment="1" applyProtection="1">
      <alignment horizontal="center" vertical="center" wrapText="1" readingOrder="1"/>
    </xf>
    <xf numFmtId="1" fontId="7" fillId="17" borderId="78" xfId="0" applyNumberFormat="1" applyFont="1" applyFill="1" applyBorder="1" applyAlignment="1" applyProtection="1">
      <alignment horizontal="center" vertical="center" wrapText="1" readingOrder="1"/>
    </xf>
    <xf numFmtId="164" fontId="7" fillId="17" borderId="76" xfId="1" applyNumberFormat="1" applyFont="1" applyFill="1" applyBorder="1" applyAlignment="1" applyProtection="1">
      <alignment horizontal="center" vertical="center" wrapText="1" readingOrder="1"/>
    </xf>
    <xf numFmtId="1" fontId="7" fillId="17" borderId="76" xfId="0" applyNumberFormat="1" applyFont="1" applyFill="1" applyBorder="1" applyAlignment="1" applyProtection="1">
      <alignment horizontal="center" vertical="center" wrapText="1" readingOrder="1"/>
    </xf>
    <xf numFmtId="164" fontId="7" fillId="17" borderId="77" xfId="1" applyNumberFormat="1" applyFont="1" applyFill="1" applyBorder="1" applyAlignment="1" applyProtection="1">
      <alignment horizontal="center" vertical="center" wrapText="1" readingOrder="1"/>
    </xf>
    <xf numFmtId="0" fontId="7" fillId="3" borderId="71" xfId="0" applyFont="1" applyFill="1" applyBorder="1" applyAlignment="1" applyProtection="1">
      <alignment horizontal="center" vertical="center" wrapText="1" readingOrder="1"/>
    </xf>
    <xf numFmtId="0" fontId="7" fillId="3" borderId="80" xfId="0" applyFont="1" applyFill="1" applyBorder="1" applyAlignment="1" applyProtection="1">
      <alignment horizontal="center" vertical="center" wrapText="1" readingOrder="1"/>
    </xf>
    <xf numFmtId="0" fontId="6" fillId="3" borderId="26" xfId="0" applyFont="1" applyFill="1" applyBorder="1" applyAlignment="1" applyProtection="1">
      <alignment horizontal="center" vertical="center" wrapText="1" readingOrder="1"/>
    </xf>
    <xf numFmtId="0" fontId="6" fillId="3" borderId="71" xfId="0" applyFont="1" applyFill="1" applyBorder="1" applyAlignment="1" applyProtection="1">
      <alignment horizontal="center" vertical="center" wrapText="1" readingOrder="1"/>
    </xf>
    <xf numFmtId="0" fontId="6" fillId="3" borderId="80" xfId="0" applyFont="1" applyFill="1" applyBorder="1" applyAlignment="1" applyProtection="1">
      <alignment horizontal="center" vertical="center" wrapText="1" readingOrder="1"/>
    </xf>
    <xf numFmtId="0" fontId="6" fillId="3" borderId="81" xfId="0" applyFont="1" applyFill="1" applyBorder="1" applyAlignment="1" applyProtection="1">
      <alignment horizontal="center" vertical="center" wrapText="1" readingOrder="1"/>
    </xf>
    <xf numFmtId="1" fontId="7" fillId="3" borderId="26" xfId="0" applyNumberFormat="1" applyFont="1" applyFill="1" applyBorder="1" applyAlignment="1" applyProtection="1">
      <alignment horizontal="center" vertical="center" wrapText="1" readingOrder="1"/>
    </xf>
    <xf numFmtId="164" fontId="7" fillId="3" borderId="71" xfId="1" applyNumberFormat="1" applyFont="1" applyFill="1" applyBorder="1" applyAlignment="1" applyProtection="1">
      <alignment horizontal="center" vertical="center" wrapText="1" readingOrder="1"/>
    </xf>
    <xf numFmtId="1" fontId="7" fillId="3" borderId="71" xfId="0" applyNumberFormat="1" applyFont="1" applyFill="1" applyBorder="1" applyAlignment="1" applyProtection="1">
      <alignment horizontal="center" vertical="center" wrapText="1" readingOrder="1"/>
    </xf>
    <xf numFmtId="164" fontId="7" fillId="3" borderId="80" xfId="1" applyNumberFormat="1" applyFont="1" applyFill="1" applyBorder="1" applyAlignment="1" applyProtection="1">
      <alignment horizontal="center" vertical="center" wrapText="1" readingOrder="1"/>
    </xf>
    <xf numFmtId="0" fontId="7" fillId="20" borderId="5" xfId="0" applyFont="1" applyFill="1" applyBorder="1" applyAlignment="1" applyProtection="1">
      <alignment horizontal="center" vertical="center" wrapText="1" readingOrder="1"/>
    </xf>
    <xf numFmtId="0" fontId="6" fillId="20" borderId="21" xfId="0" applyFont="1" applyFill="1" applyBorder="1" applyAlignment="1" applyProtection="1">
      <alignment horizontal="center" vertical="center" wrapText="1" readingOrder="1"/>
    </xf>
    <xf numFmtId="0" fontId="6" fillId="20" borderId="5" xfId="0" applyFont="1" applyFill="1" applyBorder="1" applyAlignment="1" applyProtection="1">
      <alignment horizontal="center" vertical="center" wrapText="1" readingOrder="1"/>
    </xf>
    <xf numFmtId="14" fontId="6" fillId="20" borderId="2" xfId="0" applyNumberFormat="1" applyFont="1" applyFill="1" applyBorder="1" applyAlignment="1" applyProtection="1">
      <alignment horizontal="center" vertical="center" wrapText="1" readingOrder="1"/>
    </xf>
    <xf numFmtId="0" fontId="6" fillId="20" borderId="20" xfId="0" applyFont="1" applyFill="1" applyBorder="1" applyAlignment="1" applyProtection="1">
      <alignment horizontal="center" vertical="center" wrapText="1" readingOrder="1"/>
    </xf>
    <xf numFmtId="0" fontId="6" fillId="20" borderId="22" xfId="0" applyFont="1" applyFill="1" applyBorder="1" applyAlignment="1" applyProtection="1">
      <alignment horizontal="center" vertical="center" wrapText="1" readingOrder="1"/>
    </xf>
    <xf numFmtId="1" fontId="7" fillId="20" borderId="21" xfId="0" applyNumberFormat="1" applyFont="1" applyFill="1" applyBorder="1" applyAlignment="1" applyProtection="1">
      <alignment horizontal="center" vertical="center" wrapText="1" readingOrder="1"/>
    </xf>
    <xf numFmtId="164" fontId="7" fillId="20" borderId="5" xfId="1" applyNumberFormat="1" applyFont="1" applyFill="1" applyBorder="1" applyAlignment="1" applyProtection="1">
      <alignment horizontal="center" vertical="center" wrapText="1" readingOrder="1"/>
    </xf>
    <xf numFmtId="1" fontId="7" fillId="20" borderId="5" xfId="0" applyNumberFormat="1" applyFont="1" applyFill="1" applyBorder="1" applyAlignment="1" applyProtection="1">
      <alignment horizontal="center" vertical="center" wrapText="1" readingOrder="1"/>
    </xf>
    <xf numFmtId="164" fontId="7" fillId="20" borderId="20" xfId="1" applyNumberFormat="1" applyFont="1" applyFill="1" applyBorder="1" applyAlignment="1" applyProtection="1">
      <alignment horizontal="center" vertical="center" wrapText="1" readingOrder="1"/>
    </xf>
    <xf numFmtId="0" fontId="7" fillId="3" borderId="75" xfId="0" applyFont="1" applyFill="1" applyBorder="1" applyAlignment="1" applyProtection="1">
      <alignment horizontal="center" vertical="center" wrapText="1" readingOrder="1"/>
    </xf>
    <xf numFmtId="0" fontId="6" fillId="3" borderId="63" xfId="0" applyFont="1" applyFill="1" applyBorder="1" applyAlignment="1" applyProtection="1">
      <alignment horizontal="center" vertical="center" wrapText="1" readingOrder="1"/>
    </xf>
    <xf numFmtId="0" fontId="6" fillId="3" borderId="2" xfId="0" applyFont="1" applyFill="1" applyBorder="1" applyAlignment="1" applyProtection="1">
      <alignment horizontal="center" vertical="center" wrapText="1" readingOrder="1"/>
    </xf>
    <xf numFmtId="0" fontId="6" fillId="3" borderId="75" xfId="0" applyFont="1" applyFill="1" applyBorder="1" applyAlignment="1" applyProtection="1">
      <alignment horizontal="center" vertical="center" wrapText="1" readingOrder="1"/>
    </xf>
    <xf numFmtId="0" fontId="6" fillId="3" borderId="64" xfId="0" applyFont="1" applyFill="1" applyBorder="1" applyAlignment="1" applyProtection="1">
      <alignment horizontal="center" vertical="center" wrapText="1" readingOrder="1"/>
    </xf>
    <xf numFmtId="1" fontId="7" fillId="3" borderId="63" xfId="0" applyNumberFormat="1" applyFont="1" applyFill="1" applyBorder="1" applyAlignment="1" applyProtection="1">
      <alignment horizontal="center" vertical="center" wrapText="1" readingOrder="1"/>
    </xf>
    <xf numFmtId="164" fontId="7" fillId="3" borderId="2" xfId="1" applyNumberFormat="1" applyFont="1" applyFill="1" applyBorder="1" applyAlignment="1" applyProtection="1">
      <alignment horizontal="center" vertical="center" wrapText="1" readingOrder="1"/>
    </xf>
    <xf numFmtId="1" fontId="7" fillId="3" borderId="2" xfId="0" applyNumberFormat="1" applyFont="1" applyFill="1" applyBorder="1" applyAlignment="1" applyProtection="1">
      <alignment horizontal="center" vertical="center" wrapText="1" readingOrder="1"/>
    </xf>
    <xf numFmtId="164" fontId="7" fillId="3" borderId="75" xfId="1" applyNumberFormat="1" applyFont="1" applyFill="1" applyBorder="1" applyAlignment="1" applyProtection="1">
      <alignment horizontal="center" vertical="center" wrapText="1" readingOrder="1"/>
    </xf>
    <xf numFmtId="0" fontId="7" fillId="20" borderId="2" xfId="0" applyFont="1" applyFill="1" applyBorder="1" applyAlignment="1" applyProtection="1">
      <alignment horizontal="center" vertical="center" wrapText="1" readingOrder="1"/>
    </xf>
    <xf numFmtId="0" fontId="7" fillId="20" borderId="75" xfId="0" applyFont="1" applyFill="1" applyBorder="1" applyAlignment="1" applyProtection="1">
      <alignment horizontal="center" vertical="center" wrapText="1" readingOrder="1"/>
    </xf>
    <xf numFmtId="0" fontId="6" fillId="20" borderId="63" xfId="0" applyFont="1" applyFill="1" applyBorder="1" applyAlignment="1" applyProtection="1">
      <alignment horizontal="center" vertical="center" wrapText="1" readingOrder="1"/>
    </xf>
    <xf numFmtId="0" fontId="6" fillId="20" borderId="2" xfId="0" applyFont="1" applyFill="1" applyBorder="1" applyAlignment="1" applyProtection="1">
      <alignment horizontal="center" vertical="center" wrapText="1" readingOrder="1"/>
    </xf>
    <xf numFmtId="0" fontId="6" fillId="20" borderId="75" xfId="0" applyFont="1" applyFill="1" applyBorder="1" applyAlignment="1" applyProtection="1">
      <alignment horizontal="center" vertical="center" wrapText="1" readingOrder="1"/>
    </xf>
    <xf numFmtId="0" fontId="6" fillId="20" borderId="64" xfId="0" applyFont="1" applyFill="1" applyBorder="1" applyAlignment="1" applyProtection="1">
      <alignment horizontal="center" vertical="center" wrapText="1" readingOrder="1"/>
    </xf>
    <xf numFmtId="1" fontId="7" fillId="20" borderId="63" xfId="0" applyNumberFormat="1" applyFont="1" applyFill="1" applyBorder="1" applyAlignment="1" applyProtection="1">
      <alignment horizontal="center" vertical="center" wrapText="1" readingOrder="1"/>
    </xf>
    <xf numFmtId="164" fontId="7" fillId="20" borderId="2" xfId="1" applyNumberFormat="1" applyFont="1" applyFill="1" applyBorder="1" applyAlignment="1" applyProtection="1">
      <alignment horizontal="center" vertical="center" wrapText="1" readingOrder="1"/>
    </xf>
    <xf numFmtId="1" fontId="7" fillId="20" borderId="2" xfId="0" applyNumberFormat="1" applyFont="1" applyFill="1" applyBorder="1" applyAlignment="1" applyProtection="1">
      <alignment horizontal="center" vertical="center" wrapText="1" readingOrder="1"/>
    </xf>
    <xf numFmtId="164" fontId="7" fillId="20" borderId="75" xfId="1" applyNumberFormat="1" applyFont="1" applyFill="1" applyBorder="1" applyAlignment="1" applyProtection="1">
      <alignment horizontal="center" vertical="center" wrapText="1" readingOrder="1"/>
    </xf>
    <xf numFmtId="0" fontId="7" fillId="3" borderId="20" xfId="0" applyFont="1" applyFill="1" applyBorder="1" applyAlignment="1" applyProtection="1">
      <alignment horizontal="center" vertical="center" wrapText="1" readingOrder="1"/>
    </xf>
    <xf numFmtId="0" fontId="6" fillId="3" borderId="21" xfId="0" applyFont="1" applyFill="1" applyBorder="1" applyAlignment="1" applyProtection="1">
      <alignment horizontal="center" vertical="center" wrapText="1" readingOrder="1"/>
    </xf>
    <xf numFmtId="0" fontId="6" fillId="3" borderId="5" xfId="0" applyFont="1" applyFill="1" applyBorder="1" applyAlignment="1" applyProtection="1">
      <alignment horizontal="center" vertical="center" wrapText="1" readingOrder="1"/>
    </xf>
    <xf numFmtId="0" fontId="6" fillId="3" borderId="20" xfId="0" applyFont="1" applyFill="1" applyBorder="1" applyAlignment="1" applyProtection="1">
      <alignment horizontal="center" vertical="center" wrapText="1" readingOrder="1"/>
    </xf>
    <xf numFmtId="0" fontId="6" fillId="3" borderId="22" xfId="0" applyFont="1" applyFill="1" applyBorder="1" applyAlignment="1" applyProtection="1">
      <alignment horizontal="center" vertical="center" wrapText="1" readingOrder="1"/>
    </xf>
    <xf numFmtId="1" fontId="7" fillId="3" borderId="21" xfId="0" applyNumberFormat="1" applyFont="1" applyFill="1" applyBorder="1" applyAlignment="1" applyProtection="1">
      <alignment horizontal="center" vertical="center" wrapText="1" readingOrder="1"/>
    </xf>
    <xf numFmtId="164" fontId="7" fillId="3" borderId="5" xfId="1" applyNumberFormat="1" applyFont="1" applyFill="1" applyBorder="1" applyAlignment="1" applyProtection="1">
      <alignment horizontal="center" vertical="center" wrapText="1" readingOrder="1"/>
    </xf>
    <xf numFmtId="1" fontId="7" fillId="3" borderId="5" xfId="0" applyNumberFormat="1" applyFont="1" applyFill="1" applyBorder="1" applyAlignment="1" applyProtection="1">
      <alignment horizontal="center" vertical="center" wrapText="1" readingOrder="1"/>
    </xf>
    <xf numFmtId="164" fontId="7" fillId="3" borderId="20" xfId="1" applyNumberFormat="1" applyFont="1" applyFill="1" applyBorder="1" applyAlignment="1" applyProtection="1">
      <alignment horizontal="center" vertical="center" wrapText="1" readingOrder="1"/>
    </xf>
    <xf numFmtId="0" fontId="6" fillId="3" borderId="21" xfId="0" applyFont="1" applyFill="1" applyBorder="1" applyAlignment="1" applyProtection="1">
      <alignment horizontal="center" vertical="top" wrapText="1" readingOrder="1"/>
    </xf>
    <xf numFmtId="0" fontId="6" fillId="3" borderId="5" xfId="0" applyFont="1" applyFill="1" applyBorder="1" applyAlignment="1" applyProtection="1">
      <alignment horizontal="center" vertical="top" wrapText="1" readingOrder="1"/>
    </xf>
    <xf numFmtId="0" fontId="6" fillId="3" borderId="20" xfId="0" applyFont="1" applyFill="1" applyBorder="1" applyAlignment="1" applyProtection="1">
      <alignment horizontal="center" vertical="top" wrapText="1" readingOrder="1"/>
    </xf>
    <xf numFmtId="0" fontId="6" fillId="3" borderId="22" xfId="0" applyFont="1" applyFill="1" applyBorder="1" applyAlignment="1" applyProtection="1">
      <alignment horizontal="center" vertical="top" wrapText="1" readingOrder="1"/>
    </xf>
    <xf numFmtId="0" fontId="7" fillId="20" borderId="39" xfId="0" applyFont="1" applyFill="1" applyBorder="1" applyAlignment="1" applyProtection="1">
      <alignment horizontal="center" vertical="center" wrapText="1" readingOrder="1"/>
    </xf>
    <xf numFmtId="0" fontId="6" fillId="20" borderId="40" xfId="0" applyFont="1" applyFill="1" applyBorder="1" applyAlignment="1" applyProtection="1">
      <alignment horizontal="center" vertical="center" wrapText="1" readingOrder="1"/>
    </xf>
    <xf numFmtId="0" fontId="6" fillId="20" borderId="8" xfId="0" applyFont="1" applyFill="1" applyBorder="1" applyAlignment="1" applyProtection="1">
      <alignment horizontal="center" vertical="center" wrapText="1" readingOrder="1"/>
    </xf>
    <xf numFmtId="0" fontId="6" fillId="20" borderId="39" xfId="0" applyFont="1" applyFill="1" applyBorder="1" applyAlignment="1" applyProtection="1">
      <alignment horizontal="center" vertical="center" wrapText="1" readingOrder="1"/>
    </xf>
    <xf numFmtId="0" fontId="6" fillId="20" borderId="41" xfId="0" applyFont="1" applyFill="1" applyBorder="1" applyAlignment="1" applyProtection="1">
      <alignment horizontal="center" vertical="center" wrapText="1" readingOrder="1"/>
    </xf>
    <xf numFmtId="1" fontId="7" fillId="20" borderId="40" xfId="0" applyNumberFormat="1" applyFont="1" applyFill="1" applyBorder="1" applyAlignment="1" applyProtection="1">
      <alignment horizontal="center" vertical="center" wrapText="1" readingOrder="1"/>
    </xf>
    <xf numFmtId="164" fontId="7" fillId="20" borderId="8" xfId="1" applyNumberFormat="1" applyFont="1" applyFill="1" applyBorder="1" applyAlignment="1" applyProtection="1">
      <alignment horizontal="center" vertical="center" wrapText="1" readingOrder="1"/>
    </xf>
    <xf numFmtId="1" fontId="7" fillId="20" borderId="8" xfId="0" applyNumberFormat="1" applyFont="1" applyFill="1" applyBorder="1" applyAlignment="1" applyProtection="1">
      <alignment horizontal="center" vertical="center" wrapText="1" readingOrder="1"/>
    </xf>
    <xf numFmtId="164" fontId="7" fillId="20" borderId="39" xfId="1" applyNumberFormat="1" applyFont="1" applyFill="1" applyBorder="1" applyAlignment="1" applyProtection="1">
      <alignment horizontal="center" vertical="center" wrapText="1" readingOrder="1"/>
    </xf>
    <xf numFmtId="0" fontId="7" fillId="3" borderId="83" xfId="0" applyFont="1" applyFill="1" applyBorder="1" applyAlignment="1" applyProtection="1">
      <alignment horizontal="center" vertical="center" wrapText="1" readingOrder="1"/>
    </xf>
    <xf numFmtId="0" fontId="7" fillId="20" borderId="84" xfId="0" applyFont="1" applyFill="1" applyBorder="1" applyAlignment="1" applyProtection="1">
      <alignment horizontal="center" vertical="center" wrapText="1" readingOrder="1"/>
    </xf>
    <xf numFmtId="14" fontId="6" fillId="20" borderId="63" xfId="0" applyNumberFormat="1" applyFont="1" applyFill="1" applyBorder="1" applyAlignment="1" applyProtection="1">
      <alignment horizontal="center" vertical="center" wrapText="1" readingOrder="1"/>
    </xf>
    <xf numFmtId="14" fontId="6" fillId="20" borderId="75" xfId="0" applyNumberFormat="1" applyFont="1" applyFill="1" applyBorder="1" applyAlignment="1" applyProtection="1">
      <alignment horizontal="center" vertical="center" wrapText="1" readingOrder="1"/>
    </xf>
    <xf numFmtId="14" fontId="6" fillId="20" borderId="64" xfId="0" applyNumberFormat="1" applyFont="1" applyFill="1" applyBorder="1" applyAlignment="1" applyProtection="1">
      <alignment horizontal="center" vertical="center" wrapText="1" readingOrder="1"/>
    </xf>
    <xf numFmtId="14" fontId="6" fillId="3" borderId="21" xfId="0" applyNumberFormat="1" applyFont="1" applyFill="1" applyBorder="1" applyAlignment="1" applyProtection="1">
      <alignment horizontal="center" vertical="center" wrapText="1" readingOrder="1"/>
    </xf>
    <xf numFmtId="14" fontId="6" fillId="3" borderId="5" xfId="0" applyNumberFormat="1" applyFont="1" applyFill="1" applyBorder="1" applyAlignment="1" applyProtection="1">
      <alignment horizontal="center" vertical="center" wrapText="1" readingOrder="1"/>
    </xf>
    <xf numFmtId="14" fontId="6" fillId="3" borderId="20" xfId="0" applyNumberFormat="1" applyFont="1" applyFill="1" applyBorder="1" applyAlignment="1" applyProtection="1">
      <alignment horizontal="center" vertical="center" wrapText="1" readingOrder="1"/>
    </xf>
    <xf numFmtId="14" fontId="6" fillId="3" borderId="22" xfId="0" applyNumberFormat="1" applyFont="1" applyFill="1" applyBorder="1" applyAlignment="1" applyProtection="1">
      <alignment horizontal="center" vertical="center" wrapText="1" readingOrder="1"/>
    </xf>
    <xf numFmtId="0" fontId="7" fillId="20" borderId="77" xfId="0" applyFont="1" applyFill="1" applyBorder="1" applyAlignment="1" applyProtection="1">
      <alignment horizontal="center" vertical="center" wrapText="1" readingOrder="1"/>
    </xf>
    <xf numFmtId="0" fontId="6" fillId="20" borderId="78" xfId="0" applyFont="1" applyFill="1" applyBorder="1" applyAlignment="1" applyProtection="1">
      <alignment horizontal="center" vertical="center" wrapText="1" readingOrder="1"/>
    </xf>
    <xf numFmtId="0" fontId="6" fillId="20" borderId="76" xfId="0" applyFont="1" applyFill="1" applyBorder="1" applyAlignment="1" applyProtection="1">
      <alignment horizontal="center" vertical="center" wrapText="1" readingOrder="1"/>
    </xf>
    <xf numFmtId="0" fontId="6" fillId="20" borderId="77" xfId="0" applyFont="1" applyFill="1" applyBorder="1" applyAlignment="1" applyProtection="1">
      <alignment horizontal="center" vertical="center" wrapText="1" readingOrder="1"/>
    </xf>
    <xf numFmtId="0" fontId="6" fillId="20" borderId="79" xfId="0" applyFont="1" applyFill="1" applyBorder="1" applyAlignment="1" applyProtection="1">
      <alignment horizontal="center" vertical="center" wrapText="1" readingOrder="1"/>
    </xf>
    <xf numFmtId="1" fontId="7" fillId="20" borderId="78" xfId="0" applyNumberFormat="1" applyFont="1" applyFill="1" applyBorder="1" applyAlignment="1" applyProtection="1">
      <alignment horizontal="center" vertical="center" wrapText="1" readingOrder="1"/>
    </xf>
    <xf numFmtId="164" fontId="7" fillId="20" borderId="76" xfId="1" applyNumberFormat="1" applyFont="1" applyFill="1" applyBorder="1" applyAlignment="1" applyProtection="1">
      <alignment horizontal="center" vertical="center" wrapText="1" readingOrder="1"/>
    </xf>
    <xf numFmtId="1" fontId="7" fillId="20" borderId="76" xfId="0" applyNumberFormat="1" applyFont="1" applyFill="1" applyBorder="1" applyAlignment="1" applyProtection="1">
      <alignment horizontal="center" vertical="center" wrapText="1" readingOrder="1"/>
    </xf>
    <xf numFmtId="164" fontId="7" fillId="20" borderId="77" xfId="1" applyNumberFormat="1" applyFont="1" applyFill="1" applyBorder="1" applyAlignment="1" applyProtection="1">
      <alignment horizontal="center" vertical="center" wrapText="1" readingOrder="1"/>
    </xf>
    <xf numFmtId="0" fontId="7" fillId="4" borderId="71" xfId="0" applyFont="1" applyFill="1" applyBorder="1" applyAlignment="1" applyProtection="1">
      <alignment horizontal="center" vertical="center" wrapText="1" readingOrder="1"/>
    </xf>
    <xf numFmtId="0" fontId="6" fillId="4" borderId="26" xfId="0" applyFont="1" applyFill="1" applyBorder="1" applyAlignment="1" applyProtection="1">
      <alignment horizontal="center" vertical="center" wrapText="1" readingOrder="1"/>
    </xf>
    <xf numFmtId="0" fontId="6" fillId="4" borderId="71" xfId="0" applyFont="1" applyFill="1" applyBorder="1" applyAlignment="1" applyProtection="1">
      <alignment horizontal="center" vertical="center" wrapText="1" readingOrder="1"/>
    </xf>
    <xf numFmtId="0" fontId="6" fillId="4" borderId="80" xfId="0" applyFont="1" applyFill="1" applyBorder="1" applyAlignment="1" applyProtection="1">
      <alignment horizontal="center" vertical="center" wrapText="1" readingOrder="1"/>
    </xf>
    <xf numFmtId="0" fontId="6" fillId="4" borderId="81" xfId="0" applyFont="1" applyFill="1" applyBorder="1" applyAlignment="1" applyProtection="1">
      <alignment horizontal="center" vertical="center" wrapText="1" readingOrder="1"/>
    </xf>
    <xf numFmtId="1" fontId="7" fillId="4" borderId="26" xfId="0" applyNumberFormat="1" applyFont="1" applyFill="1" applyBorder="1" applyAlignment="1" applyProtection="1">
      <alignment horizontal="center" vertical="center" wrapText="1" readingOrder="1"/>
    </xf>
    <xf numFmtId="164" fontId="7" fillId="4" borderId="71" xfId="1" applyNumberFormat="1" applyFont="1" applyFill="1" applyBorder="1" applyAlignment="1" applyProtection="1">
      <alignment horizontal="center" vertical="center" wrapText="1" readingOrder="1"/>
    </xf>
    <xf numFmtId="1" fontId="7" fillId="4" borderId="71" xfId="0" applyNumberFormat="1" applyFont="1" applyFill="1" applyBorder="1" applyAlignment="1" applyProtection="1">
      <alignment horizontal="center" vertical="center" wrapText="1" readingOrder="1"/>
    </xf>
    <xf numFmtId="164" fontId="7" fillId="4" borderId="80" xfId="1" applyNumberFormat="1" applyFont="1" applyFill="1" applyBorder="1" applyAlignment="1" applyProtection="1">
      <alignment horizontal="center" vertical="center" wrapText="1" readingOrder="1"/>
    </xf>
    <xf numFmtId="0" fontId="7" fillId="23" borderId="20" xfId="0" applyFont="1" applyFill="1" applyBorder="1" applyAlignment="1" applyProtection="1">
      <alignment horizontal="center" vertical="center" wrapText="1" readingOrder="1"/>
    </xf>
    <xf numFmtId="0" fontId="6" fillId="23" borderId="21" xfId="0" applyFont="1" applyFill="1" applyBorder="1" applyAlignment="1" applyProtection="1">
      <alignment horizontal="center" vertical="center" wrapText="1" readingOrder="1"/>
    </xf>
    <xf numFmtId="0" fontId="6" fillId="23" borderId="5" xfId="0" applyFont="1" applyFill="1" applyBorder="1" applyAlignment="1" applyProtection="1">
      <alignment horizontal="center" vertical="center" wrapText="1" readingOrder="1"/>
    </xf>
    <xf numFmtId="0" fontId="6" fillId="23" borderId="20" xfId="0" applyFont="1" applyFill="1" applyBorder="1" applyAlignment="1" applyProtection="1">
      <alignment horizontal="center" vertical="center" wrapText="1" readingOrder="1"/>
    </xf>
    <xf numFmtId="0" fontId="6" fillId="23" borderId="22" xfId="0" applyFont="1" applyFill="1" applyBorder="1" applyAlignment="1" applyProtection="1">
      <alignment horizontal="center" vertical="center" wrapText="1" readingOrder="1"/>
    </xf>
    <xf numFmtId="1" fontId="7" fillId="23" borderId="21" xfId="0" applyNumberFormat="1" applyFont="1" applyFill="1" applyBorder="1" applyAlignment="1" applyProtection="1">
      <alignment horizontal="center" vertical="center" wrapText="1" readingOrder="1"/>
    </xf>
    <xf numFmtId="164" fontId="7" fillId="23" borderId="5" xfId="1" applyNumberFormat="1" applyFont="1" applyFill="1" applyBorder="1" applyAlignment="1" applyProtection="1">
      <alignment horizontal="center" vertical="center" wrapText="1" readingOrder="1"/>
    </xf>
    <xf numFmtId="1" fontId="7" fillId="23" borderId="5" xfId="0" applyNumberFormat="1" applyFont="1" applyFill="1" applyBorder="1" applyAlignment="1" applyProtection="1">
      <alignment horizontal="center" vertical="center" wrapText="1" readingOrder="1"/>
    </xf>
    <xf numFmtId="164" fontId="7" fillId="23" borderId="20" xfId="1" applyNumberFormat="1" applyFont="1" applyFill="1" applyBorder="1" applyAlignment="1" applyProtection="1">
      <alignment horizontal="center" vertical="center" wrapText="1" readingOrder="1"/>
    </xf>
    <xf numFmtId="0" fontId="7" fillId="4" borderId="2" xfId="0" applyFont="1" applyFill="1" applyBorder="1" applyAlignment="1" applyProtection="1">
      <alignment horizontal="center" vertical="center" wrapText="1" readingOrder="1"/>
    </xf>
    <xf numFmtId="0" fontId="7" fillId="4" borderId="75" xfId="0" applyFont="1" applyFill="1" applyBorder="1" applyAlignment="1" applyProtection="1">
      <alignment horizontal="center" vertical="center" wrapText="1" readingOrder="1"/>
    </xf>
    <xf numFmtId="0" fontId="6" fillId="4" borderId="63" xfId="0" applyFont="1" applyFill="1" applyBorder="1" applyAlignment="1" applyProtection="1">
      <alignment horizontal="center" vertical="center" wrapText="1" readingOrder="1"/>
    </xf>
    <xf numFmtId="0" fontId="6" fillId="4" borderId="2" xfId="0" applyFont="1" applyFill="1" applyBorder="1" applyAlignment="1" applyProtection="1">
      <alignment horizontal="center" vertical="center" wrapText="1" readingOrder="1"/>
    </xf>
    <xf numFmtId="0" fontId="6" fillId="4" borderId="75" xfId="0" applyFont="1" applyFill="1" applyBorder="1" applyAlignment="1" applyProtection="1">
      <alignment horizontal="center" vertical="center" wrapText="1" readingOrder="1"/>
    </xf>
    <xf numFmtId="0" fontId="6" fillId="4" borderId="64" xfId="0" applyFont="1" applyFill="1" applyBorder="1" applyAlignment="1" applyProtection="1">
      <alignment horizontal="center" vertical="center" wrapText="1" readingOrder="1"/>
    </xf>
    <xf numFmtId="1" fontId="7" fillId="4" borderId="63" xfId="0" applyNumberFormat="1" applyFont="1" applyFill="1" applyBorder="1" applyAlignment="1" applyProtection="1">
      <alignment horizontal="center" vertical="center" wrapText="1" readingOrder="1"/>
    </xf>
    <xf numFmtId="164" fontId="7" fillId="4" borderId="2" xfId="1" applyNumberFormat="1" applyFont="1" applyFill="1" applyBorder="1" applyAlignment="1" applyProtection="1">
      <alignment horizontal="center" vertical="center" wrapText="1" readingOrder="1"/>
    </xf>
    <xf numFmtId="1" fontId="7" fillId="4" borderId="2" xfId="0" applyNumberFormat="1" applyFont="1" applyFill="1" applyBorder="1" applyAlignment="1" applyProtection="1">
      <alignment horizontal="center" vertical="center" wrapText="1" readingOrder="1"/>
    </xf>
    <xf numFmtId="164" fontId="7" fillId="4" borderId="75" xfId="1" applyNumberFormat="1" applyFont="1" applyFill="1" applyBorder="1" applyAlignment="1" applyProtection="1">
      <alignment horizontal="center" vertical="center" wrapText="1" readingOrder="1"/>
    </xf>
    <xf numFmtId="0" fontId="7" fillId="23" borderId="2" xfId="0" applyFont="1" applyFill="1" applyBorder="1" applyAlignment="1" applyProtection="1">
      <alignment horizontal="center" vertical="center" wrapText="1" readingOrder="1"/>
    </xf>
    <xf numFmtId="0" fontId="7" fillId="23" borderId="75" xfId="0" applyFont="1" applyFill="1" applyBorder="1" applyAlignment="1" applyProtection="1">
      <alignment horizontal="center" vertical="center" wrapText="1" readingOrder="1"/>
    </xf>
    <xf numFmtId="0" fontId="6" fillId="23" borderId="63" xfId="0" applyFont="1" applyFill="1" applyBorder="1" applyAlignment="1" applyProtection="1">
      <alignment horizontal="center" vertical="center" wrapText="1" readingOrder="1"/>
    </xf>
    <xf numFmtId="0" fontId="6" fillId="23" borderId="2" xfId="0" applyFont="1" applyFill="1" applyBorder="1" applyAlignment="1" applyProtection="1">
      <alignment horizontal="center" vertical="center" wrapText="1" readingOrder="1"/>
    </xf>
    <xf numFmtId="0" fontId="6" fillId="23" borderId="75" xfId="0" applyFont="1" applyFill="1" applyBorder="1" applyAlignment="1" applyProtection="1">
      <alignment horizontal="center" vertical="center" wrapText="1" readingOrder="1"/>
    </xf>
    <xf numFmtId="0" fontId="6" fillId="23" borderId="64" xfId="0" applyFont="1" applyFill="1" applyBorder="1" applyAlignment="1" applyProtection="1">
      <alignment horizontal="center" vertical="center" wrapText="1" readingOrder="1"/>
    </xf>
    <xf numFmtId="1" fontId="7" fillId="23" borderId="63" xfId="0" applyNumberFormat="1" applyFont="1" applyFill="1" applyBorder="1" applyAlignment="1" applyProtection="1">
      <alignment horizontal="center" vertical="center" wrapText="1" readingOrder="1"/>
    </xf>
    <xf numFmtId="164" fontId="7" fillId="23" borderId="2" xfId="1" applyNumberFormat="1" applyFont="1" applyFill="1" applyBorder="1" applyAlignment="1" applyProtection="1">
      <alignment horizontal="center" vertical="center" wrapText="1" readingOrder="1"/>
    </xf>
    <xf numFmtId="1" fontId="7" fillId="23" borderId="2" xfId="0" applyNumberFormat="1" applyFont="1" applyFill="1" applyBorder="1" applyAlignment="1" applyProtection="1">
      <alignment horizontal="center" vertical="center" wrapText="1" readingOrder="1"/>
    </xf>
    <xf numFmtId="164" fontId="7" fillId="23" borderId="75" xfId="1" applyNumberFormat="1" applyFont="1" applyFill="1" applyBorder="1" applyAlignment="1" applyProtection="1">
      <alignment horizontal="center" vertical="center" wrapText="1" readingOrder="1"/>
    </xf>
    <xf numFmtId="0" fontId="8" fillId="22" borderId="3" xfId="0" applyFont="1" applyFill="1" applyBorder="1" applyAlignment="1" applyProtection="1">
      <alignment horizontal="center" vertical="center" wrapText="1" readingOrder="1"/>
    </xf>
    <xf numFmtId="0" fontId="7" fillId="4" borderId="3" xfId="0" applyFont="1" applyFill="1" applyBorder="1" applyAlignment="1" applyProtection="1">
      <alignment horizontal="center" vertical="center" wrapText="1" readingOrder="1"/>
    </xf>
    <xf numFmtId="0" fontId="6" fillId="4" borderId="88" xfId="0" applyFont="1" applyFill="1" applyBorder="1" applyAlignment="1" applyProtection="1">
      <alignment horizontal="center" vertical="center" wrapText="1" readingOrder="1"/>
    </xf>
    <xf numFmtId="0" fontId="6" fillId="4" borderId="3" xfId="0" applyFont="1" applyFill="1" applyBorder="1" applyAlignment="1" applyProtection="1">
      <alignment horizontal="center" vertical="center" wrapText="1" readingOrder="1"/>
    </xf>
    <xf numFmtId="0" fontId="6" fillId="4" borderId="87" xfId="0" applyFont="1" applyFill="1" applyBorder="1" applyAlignment="1" applyProtection="1">
      <alignment horizontal="center" vertical="center" wrapText="1" readingOrder="1"/>
    </xf>
    <xf numFmtId="0" fontId="6" fillId="4" borderId="89" xfId="0" applyFont="1" applyFill="1" applyBorder="1" applyAlignment="1" applyProtection="1">
      <alignment horizontal="center" vertical="center" wrapText="1" readingOrder="1"/>
    </xf>
    <xf numFmtId="1" fontId="7" fillId="4" borderId="88" xfId="0" applyNumberFormat="1" applyFont="1" applyFill="1" applyBorder="1" applyAlignment="1" applyProtection="1">
      <alignment horizontal="center" vertical="center" wrapText="1" readingOrder="1"/>
    </xf>
    <xf numFmtId="164" fontId="7" fillId="4" borderId="3" xfId="1" applyNumberFormat="1" applyFont="1" applyFill="1" applyBorder="1" applyAlignment="1" applyProtection="1">
      <alignment horizontal="center" vertical="center" wrapText="1" readingOrder="1"/>
    </xf>
    <xf numFmtId="1" fontId="7" fillId="4" borderId="3" xfId="0" applyNumberFormat="1" applyFont="1" applyFill="1" applyBorder="1" applyAlignment="1" applyProtection="1">
      <alignment horizontal="center" vertical="center" wrapText="1" readingOrder="1"/>
    </xf>
    <xf numFmtId="164" fontId="7" fillId="4" borderId="87" xfId="1" applyNumberFormat="1" applyFont="1" applyFill="1" applyBorder="1" applyAlignment="1" applyProtection="1">
      <alignment horizontal="center" vertical="center" wrapText="1" readingOrder="1"/>
    </xf>
    <xf numFmtId="0" fontId="7" fillId="23" borderId="8" xfId="0" applyFont="1" applyFill="1" applyBorder="1" applyAlignment="1" applyProtection="1">
      <alignment horizontal="center" vertical="center" wrapText="1" readingOrder="1"/>
    </xf>
    <xf numFmtId="0" fontId="7" fillId="23" borderId="39" xfId="0" applyFont="1" applyFill="1" applyBorder="1" applyAlignment="1" applyProtection="1">
      <alignment horizontal="center" vertical="center" wrapText="1" readingOrder="1"/>
    </xf>
    <xf numFmtId="0" fontId="6" fillId="23" borderId="40" xfId="0" applyFont="1" applyFill="1" applyBorder="1" applyAlignment="1" applyProtection="1">
      <alignment horizontal="center" vertical="center" wrapText="1" readingOrder="1"/>
    </xf>
    <xf numFmtId="0" fontId="6" fillId="23" borderId="8" xfId="0" applyFont="1" applyFill="1" applyBorder="1" applyAlignment="1" applyProtection="1">
      <alignment horizontal="center" vertical="center" wrapText="1" readingOrder="1"/>
    </xf>
    <xf numFmtId="0" fontId="6" fillId="23" borderId="39" xfId="0" applyFont="1" applyFill="1" applyBorder="1" applyAlignment="1" applyProtection="1">
      <alignment horizontal="center" vertical="center" wrapText="1" readingOrder="1"/>
    </xf>
    <xf numFmtId="0" fontId="6" fillId="23" borderId="41" xfId="0" applyFont="1" applyFill="1" applyBorder="1" applyAlignment="1" applyProtection="1">
      <alignment horizontal="center" vertical="center" wrapText="1" readingOrder="1"/>
    </xf>
    <xf numFmtId="1" fontId="7" fillId="23" borderId="40" xfId="0" applyNumberFormat="1" applyFont="1" applyFill="1" applyBorder="1" applyAlignment="1" applyProtection="1">
      <alignment horizontal="center" vertical="center" wrapText="1" readingOrder="1"/>
    </xf>
    <xf numFmtId="164" fontId="7" fillId="23" borderId="8" xfId="1" applyNumberFormat="1" applyFont="1" applyFill="1" applyBorder="1" applyAlignment="1" applyProtection="1">
      <alignment horizontal="center" vertical="center" wrapText="1" readingOrder="1"/>
    </xf>
    <xf numFmtId="1" fontId="7" fillId="23" borderId="8" xfId="0" applyNumberFormat="1" applyFont="1" applyFill="1" applyBorder="1" applyAlignment="1" applyProtection="1">
      <alignment horizontal="center" vertical="center" wrapText="1" readingOrder="1"/>
    </xf>
    <xf numFmtId="164" fontId="7" fillId="23" borderId="39" xfId="1" applyNumberFormat="1" applyFont="1" applyFill="1" applyBorder="1" applyAlignment="1" applyProtection="1">
      <alignment horizontal="center" vertical="center" wrapText="1" readingOrder="1"/>
    </xf>
    <xf numFmtId="0" fontId="7" fillId="4" borderId="5" xfId="0" applyFont="1" applyFill="1" applyBorder="1" applyAlignment="1" applyProtection="1">
      <alignment horizontal="center" vertical="center" wrapText="1" readingOrder="1"/>
    </xf>
    <xf numFmtId="0" fontId="6" fillId="4" borderId="21" xfId="0" applyFont="1" applyFill="1" applyBorder="1" applyAlignment="1" applyProtection="1">
      <alignment horizontal="center" vertical="center" wrapText="1" readingOrder="1"/>
    </xf>
    <xf numFmtId="0" fontId="6" fillId="4" borderId="5" xfId="0" applyFont="1" applyFill="1" applyBorder="1" applyAlignment="1" applyProtection="1">
      <alignment horizontal="center" vertical="center" wrapText="1" readingOrder="1"/>
    </xf>
    <xf numFmtId="0" fontId="6" fillId="4" borderId="20" xfId="0" applyFont="1" applyFill="1" applyBorder="1" applyAlignment="1" applyProtection="1">
      <alignment horizontal="center" vertical="center" wrapText="1" readingOrder="1"/>
    </xf>
    <xf numFmtId="0" fontId="6" fillId="4" borderId="22" xfId="0" applyFont="1" applyFill="1" applyBorder="1" applyAlignment="1" applyProtection="1">
      <alignment horizontal="center" vertical="center" wrapText="1" readingOrder="1"/>
    </xf>
    <xf numFmtId="1" fontId="7" fillId="4" borderId="21" xfId="0" applyNumberFormat="1" applyFont="1" applyFill="1" applyBorder="1" applyAlignment="1" applyProtection="1">
      <alignment horizontal="center" vertical="center" wrapText="1" readingOrder="1"/>
    </xf>
    <xf numFmtId="164" fontId="7" fillId="4" borderId="5" xfId="1" applyNumberFormat="1" applyFont="1" applyFill="1" applyBorder="1" applyAlignment="1" applyProtection="1">
      <alignment horizontal="center" vertical="center" wrapText="1" readingOrder="1"/>
    </xf>
    <xf numFmtId="1" fontId="7" fillId="4" borderId="5" xfId="0" applyNumberFormat="1" applyFont="1" applyFill="1" applyBorder="1" applyAlignment="1" applyProtection="1">
      <alignment horizontal="center" vertical="center" wrapText="1" readingOrder="1"/>
    </xf>
    <xf numFmtId="164" fontId="7" fillId="4" borderId="20" xfId="1" applyNumberFormat="1" applyFont="1" applyFill="1" applyBorder="1" applyAlignment="1" applyProtection="1">
      <alignment horizontal="center" vertical="center" wrapText="1" readingOrder="1"/>
    </xf>
    <xf numFmtId="0" fontId="7" fillId="23" borderId="77" xfId="0" applyFont="1" applyFill="1" applyBorder="1" applyAlignment="1" applyProtection="1">
      <alignment horizontal="center" vertical="center" wrapText="1" readingOrder="1"/>
    </xf>
    <xf numFmtId="0" fontId="6" fillId="23" borderId="78" xfId="0" applyFont="1" applyFill="1" applyBorder="1" applyAlignment="1" applyProtection="1">
      <alignment horizontal="center" vertical="center" wrapText="1" readingOrder="1"/>
    </xf>
    <xf numFmtId="0" fontId="6" fillId="23" borderId="76" xfId="0" applyFont="1" applyFill="1" applyBorder="1" applyAlignment="1" applyProtection="1">
      <alignment horizontal="center" vertical="center" wrapText="1" readingOrder="1"/>
    </xf>
    <xf numFmtId="0" fontId="6" fillId="23" borderId="77" xfId="0" applyFont="1" applyFill="1" applyBorder="1" applyAlignment="1" applyProtection="1">
      <alignment horizontal="center" vertical="center" wrapText="1" readingOrder="1"/>
    </xf>
    <xf numFmtId="0" fontId="6" fillId="23" borderId="79" xfId="0" applyFont="1" applyFill="1" applyBorder="1" applyAlignment="1" applyProtection="1">
      <alignment horizontal="center" vertical="center" wrapText="1" readingOrder="1"/>
    </xf>
    <xf numFmtId="1" fontId="7" fillId="23" borderId="78" xfId="0" applyNumberFormat="1" applyFont="1" applyFill="1" applyBorder="1" applyAlignment="1" applyProtection="1">
      <alignment horizontal="center" vertical="center" wrapText="1" readingOrder="1"/>
    </xf>
    <xf numFmtId="164" fontId="7" fillId="23" borderId="76" xfId="1" applyNumberFormat="1" applyFont="1" applyFill="1" applyBorder="1" applyAlignment="1" applyProtection="1">
      <alignment horizontal="center" vertical="center" wrapText="1" readingOrder="1"/>
    </xf>
    <xf numFmtId="1" fontId="7" fillId="23" borderId="76" xfId="0" applyNumberFormat="1" applyFont="1" applyFill="1" applyBorder="1" applyAlignment="1" applyProtection="1">
      <alignment horizontal="center" vertical="center" wrapText="1" readingOrder="1"/>
    </xf>
    <xf numFmtId="164" fontId="7" fillId="23" borderId="77" xfId="1" applyNumberFormat="1" applyFont="1" applyFill="1" applyBorder="1" applyAlignment="1" applyProtection="1">
      <alignment horizontal="center" vertical="center" wrapText="1" readingOrder="1"/>
    </xf>
    <xf numFmtId="0" fontId="2" fillId="24" borderId="90" xfId="0" applyFont="1" applyFill="1" applyBorder="1" applyAlignment="1" applyProtection="1">
      <alignment horizontal="center" vertical="center" textRotation="90" wrapText="1"/>
    </xf>
    <xf numFmtId="9" fontId="2" fillId="24" borderId="91" xfId="0" applyNumberFormat="1" applyFont="1" applyFill="1" applyBorder="1" applyAlignment="1" applyProtection="1">
      <alignment horizontal="center" vertical="center" textRotation="90" wrapText="1"/>
    </xf>
    <xf numFmtId="0" fontId="7" fillId="25" borderId="91" xfId="0" applyFont="1" applyFill="1" applyBorder="1" applyAlignment="1" applyProtection="1">
      <alignment horizontal="center" vertical="center"/>
    </xf>
    <xf numFmtId="0" fontId="7" fillId="26" borderId="92" xfId="0" applyFont="1" applyFill="1" applyBorder="1" applyAlignment="1" applyProtection="1">
      <alignment horizontal="center" vertical="center" wrapText="1" readingOrder="1"/>
    </xf>
    <xf numFmtId="0" fontId="7" fillId="26" borderId="93" xfId="0" applyFont="1" applyFill="1" applyBorder="1" applyAlignment="1" applyProtection="1">
      <alignment horizontal="center" vertical="center" wrapText="1" readingOrder="1"/>
    </xf>
    <xf numFmtId="0" fontId="6" fillId="26" borderId="94" xfId="0" applyFont="1" applyFill="1" applyBorder="1" applyAlignment="1" applyProtection="1">
      <alignment horizontal="center" vertical="center" wrapText="1" readingOrder="1"/>
    </xf>
    <xf numFmtId="0" fontId="6" fillId="26" borderId="92" xfId="0" applyFont="1" applyFill="1" applyBorder="1" applyAlignment="1" applyProtection="1">
      <alignment horizontal="center" vertical="center" wrapText="1" readingOrder="1"/>
    </xf>
    <xf numFmtId="0" fontId="6" fillId="26" borderId="93" xfId="0" applyFont="1" applyFill="1" applyBorder="1" applyAlignment="1" applyProtection="1">
      <alignment horizontal="center" vertical="center" wrapText="1" readingOrder="1"/>
    </xf>
    <xf numFmtId="0" fontId="6" fillId="26" borderId="95" xfId="0" applyFont="1" applyFill="1" applyBorder="1" applyAlignment="1" applyProtection="1">
      <alignment horizontal="center" vertical="center" wrapText="1" readingOrder="1"/>
    </xf>
    <xf numFmtId="1" fontId="7" fillId="26" borderId="94" xfId="0" applyNumberFormat="1" applyFont="1" applyFill="1" applyBorder="1" applyAlignment="1" applyProtection="1">
      <alignment horizontal="center" vertical="center" wrapText="1" readingOrder="1"/>
    </xf>
    <xf numFmtId="164" fontId="7" fillId="26" borderId="92" xfId="1" applyNumberFormat="1" applyFont="1" applyFill="1" applyBorder="1" applyAlignment="1" applyProtection="1">
      <alignment horizontal="center" vertical="center" wrapText="1" readingOrder="1"/>
    </xf>
    <xf numFmtId="1" fontId="7" fillId="26" borderId="92" xfId="0" applyNumberFormat="1" applyFont="1" applyFill="1" applyBorder="1" applyAlignment="1" applyProtection="1">
      <alignment horizontal="center" vertical="center" wrapText="1" readingOrder="1"/>
    </xf>
    <xf numFmtId="164" fontId="7" fillId="26" borderId="93" xfId="1" applyNumberFormat="1" applyFont="1" applyFill="1" applyBorder="1" applyAlignment="1" applyProtection="1">
      <alignment horizontal="center" vertical="center" wrapText="1" readingOrder="1"/>
    </xf>
    <xf numFmtId="1" fontId="0" fillId="0" borderId="0" xfId="0" applyNumberFormat="1" applyAlignment="1" applyProtection="1">
      <alignment horizontal="center" vertical="center"/>
    </xf>
    <xf numFmtId="164" fontId="0" fillId="0" borderId="0" xfId="1" applyNumberFormat="1" applyFont="1" applyAlignment="1" applyProtection="1">
      <alignment horizontal="center" vertical="center"/>
    </xf>
    <xf numFmtId="0" fontId="13" fillId="0" borderId="19" xfId="0" applyFont="1" applyBorder="1" applyAlignment="1" applyProtection="1">
      <alignment horizontal="left" vertical="top" wrapText="1"/>
      <protection locked="0"/>
    </xf>
    <xf numFmtId="0" fontId="0" fillId="0" borderId="19" xfId="0" applyFont="1" applyBorder="1" applyAlignment="1" applyProtection="1">
      <alignment horizontal="left" vertical="top" wrapText="1"/>
      <protection locked="0"/>
    </xf>
    <xf numFmtId="0" fontId="7" fillId="17" borderId="20" xfId="0" applyFont="1" applyFill="1" applyBorder="1" applyAlignment="1" applyProtection="1">
      <alignment horizontal="center" vertical="center" wrapText="1" readingOrder="1"/>
    </xf>
    <xf numFmtId="0" fontId="7" fillId="9" borderId="29" xfId="0" applyFont="1" applyFill="1" applyBorder="1" applyAlignment="1" applyProtection="1">
      <alignment horizontal="center" vertical="center" wrapText="1" readingOrder="1"/>
    </xf>
    <xf numFmtId="0" fontId="7" fillId="10" borderId="33" xfId="0" applyFont="1" applyFill="1" applyBorder="1" applyAlignment="1" applyProtection="1">
      <alignment horizontal="center" vertical="center" wrapText="1" readingOrder="1"/>
    </xf>
    <xf numFmtId="0" fontId="7" fillId="9" borderId="36" xfId="0" applyFont="1" applyFill="1" applyBorder="1" applyAlignment="1" applyProtection="1">
      <alignment horizontal="center" vertical="center" wrapText="1" readingOrder="1"/>
    </xf>
    <xf numFmtId="0" fontId="7" fillId="10" borderId="36" xfId="0" applyFont="1" applyFill="1" applyBorder="1" applyAlignment="1" applyProtection="1">
      <alignment horizontal="center" vertical="center" wrapText="1" readingOrder="1"/>
    </xf>
    <xf numFmtId="0" fontId="7" fillId="9" borderId="39" xfId="0" applyFont="1" applyFill="1" applyBorder="1" applyAlignment="1" applyProtection="1">
      <alignment horizontal="center" vertical="center" wrapText="1" readingOrder="1"/>
    </xf>
    <xf numFmtId="0" fontId="7" fillId="10" borderId="20" xfId="0" applyFont="1" applyFill="1" applyBorder="1" applyAlignment="1" applyProtection="1">
      <alignment horizontal="center" vertical="center" wrapText="1" readingOrder="1"/>
    </xf>
    <xf numFmtId="0" fontId="7" fillId="9" borderId="43" xfId="0" applyFont="1" applyFill="1" applyBorder="1" applyAlignment="1" applyProtection="1">
      <alignment horizontal="center" vertical="center" wrapText="1" readingOrder="1"/>
    </xf>
    <xf numFmtId="0" fontId="7" fillId="10" borderId="50" xfId="0" applyFont="1" applyFill="1" applyBorder="1" applyAlignment="1" applyProtection="1">
      <alignment horizontal="center" vertical="center" wrapText="1" readingOrder="1"/>
    </xf>
    <xf numFmtId="0" fontId="7" fillId="13" borderId="55" xfId="0" applyFont="1" applyFill="1" applyBorder="1" applyAlignment="1" applyProtection="1">
      <alignment horizontal="center" vertical="center" wrapText="1"/>
    </xf>
    <xf numFmtId="0" fontId="7" fillId="2" borderId="60" xfId="0" applyFont="1" applyFill="1" applyBorder="1" applyAlignment="1" applyProtection="1">
      <alignment horizontal="center" vertical="center" wrapText="1"/>
    </xf>
    <xf numFmtId="0" fontId="7" fillId="13" borderId="60" xfId="0" applyFont="1" applyFill="1" applyBorder="1" applyAlignment="1" applyProtection="1">
      <alignment horizontal="center" vertical="center" wrapText="1"/>
    </xf>
    <xf numFmtId="0" fontId="7" fillId="2" borderId="68" xfId="0" applyFont="1" applyFill="1" applyBorder="1" applyAlignment="1" applyProtection="1">
      <alignment horizontal="center" vertical="center" wrapText="1"/>
    </xf>
    <xf numFmtId="0" fontId="7" fillId="17" borderId="77" xfId="0" applyFont="1" applyFill="1" applyBorder="1" applyAlignment="1" applyProtection="1">
      <alignment horizontal="center" vertical="center" wrapText="1" readingOrder="1"/>
    </xf>
    <xf numFmtId="0" fontId="7" fillId="20" borderId="20" xfId="0" applyFont="1" applyFill="1" applyBorder="1" applyAlignment="1" applyProtection="1">
      <alignment horizontal="center" vertical="center" wrapText="1" readingOrder="1"/>
    </xf>
    <xf numFmtId="0" fontId="7" fillId="4" borderId="80" xfId="0" applyFont="1" applyFill="1" applyBorder="1" applyAlignment="1" applyProtection="1">
      <alignment horizontal="center" vertical="center" wrapText="1" readingOrder="1"/>
    </xf>
    <xf numFmtId="0" fontId="7" fillId="4" borderId="87" xfId="0" applyFont="1" applyFill="1" applyBorder="1" applyAlignment="1" applyProtection="1">
      <alignment horizontal="center" vertical="center" wrapText="1" readingOrder="1"/>
    </xf>
    <xf numFmtId="0" fontId="7" fillId="4" borderId="20" xfId="0" applyFont="1" applyFill="1" applyBorder="1" applyAlignment="1" applyProtection="1">
      <alignment horizontal="center" vertical="center" wrapText="1" readingOrder="1"/>
    </xf>
    <xf numFmtId="0" fontId="2" fillId="0" borderId="19" xfId="0" applyFont="1" applyBorder="1" applyAlignment="1" applyProtection="1">
      <alignment horizontal="left" vertical="top" wrapText="1"/>
      <protection locked="0"/>
    </xf>
    <xf numFmtId="0" fontId="13" fillId="0" borderId="13" xfId="0" applyFont="1" applyBorder="1" applyAlignment="1" applyProtection="1">
      <alignment horizontal="left" vertical="top" wrapText="1"/>
      <protection locked="0"/>
    </xf>
    <xf numFmtId="0" fontId="7" fillId="3" borderId="2" xfId="0" applyFont="1" applyFill="1" applyBorder="1" applyAlignment="1" applyProtection="1">
      <alignment horizontal="center" vertical="center" wrapText="1" readingOrder="1"/>
    </xf>
    <xf numFmtId="0" fontId="7" fillId="3" borderId="5" xfId="0" applyFont="1" applyFill="1" applyBorder="1" applyAlignment="1" applyProtection="1">
      <alignment horizontal="center" vertical="center" wrapText="1" readingOrder="1"/>
    </xf>
    <xf numFmtId="0" fontId="7" fillId="20" borderId="82" xfId="0" applyFont="1" applyFill="1" applyBorder="1" applyAlignment="1" applyProtection="1">
      <alignment horizontal="center" vertical="center" wrapText="1" readingOrder="1"/>
    </xf>
    <xf numFmtId="0" fontId="7" fillId="20" borderId="76" xfId="0" applyFont="1" applyFill="1" applyBorder="1" applyAlignment="1" applyProtection="1">
      <alignment horizontal="center" vertical="center" wrapText="1" readingOrder="1"/>
    </xf>
    <xf numFmtId="0" fontId="7" fillId="23" borderId="5" xfId="0" applyFont="1" applyFill="1" applyBorder="1" applyAlignment="1" applyProtection="1">
      <alignment horizontal="center" vertical="center" wrapText="1" readingOrder="1"/>
    </xf>
    <xf numFmtId="0" fontId="7" fillId="23" borderId="76" xfId="0" applyFont="1" applyFill="1" applyBorder="1" applyAlignment="1" applyProtection="1">
      <alignment horizontal="center" vertical="center" wrapText="1" readingOrder="1"/>
    </xf>
    <xf numFmtId="0" fontId="16" fillId="2" borderId="59" xfId="0" applyFont="1" applyFill="1" applyBorder="1" applyAlignment="1" applyProtection="1">
      <alignment horizontal="center" vertical="center" wrapText="1"/>
    </xf>
    <xf numFmtId="0" fontId="16" fillId="13" borderId="59" xfId="0" applyFont="1" applyFill="1" applyBorder="1" applyAlignment="1" applyProtection="1">
      <alignment horizontal="center" vertical="center" wrapText="1"/>
    </xf>
    <xf numFmtId="0" fontId="16" fillId="13" borderId="54" xfId="0" applyFont="1" applyFill="1" applyBorder="1" applyAlignment="1" applyProtection="1">
      <alignment horizontal="center" vertical="center" wrapText="1"/>
    </xf>
    <xf numFmtId="0" fontId="6" fillId="9" borderId="104" xfId="0" applyFont="1" applyFill="1" applyBorder="1" applyAlignment="1" applyProtection="1">
      <alignment horizontal="center" vertical="center" wrapText="1" readingOrder="1"/>
    </xf>
    <xf numFmtId="0" fontId="6" fillId="10" borderId="105" xfId="0" applyFont="1" applyFill="1" applyBorder="1" applyAlignment="1" applyProtection="1">
      <alignment horizontal="center" vertical="center" wrapText="1" readingOrder="1"/>
    </xf>
    <xf numFmtId="0" fontId="6" fillId="9" borderId="106" xfId="0" applyFont="1" applyFill="1" applyBorder="1" applyAlignment="1" applyProtection="1">
      <alignment horizontal="center" vertical="center" wrapText="1" readingOrder="1"/>
    </xf>
    <xf numFmtId="0" fontId="6" fillId="10" borderId="106" xfId="0" applyFont="1" applyFill="1" applyBorder="1" applyAlignment="1" applyProtection="1">
      <alignment horizontal="center" vertical="center" wrapText="1" readingOrder="1"/>
    </xf>
    <xf numFmtId="0" fontId="6" fillId="9" borderId="107" xfId="0" applyFont="1" applyFill="1" applyBorder="1" applyAlignment="1" applyProtection="1">
      <alignment horizontal="center" vertical="center" wrapText="1" readingOrder="1"/>
    </xf>
    <xf numFmtId="0" fontId="6" fillId="9" borderId="108" xfId="0" applyFont="1" applyFill="1" applyBorder="1" applyAlignment="1" applyProtection="1">
      <alignment horizontal="center" vertical="center" wrapText="1" readingOrder="1"/>
    </xf>
    <xf numFmtId="0" fontId="6" fillId="10" borderId="109" xfId="0" applyFont="1" applyFill="1" applyBorder="1" applyAlignment="1" applyProtection="1">
      <alignment horizontal="center" vertical="center" wrapText="1" readingOrder="1"/>
    </xf>
    <xf numFmtId="0" fontId="6" fillId="13" borderId="110" xfId="0" applyFont="1" applyFill="1" applyBorder="1" applyAlignment="1" applyProtection="1">
      <alignment horizontal="center" vertical="center" wrapText="1"/>
    </xf>
    <xf numFmtId="0" fontId="6" fillId="2" borderId="111" xfId="0" applyFont="1" applyFill="1" applyBorder="1" applyAlignment="1" applyProtection="1">
      <alignment horizontal="center" vertical="center" wrapText="1"/>
    </xf>
    <xf numFmtId="0" fontId="6" fillId="13" borderId="111" xfId="0" applyFont="1" applyFill="1" applyBorder="1" applyAlignment="1" applyProtection="1">
      <alignment horizontal="center" vertical="center" wrapText="1"/>
    </xf>
    <xf numFmtId="0" fontId="6" fillId="2" borderId="112" xfId="0" applyFont="1" applyFill="1" applyBorder="1" applyAlignment="1" applyProtection="1">
      <alignment horizontal="center" vertical="center" wrapText="1"/>
    </xf>
    <xf numFmtId="0" fontId="6" fillId="16" borderId="113" xfId="0" applyFont="1" applyFill="1" applyBorder="1" applyAlignment="1" applyProtection="1">
      <alignment horizontal="center" vertical="center" wrapText="1" readingOrder="1"/>
    </xf>
    <xf numFmtId="0" fontId="6" fillId="17" borderId="114" xfId="0" applyFont="1" applyFill="1" applyBorder="1" applyAlignment="1" applyProtection="1">
      <alignment horizontal="center" vertical="center" wrapText="1" readingOrder="1"/>
    </xf>
    <xf numFmtId="0" fontId="6" fillId="16" borderId="114" xfId="0" applyFont="1" applyFill="1" applyBorder="1" applyAlignment="1" applyProtection="1">
      <alignment horizontal="center" vertical="center" wrapText="1" readingOrder="1"/>
    </xf>
    <xf numFmtId="0" fontId="6" fillId="17" borderId="100" xfId="0" applyFont="1" applyFill="1" applyBorder="1" applyAlignment="1" applyProtection="1">
      <alignment horizontal="center" vertical="center" wrapText="1" readingOrder="1"/>
    </xf>
    <xf numFmtId="0" fontId="6" fillId="17" borderId="115" xfId="0" applyFont="1" applyFill="1" applyBorder="1" applyAlignment="1" applyProtection="1">
      <alignment horizontal="center" vertical="center" wrapText="1" readingOrder="1"/>
    </xf>
    <xf numFmtId="0" fontId="6" fillId="3" borderId="116" xfId="0" applyFont="1" applyFill="1" applyBorder="1" applyAlignment="1" applyProtection="1">
      <alignment horizontal="center" vertical="center" wrapText="1" readingOrder="1"/>
    </xf>
    <xf numFmtId="0" fontId="6" fillId="20" borderId="100" xfId="0" applyFont="1" applyFill="1" applyBorder="1" applyAlignment="1" applyProtection="1">
      <alignment horizontal="center" vertical="center" wrapText="1" readingOrder="1"/>
    </xf>
    <xf numFmtId="0" fontId="6" fillId="3" borderId="114" xfId="0" applyFont="1" applyFill="1" applyBorder="1" applyAlignment="1" applyProtection="1">
      <alignment horizontal="center" vertical="center" wrapText="1" readingOrder="1"/>
    </xf>
    <xf numFmtId="0" fontId="6" fillId="20" borderId="114" xfId="0" applyFont="1" applyFill="1" applyBorder="1" applyAlignment="1" applyProtection="1">
      <alignment horizontal="center" vertical="center" wrapText="1" readingOrder="1"/>
    </xf>
    <xf numFmtId="0" fontId="6" fillId="3" borderId="100" xfId="0" applyFont="1" applyFill="1" applyBorder="1" applyAlignment="1" applyProtection="1">
      <alignment horizontal="center" vertical="center" wrapText="1" readingOrder="1"/>
    </xf>
    <xf numFmtId="0" fontId="6" fillId="3" borderId="100" xfId="0" applyFont="1" applyFill="1" applyBorder="1" applyAlignment="1" applyProtection="1">
      <alignment horizontal="center" vertical="top" wrapText="1" readingOrder="1"/>
    </xf>
    <xf numFmtId="0" fontId="6" fillId="20" borderId="107" xfId="0" applyFont="1" applyFill="1" applyBorder="1" applyAlignment="1" applyProtection="1">
      <alignment horizontal="center" vertical="center" wrapText="1" readingOrder="1"/>
    </xf>
    <xf numFmtId="14" fontId="6" fillId="20" borderId="114" xfId="0" applyNumberFormat="1" applyFont="1" applyFill="1" applyBorder="1" applyAlignment="1" applyProtection="1">
      <alignment horizontal="center" vertical="center" wrapText="1" readingOrder="1"/>
    </xf>
    <xf numFmtId="14" fontId="6" fillId="3" borderId="100" xfId="0" applyNumberFormat="1" applyFont="1" applyFill="1" applyBorder="1" applyAlignment="1" applyProtection="1">
      <alignment horizontal="center" vertical="center" wrapText="1" readingOrder="1"/>
    </xf>
    <xf numFmtId="0" fontId="6" fillId="20" borderId="115" xfId="0" applyFont="1" applyFill="1" applyBorder="1" applyAlignment="1" applyProtection="1">
      <alignment horizontal="center" vertical="center" wrapText="1" readingOrder="1"/>
    </xf>
    <xf numFmtId="0" fontId="6" fillId="4" borderId="116" xfId="0" applyFont="1" applyFill="1" applyBorder="1" applyAlignment="1" applyProtection="1">
      <alignment horizontal="center" vertical="center" wrapText="1" readingOrder="1"/>
    </xf>
    <xf numFmtId="0" fontId="6" fillId="23" borderId="100" xfId="0" applyFont="1" applyFill="1" applyBorder="1" applyAlignment="1" applyProtection="1">
      <alignment horizontal="center" vertical="center" wrapText="1" readingOrder="1"/>
    </xf>
    <xf numFmtId="0" fontId="6" fillId="4" borderId="114" xfId="0" applyFont="1" applyFill="1" applyBorder="1" applyAlignment="1" applyProtection="1">
      <alignment horizontal="center" vertical="center" wrapText="1" readingOrder="1"/>
    </xf>
    <xf numFmtId="0" fontId="6" fillId="23" borderId="114" xfId="0" applyFont="1" applyFill="1" applyBorder="1" applyAlignment="1" applyProtection="1">
      <alignment horizontal="center" vertical="center" wrapText="1" readingOrder="1"/>
    </xf>
    <xf numFmtId="0" fontId="6" fillId="4" borderId="117" xfId="0" applyFont="1" applyFill="1" applyBorder="1" applyAlignment="1" applyProtection="1">
      <alignment horizontal="center" vertical="center" wrapText="1" readingOrder="1"/>
    </xf>
    <xf numFmtId="0" fontId="6" fillId="23" borderId="107" xfId="0" applyFont="1" applyFill="1" applyBorder="1" applyAlignment="1" applyProtection="1">
      <alignment horizontal="center" vertical="center" wrapText="1" readingOrder="1"/>
    </xf>
    <xf numFmtId="0" fontId="6" fillId="4" borderId="100" xfId="0" applyFont="1" applyFill="1" applyBorder="1" applyAlignment="1" applyProtection="1">
      <alignment horizontal="center" vertical="center" wrapText="1" readingOrder="1"/>
    </xf>
    <xf numFmtId="0" fontId="6" fillId="23" borderId="115" xfId="0" applyFont="1" applyFill="1" applyBorder="1" applyAlignment="1" applyProtection="1">
      <alignment horizontal="center" vertical="center" wrapText="1" readingOrder="1"/>
    </xf>
    <xf numFmtId="0" fontId="6" fillId="26" borderId="118" xfId="0" applyFont="1" applyFill="1" applyBorder="1" applyAlignment="1" applyProtection="1">
      <alignment horizontal="center" vertical="center" wrapText="1" readingOrder="1"/>
    </xf>
    <xf numFmtId="0" fontId="18" fillId="28" borderId="21" xfId="0" applyFont="1" applyFill="1" applyBorder="1" applyAlignment="1">
      <alignment horizontal="center" vertical="center" textRotation="90" wrapText="1" readingOrder="1"/>
    </xf>
    <xf numFmtId="0" fontId="18" fillId="28" borderId="100" xfId="0" applyFont="1" applyFill="1" applyBorder="1" applyAlignment="1">
      <alignment horizontal="center" vertical="center" textRotation="90" wrapText="1" readingOrder="1"/>
    </xf>
    <xf numFmtId="0" fontId="14" fillId="0" borderId="0" xfId="0" applyFont="1" applyAlignment="1" applyProtection="1">
      <alignment horizontal="center" vertical="center"/>
    </xf>
    <xf numFmtId="0" fontId="20" fillId="9" borderId="28" xfId="0" applyFont="1" applyFill="1" applyBorder="1" applyAlignment="1" applyProtection="1">
      <alignment horizontal="center" vertical="center" wrapText="1" readingOrder="1"/>
    </xf>
    <xf numFmtId="0" fontId="20" fillId="10" borderId="6" xfId="0" applyFont="1" applyFill="1" applyBorder="1" applyAlignment="1" applyProtection="1">
      <alignment horizontal="center" vertical="center" wrapText="1" readingOrder="1"/>
    </xf>
    <xf numFmtId="0" fontId="20" fillId="13" borderId="54" xfId="0" applyFont="1" applyFill="1" applyBorder="1" applyAlignment="1" applyProtection="1">
      <alignment horizontal="center" vertical="center" wrapText="1"/>
    </xf>
    <xf numFmtId="0" fontId="20" fillId="2" borderId="59" xfId="0" applyFont="1" applyFill="1" applyBorder="1" applyAlignment="1" applyProtection="1">
      <alignment horizontal="center" vertical="center" wrapText="1"/>
    </xf>
    <xf numFmtId="0" fontId="20" fillId="13" borderId="59" xfId="0" applyFont="1" applyFill="1" applyBorder="1" applyAlignment="1" applyProtection="1">
      <alignment horizontal="center" vertical="center" wrapText="1"/>
    </xf>
    <xf numFmtId="0" fontId="20" fillId="2" borderId="67" xfId="0" applyFont="1" applyFill="1" applyBorder="1" applyAlignment="1" applyProtection="1">
      <alignment horizontal="center" vertical="center" wrapText="1"/>
    </xf>
    <xf numFmtId="0" fontId="20" fillId="17" borderId="2" xfId="0" applyFont="1" applyFill="1" applyBorder="1" applyAlignment="1" applyProtection="1">
      <alignment horizontal="center" vertical="center" wrapText="1" readingOrder="1"/>
    </xf>
    <xf numFmtId="0" fontId="20" fillId="3" borderId="71" xfId="0" applyFont="1" applyFill="1" applyBorder="1" applyAlignment="1" applyProtection="1">
      <alignment horizontal="center" vertical="center" wrapText="1" readingOrder="1"/>
    </xf>
    <xf numFmtId="0" fontId="20" fillId="20" borderId="2" xfId="0" applyFont="1" applyFill="1" applyBorder="1" applyAlignment="1" applyProtection="1">
      <alignment horizontal="center" vertical="center" wrapText="1" readingOrder="1"/>
    </xf>
    <xf numFmtId="0" fontId="20" fillId="4" borderId="71" xfId="0" applyFont="1" applyFill="1" applyBorder="1" applyAlignment="1" applyProtection="1">
      <alignment horizontal="center" vertical="center" wrapText="1" readingOrder="1"/>
    </xf>
    <xf numFmtId="0" fontId="20" fillId="23" borderId="2" xfId="0" applyFont="1" applyFill="1" applyBorder="1" applyAlignment="1" applyProtection="1">
      <alignment horizontal="center" vertical="center" wrapText="1" readingOrder="1"/>
    </xf>
    <xf numFmtId="0" fontId="20" fillId="4" borderId="5" xfId="0" applyFont="1" applyFill="1" applyBorder="1" applyAlignment="1" applyProtection="1">
      <alignment horizontal="center" vertical="center" wrapText="1" readingOrder="1"/>
    </xf>
    <xf numFmtId="0" fontId="14" fillId="0" borderId="0" xfId="0" applyFont="1" applyAlignment="1">
      <alignment horizontal="center" vertical="center"/>
    </xf>
    <xf numFmtId="0" fontId="15" fillId="0" borderId="19" xfId="0" applyFont="1" applyFill="1" applyBorder="1" applyAlignment="1" applyProtection="1">
      <alignment horizontal="left" vertical="top" wrapText="1"/>
      <protection locked="0"/>
    </xf>
    <xf numFmtId="0" fontId="2" fillId="0" borderId="99" xfId="0" applyFont="1" applyBorder="1" applyAlignment="1">
      <alignment horizontal="center"/>
    </xf>
    <xf numFmtId="0" fontId="9" fillId="30" borderId="53" xfId="0" applyFont="1" applyFill="1" applyBorder="1" applyAlignment="1" applyProtection="1">
      <alignment horizontal="center" vertical="center" wrapText="1" readingOrder="1"/>
    </xf>
    <xf numFmtId="0" fontId="9" fillId="30" borderId="0" xfId="0" applyFont="1" applyFill="1" applyBorder="1" applyAlignment="1" applyProtection="1">
      <alignment horizontal="center" vertical="center" wrapText="1" readingOrder="1"/>
    </xf>
    <xf numFmtId="0" fontId="9" fillId="30" borderId="101" xfId="0" applyFont="1" applyFill="1" applyBorder="1" applyAlignment="1" applyProtection="1">
      <alignment horizontal="center" vertical="center" wrapText="1" readingOrder="1"/>
    </xf>
    <xf numFmtId="0" fontId="9" fillId="30" borderId="1" xfId="0" applyFont="1" applyFill="1" applyBorder="1" applyAlignment="1" applyProtection="1">
      <alignment horizontal="center" vertical="center" wrapText="1" readingOrder="1"/>
    </xf>
    <xf numFmtId="9" fontId="2" fillId="7" borderId="71" xfId="0" applyNumberFormat="1" applyFont="1" applyFill="1" applyBorder="1" applyAlignment="1" applyProtection="1">
      <alignment horizontal="center" vertical="center" textRotation="90" wrapText="1"/>
    </xf>
    <xf numFmtId="0" fontId="2" fillId="7" borderId="9" xfId="0" applyFont="1" applyFill="1" applyBorder="1" applyAlignment="1" applyProtection="1">
      <alignment horizontal="center" vertical="center" textRotation="90" wrapText="1"/>
    </xf>
    <xf numFmtId="0" fontId="2" fillId="7" borderId="86" xfId="0" applyFont="1" applyFill="1" applyBorder="1" applyAlignment="1" applyProtection="1">
      <alignment horizontal="center" vertical="center" textRotation="90" wrapText="1"/>
    </xf>
    <xf numFmtId="9" fontId="2" fillId="11" borderId="98" xfId="0" applyNumberFormat="1" applyFont="1" applyFill="1" applyBorder="1" applyAlignment="1" applyProtection="1">
      <alignment horizontal="center" vertical="center" textRotation="90" wrapText="1"/>
    </xf>
    <xf numFmtId="0" fontId="2" fillId="11" borderId="0" xfId="0" applyFont="1" applyFill="1" applyBorder="1" applyAlignment="1" applyProtection="1">
      <alignment horizontal="center" vertical="center" textRotation="90" wrapText="1"/>
    </xf>
    <xf numFmtId="0" fontId="2" fillId="11" borderId="66" xfId="0" applyFont="1" applyFill="1" applyBorder="1" applyAlignment="1" applyProtection="1">
      <alignment horizontal="center" vertical="center" textRotation="90" wrapText="1"/>
    </xf>
    <xf numFmtId="9" fontId="2" fillId="14" borderId="71" xfId="0" applyNumberFormat="1" applyFont="1" applyFill="1" applyBorder="1" applyAlignment="1" applyProtection="1">
      <alignment horizontal="center" vertical="center" textRotation="90" wrapText="1"/>
    </xf>
    <xf numFmtId="0" fontId="2" fillId="14" borderId="9" xfId="0" applyFont="1" applyFill="1" applyBorder="1" applyAlignment="1" applyProtection="1">
      <alignment horizontal="center" vertical="center" textRotation="90" wrapText="1"/>
    </xf>
    <xf numFmtId="0" fontId="2" fillId="14" borderId="86" xfId="0" applyFont="1" applyFill="1" applyBorder="1" applyAlignment="1" applyProtection="1">
      <alignment horizontal="center" vertical="center" textRotation="90" wrapText="1"/>
    </xf>
    <xf numFmtId="0" fontId="2" fillId="21" borderId="26" xfId="0" applyFont="1" applyFill="1" applyBorder="1" applyAlignment="1" applyProtection="1">
      <alignment horizontal="center" vertical="center" textRotation="90" wrapText="1"/>
    </xf>
    <xf numFmtId="0" fontId="2" fillId="21" borderId="32" xfId="0" applyFont="1" applyFill="1" applyBorder="1" applyAlignment="1" applyProtection="1">
      <alignment horizontal="center" vertical="center" textRotation="90" wrapText="1"/>
    </xf>
    <xf numFmtId="0" fontId="2" fillId="21" borderId="47" xfId="0" applyFont="1" applyFill="1" applyBorder="1" applyAlignment="1" applyProtection="1">
      <alignment horizontal="center" vertical="center" textRotation="90" wrapText="1"/>
    </xf>
    <xf numFmtId="0" fontId="8" fillId="22" borderId="71" xfId="0" applyFont="1" applyFill="1" applyBorder="1" applyAlignment="1" applyProtection="1">
      <alignment horizontal="center" vertical="center" wrapText="1" readingOrder="1"/>
    </xf>
    <xf numFmtId="0" fontId="8" fillId="22" borderId="9" xfId="0" applyFont="1" applyFill="1" applyBorder="1" applyAlignment="1" applyProtection="1">
      <alignment horizontal="center" vertical="center" wrapText="1" readingOrder="1"/>
    </xf>
    <xf numFmtId="0" fontId="8" fillId="22" borderId="5" xfId="0" applyFont="1" applyFill="1" applyBorder="1" applyAlignment="1" applyProtection="1">
      <alignment horizontal="center" vertical="center" wrapText="1" readingOrder="1"/>
    </xf>
    <xf numFmtId="0" fontId="8" fillId="22" borderId="10" xfId="0" applyFont="1" applyFill="1" applyBorder="1" applyAlignment="1" applyProtection="1">
      <alignment horizontal="center" vertical="center" wrapText="1" readingOrder="1"/>
    </xf>
    <xf numFmtId="0" fontId="8" fillId="22" borderId="6" xfId="0" applyFont="1" applyFill="1" applyBorder="1" applyAlignment="1" applyProtection="1">
      <alignment horizontal="center" vertical="center" wrapText="1" readingOrder="1"/>
    </xf>
    <xf numFmtId="0" fontId="8" fillId="22" borderId="86" xfId="0" applyFont="1" applyFill="1" applyBorder="1" applyAlignment="1" applyProtection="1">
      <alignment horizontal="center" vertical="center" wrapText="1" readingOrder="1"/>
    </xf>
    <xf numFmtId="9" fontId="2" fillId="21" borderId="71" xfId="0" applyNumberFormat="1" applyFont="1" applyFill="1" applyBorder="1" applyAlignment="1" applyProtection="1">
      <alignment horizontal="center" vertical="center" textRotation="90" wrapText="1"/>
    </xf>
    <xf numFmtId="0" fontId="2" fillId="21" borderId="9" xfId="0" applyFont="1" applyFill="1" applyBorder="1" applyAlignment="1" applyProtection="1">
      <alignment horizontal="center" vertical="center" textRotation="90" wrapText="1"/>
    </xf>
    <xf numFmtId="0" fontId="2" fillId="21" borderId="86" xfId="0" applyFont="1" applyFill="1" applyBorder="1" applyAlignment="1" applyProtection="1">
      <alignment horizontal="center" vertical="center" textRotation="90" wrapText="1"/>
    </xf>
    <xf numFmtId="0" fontId="2" fillId="18" borderId="26" xfId="0" applyFont="1" applyFill="1" applyBorder="1" applyAlignment="1" applyProtection="1">
      <alignment horizontal="center" vertical="center" textRotation="90" wrapText="1"/>
    </xf>
    <xf numFmtId="0" fontId="2" fillId="18" borderId="32" xfId="0" applyFont="1" applyFill="1" applyBorder="1" applyAlignment="1" applyProtection="1">
      <alignment horizontal="center" vertical="center" textRotation="90" wrapText="1"/>
    </xf>
    <xf numFmtId="0" fontId="2" fillId="18" borderId="47" xfId="0" applyFont="1" applyFill="1" applyBorder="1" applyAlignment="1" applyProtection="1">
      <alignment horizontal="center" vertical="center" textRotation="90" wrapText="1"/>
    </xf>
    <xf numFmtId="0" fontId="8" fillId="19" borderId="71" xfId="0" applyFont="1" applyFill="1" applyBorder="1" applyAlignment="1" applyProtection="1">
      <alignment horizontal="center" vertical="center" wrapText="1" readingOrder="1"/>
    </xf>
    <xf numFmtId="0" fontId="8" fillId="19" borderId="9" xfId="0" applyFont="1" applyFill="1" applyBorder="1" applyAlignment="1" applyProtection="1">
      <alignment horizontal="center" vertical="center" wrapText="1" readingOrder="1"/>
    </xf>
    <xf numFmtId="0" fontId="8" fillId="19" borderId="10" xfId="0" applyFont="1" applyFill="1" applyBorder="1" applyAlignment="1" applyProtection="1">
      <alignment horizontal="center" vertical="center" wrapText="1" readingOrder="1"/>
    </xf>
    <xf numFmtId="0" fontId="6" fillId="19" borderId="5" xfId="0" applyFont="1" applyFill="1" applyBorder="1" applyAlignment="1" applyProtection="1">
      <alignment horizontal="center" vertical="center" wrapText="1" readingOrder="1"/>
    </xf>
    <xf numFmtId="0" fontId="6" fillId="19" borderId="9" xfId="0" applyFont="1" applyFill="1" applyBorder="1" applyAlignment="1" applyProtection="1">
      <alignment horizontal="center" vertical="center" wrapText="1" readingOrder="1"/>
    </xf>
    <xf numFmtId="0" fontId="6" fillId="19" borderId="10" xfId="0" applyFont="1" applyFill="1" applyBorder="1" applyAlignment="1" applyProtection="1">
      <alignment horizontal="center" vertical="center" wrapText="1" readingOrder="1"/>
    </xf>
    <xf numFmtId="0" fontId="6" fillId="19" borderId="20" xfId="0" applyFont="1" applyFill="1" applyBorder="1" applyAlignment="1" applyProtection="1">
      <alignment horizontal="center" vertical="center" wrapText="1" readingOrder="1"/>
    </xf>
    <xf numFmtId="0" fontId="6" fillId="19" borderId="4" xfId="0" applyFont="1" applyFill="1" applyBorder="1" applyAlignment="1" applyProtection="1">
      <alignment horizontal="center" vertical="center" wrapText="1" readingOrder="1"/>
    </xf>
    <xf numFmtId="0" fontId="6" fillId="19" borderId="85" xfId="0" applyFont="1" applyFill="1" applyBorder="1" applyAlignment="1" applyProtection="1">
      <alignment horizontal="center" vertical="center" wrapText="1" readingOrder="1"/>
    </xf>
    <xf numFmtId="0" fontId="6" fillId="19" borderId="86" xfId="0" applyFont="1" applyFill="1" applyBorder="1" applyAlignment="1" applyProtection="1">
      <alignment horizontal="center" vertical="center" wrapText="1" readingOrder="1"/>
    </xf>
    <xf numFmtId="0" fontId="4" fillId="5" borderId="119" xfId="2" applyFont="1" applyFill="1" applyBorder="1" applyAlignment="1" applyProtection="1">
      <alignment horizontal="center" vertical="center" wrapText="1"/>
    </xf>
    <xf numFmtId="0" fontId="4" fillId="5" borderId="120" xfId="2" applyFont="1" applyFill="1" applyBorder="1" applyAlignment="1" applyProtection="1">
      <alignment horizontal="center" vertical="center" wrapText="1"/>
    </xf>
    <xf numFmtId="0" fontId="4" fillId="5" borderId="121" xfId="2" applyFont="1" applyFill="1" applyBorder="1" applyAlignment="1" applyProtection="1">
      <alignment horizontal="center" vertical="center" wrapText="1"/>
    </xf>
    <xf numFmtId="0" fontId="9" fillId="27" borderId="14" xfId="0" applyFont="1" applyFill="1" applyBorder="1" applyAlignment="1" applyProtection="1">
      <alignment horizontal="center" vertical="center" wrapText="1" readingOrder="1"/>
    </xf>
    <xf numFmtId="0" fontId="9" fillId="27" borderId="15" xfId="0" applyFont="1" applyFill="1" applyBorder="1" applyAlignment="1" applyProtection="1">
      <alignment horizontal="center" vertical="center" wrapText="1" readingOrder="1"/>
    </xf>
    <xf numFmtId="0" fontId="9" fillId="27" borderId="16" xfId="0" applyFont="1" applyFill="1" applyBorder="1" applyAlignment="1" applyProtection="1">
      <alignment horizontal="center" vertical="center" wrapText="1" readingOrder="1"/>
    </xf>
    <xf numFmtId="0" fontId="4" fillId="5" borderId="17" xfId="2" applyFont="1" applyFill="1" applyBorder="1" applyAlignment="1" applyProtection="1">
      <alignment horizontal="center" vertical="center" wrapText="1"/>
    </xf>
    <xf numFmtId="0" fontId="4" fillId="5" borderId="18" xfId="2" applyFont="1" applyFill="1" applyBorder="1" applyAlignment="1" applyProtection="1">
      <alignment horizontal="center" vertical="center" wrapText="1"/>
    </xf>
    <xf numFmtId="0" fontId="4" fillId="5" borderId="19" xfId="2" applyFont="1" applyFill="1" applyBorder="1" applyAlignment="1" applyProtection="1">
      <alignment horizontal="center" vertical="center" wrapText="1"/>
    </xf>
    <xf numFmtId="0" fontId="9" fillId="27" borderId="53" xfId="0" applyFont="1" applyFill="1" applyBorder="1" applyAlignment="1" applyProtection="1">
      <alignment horizontal="center" vertical="center" wrapText="1" readingOrder="1"/>
    </xf>
    <xf numFmtId="0" fontId="9" fillId="27" borderId="0" xfId="0" applyFont="1" applyFill="1" applyBorder="1" applyAlignment="1" applyProtection="1">
      <alignment horizontal="center" vertical="center" wrapText="1" readingOrder="1"/>
    </xf>
    <xf numFmtId="0" fontId="19" fillId="27" borderId="0" xfId="0" applyFont="1" applyFill="1" applyBorder="1" applyAlignment="1" applyProtection="1">
      <alignment horizontal="center" vertical="center" wrapText="1" readingOrder="1"/>
    </xf>
    <xf numFmtId="0" fontId="9" fillId="27" borderId="103" xfId="0" applyFont="1" applyFill="1" applyBorder="1" applyAlignment="1" applyProtection="1">
      <alignment horizontal="center" vertical="center" wrapText="1" readingOrder="1"/>
    </xf>
    <xf numFmtId="0" fontId="2" fillId="7" borderId="26" xfId="0" applyFont="1" applyFill="1" applyBorder="1" applyAlignment="1" applyProtection="1">
      <alignment horizontal="center" vertical="center" textRotation="90" wrapText="1"/>
    </xf>
    <xf numFmtId="0" fontId="2" fillId="7" borderId="32" xfId="0" applyFont="1" applyFill="1" applyBorder="1" applyAlignment="1" applyProtection="1">
      <alignment horizontal="center" vertical="center" textRotation="90" wrapText="1"/>
    </xf>
    <xf numFmtId="0" fontId="2" fillId="7" borderId="47" xfId="0" applyFont="1" applyFill="1" applyBorder="1" applyAlignment="1" applyProtection="1">
      <alignment horizontal="center" vertical="center" textRotation="90" wrapText="1"/>
    </xf>
    <xf numFmtId="0" fontId="6" fillId="8" borderId="6" xfId="0" applyFont="1" applyFill="1" applyBorder="1" applyAlignment="1" applyProtection="1">
      <alignment horizontal="center" vertical="center" wrapText="1" readingOrder="1"/>
    </xf>
    <xf numFmtId="0" fontId="6" fillId="8" borderId="9" xfId="0" applyFont="1" applyFill="1" applyBorder="1" applyAlignment="1" applyProtection="1">
      <alignment horizontal="center" vertical="center" wrapText="1" readingOrder="1"/>
    </xf>
    <xf numFmtId="0" fontId="6" fillId="8" borderId="10" xfId="0" applyFont="1" applyFill="1" applyBorder="1" applyAlignment="1" applyProtection="1">
      <alignment horizontal="center" vertical="center" wrapText="1" readingOrder="1"/>
    </xf>
    <xf numFmtId="0" fontId="6" fillId="8" borderId="33" xfId="0" applyFont="1" applyFill="1" applyBorder="1" applyAlignment="1" applyProtection="1">
      <alignment horizontal="center" vertical="center" wrapText="1" readingOrder="1"/>
    </xf>
    <xf numFmtId="0" fontId="6" fillId="8" borderId="48" xfId="0" applyFont="1" applyFill="1" applyBorder="1" applyAlignment="1" applyProtection="1">
      <alignment horizontal="center" vertical="center" wrapText="1" readingOrder="1"/>
    </xf>
    <xf numFmtId="0" fontId="2" fillId="11" borderId="53" xfId="0" applyFont="1" applyFill="1" applyBorder="1" applyAlignment="1" applyProtection="1">
      <alignment horizontal="center" vertical="center" textRotation="90" wrapText="1"/>
    </xf>
    <xf numFmtId="0" fontId="2" fillId="11" borderId="65" xfId="0" applyFont="1" applyFill="1" applyBorder="1" applyAlignment="1" applyProtection="1">
      <alignment horizontal="center" vertical="center" textRotation="90" wrapText="1"/>
    </xf>
    <xf numFmtId="0" fontId="6" fillId="12" borderId="0" xfId="0" applyFont="1" applyFill="1" applyAlignment="1" applyProtection="1">
      <alignment horizontal="center" vertical="center"/>
    </xf>
    <xf numFmtId="0" fontId="6" fillId="12" borderId="66" xfId="0" applyFont="1" applyFill="1" applyBorder="1" applyAlignment="1" applyProtection="1">
      <alignment horizontal="center" vertical="center"/>
    </xf>
    <xf numFmtId="9" fontId="2" fillId="18" borderId="71" xfId="0" applyNumberFormat="1" applyFont="1" applyFill="1" applyBorder="1" applyAlignment="1" applyProtection="1">
      <alignment horizontal="center" vertical="center" textRotation="90" wrapText="1"/>
    </xf>
    <xf numFmtId="0" fontId="2" fillId="18" borderId="9" xfId="0" applyFont="1" applyFill="1" applyBorder="1" applyAlignment="1" applyProtection="1">
      <alignment horizontal="center" vertical="center" textRotation="90" wrapText="1"/>
    </xf>
    <xf numFmtId="0" fontId="2" fillId="18" borderId="86" xfId="0" applyFont="1" applyFill="1" applyBorder="1" applyAlignment="1" applyProtection="1">
      <alignment horizontal="center" vertical="center" textRotation="90" wrapText="1"/>
    </xf>
    <xf numFmtId="0" fontId="2" fillId="14" borderId="26" xfId="0" applyFont="1" applyFill="1" applyBorder="1" applyAlignment="1" applyProtection="1">
      <alignment horizontal="center" vertical="center" textRotation="90" wrapText="1"/>
    </xf>
    <xf numFmtId="0" fontId="2" fillId="14" borderId="32" xfId="0" applyFont="1" applyFill="1" applyBorder="1" applyAlignment="1" applyProtection="1">
      <alignment horizontal="center" vertical="center" textRotation="90" wrapText="1"/>
    </xf>
    <xf numFmtId="0" fontId="2" fillId="14" borderId="47" xfId="0" applyFont="1" applyFill="1" applyBorder="1" applyAlignment="1" applyProtection="1">
      <alignment horizontal="center" vertical="center" textRotation="90" wrapText="1"/>
    </xf>
    <xf numFmtId="0" fontId="7" fillId="15" borderId="71" xfId="0" applyFont="1" applyFill="1" applyBorder="1" applyAlignment="1" applyProtection="1">
      <alignment horizontal="center" vertical="center" wrapText="1" readingOrder="1"/>
    </xf>
    <xf numFmtId="0" fontId="7" fillId="15" borderId="9" xfId="0" applyFont="1" applyFill="1" applyBorder="1" applyAlignment="1" applyProtection="1">
      <alignment horizontal="center" vertical="center" wrapText="1" readingOrder="1"/>
    </xf>
    <xf numFmtId="0" fontId="7" fillId="15" borderId="5" xfId="0" applyFont="1" applyFill="1" applyBorder="1" applyAlignment="1" applyProtection="1">
      <alignment horizontal="center" vertical="center" wrapText="1" readingOrder="1"/>
    </xf>
    <xf numFmtId="0" fontId="7" fillId="15" borderId="10" xfId="0" applyFont="1" applyFill="1" applyBorder="1" applyAlignment="1" applyProtection="1">
      <alignment horizontal="center" vertical="center" wrapText="1" readingOrder="1"/>
    </xf>
  </cellXfs>
  <cellStyles count="3">
    <cellStyle name="Normal" xfId="0" builtinId="0"/>
    <cellStyle name="Normal 2" xfId="2" xr:uid="{7624BDF4-0364-4662-AF9D-C258E38E2BF1}"/>
    <cellStyle name="Porcentaje" xfId="1" builtinId="5"/>
  </cellStyles>
  <dxfs count="5">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Politica Institucional de Adminsitración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ACD5-48B5-96F4-B844229DC1F3}"/>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ACD5-48B5-96F4-B844229DC1F3}"/>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Implementación Plan Anticorrución y de Atención al Ciudadano 2021 </a:t>
            </a:r>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(3)'!$C$17</c:f>
              <c:strCache>
                <c:ptCount val="1"/>
                <c:pt idx="0">
                  <c:v>28/01/2021</c:v>
                </c:pt>
              </c:strCache>
            </c:strRef>
          </c:tx>
          <c:spPr>
            <a:noFill/>
            <a:ln>
              <a:noFill/>
            </a:ln>
            <a:effectLst/>
          </c:spPr>
          <c:invertIfNegative val="0"/>
          <c:errBars>
            <c:errBarType val="plus"/>
            <c:errValType val="cust"/>
            <c:noEndCap val="1"/>
            <c:plus>
              <c:numRef>
                <c:f>'Gantt (3)'!$G$17:$G$22</c:f>
                <c:numCache>
                  <c:formatCode>General</c:formatCode>
                  <c:ptCount val="6"/>
                  <c:pt idx="0">
                    <c:v>338</c:v>
                  </c:pt>
                  <c:pt idx="1">
                    <c:v>18.399999999999999</c:v>
                  </c:pt>
                  <c:pt idx="2">
                    <c:v>338</c:v>
                  </c:pt>
                  <c:pt idx="3">
                    <c:v>333.02941176470591</c:v>
                  </c:pt>
                  <c:pt idx="4">
                    <c:v>317.34444444444438</c:v>
                  </c:pt>
                  <c:pt idx="5">
                    <c:v>275</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(3)'!$B$17:$B$22</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(3)'!$C$17:$C$22</c:f>
              <c:numCache>
                <c:formatCode>m/d/yyyy</c:formatCode>
                <c:ptCount val="6"/>
                <c:pt idx="0">
                  <c:v>44224</c:v>
                </c:pt>
                <c:pt idx="1">
                  <c:v>44470</c:v>
                </c:pt>
                <c:pt idx="2">
                  <c:v>44224</c:v>
                </c:pt>
                <c:pt idx="3">
                  <c:v>44224</c:v>
                </c:pt>
                <c:pt idx="4">
                  <c:v>44224</c:v>
                </c:pt>
                <c:pt idx="5">
                  <c:v>44287</c:v>
                </c:pt>
              </c:numCache>
            </c:numRef>
          </c:val>
          <c:extLst>
            <c:ext xmlns:c16="http://schemas.microsoft.com/office/drawing/2014/chart" uri="{C3380CC4-5D6E-409C-BE32-E72D297353CC}">
              <c16:uniqueId val="{00000000-8E1C-44F1-93DD-37F28035EABD}"/>
            </c:ext>
          </c:extLst>
        </c:ser>
        <c:ser>
          <c:idx val="1"/>
          <c:order val="1"/>
          <c:spPr>
            <a:solidFill>
              <a:schemeClr val="accent2"/>
            </a:solidFill>
            <a:ln>
              <a:noFill/>
            </a:ln>
            <a:effectLst/>
          </c:spPr>
          <c:invertIfNegative val="0"/>
          <c:cat>
            <c:strRef>
              <c:f>'Gantt (3)'!$B$17:$B$22</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(3)'!$E$17:$E$22</c:f>
              <c:numCache>
                <c:formatCode>0</c:formatCode>
                <c:ptCount val="6"/>
                <c:pt idx="0">
                  <c:v>338</c:v>
                </c:pt>
                <c:pt idx="1">
                  <c:v>92</c:v>
                </c:pt>
                <c:pt idx="2">
                  <c:v>338</c:v>
                </c:pt>
                <c:pt idx="3">
                  <c:v>338</c:v>
                </c:pt>
                <c:pt idx="4">
                  <c:v>338</c:v>
                </c:pt>
                <c:pt idx="5">
                  <c:v>275</c:v>
                </c:pt>
              </c:numCache>
            </c:numRef>
          </c:val>
          <c:extLst>
            <c:ext xmlns:c16="http://schemas.microsoft.com/office/drawing/2014/chart" uri="{C3380CC4-5D6E-409C-BE32-E72D297353CC}">
              <c16:uniqueId val="{00000001-8E1C-44F1-93DD-37F28035EABD}"/>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561"/>
          <c:min val="44197"/>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b="0" i="0" baseline="0">
                <a:effectLst/>
              </a:rPr>
              <a:t>Monitoreo corte 4° trimestre - Avance respecto al total programado en el año</a:t>
            </a:r>
            <a:endParaRPr lang="es-CO">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(3)'!$B$29:$B$34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(3)'!$C$29:$C$34</c:f>
              <c:numCache>
                <c:formatCode>0%</c:formatCode>
                <c:ptCount val="6"/>
                <c:pt idx="0">
                  <c:v>1</c:v>
                </c:pt>
                <c:pt idx="1">
                  <c:v>0.19999999999999998</c:v>
                </c:pt>
                <c:pt idx="2">
                  <c:v>1</c:v>
                </c:pt>
                <c:pt idx="3">
                  <c:v>0.98529411764705888</c:v>
                </c:pt>
                <c:pt idx="4">
                  <c:v>0.93888888888888877</c:v>
                </c:pt>
                <c:pt idx="5">
                  <c:v>1</c:v>
                </c:pt>
              </c:numCache>
            </c:numRef>
          </c:val>
          <c:extLst>
            <c:ext xmlns:c16="http://schemas.microsoft.com/office/drawing/2014/chart" uri="{C3380CC4-5D6E-409C-BE32-E72D297353CC}">
              <c16:uniqueId val="{00000000-E6D3-4EF7-A52C-C21835EB997B}"/>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s-CO" sz="2000"/>
              <a:t>Ejecutado en el 4º</a:t>
            </a:r>
            <a:r>
              <a:rPr lang="es-CO" sz="2000" baseline="0"/>
              <a:t> trimestre Vs Programado en el periodo</a:t>
            </a:r>
            <a:endParaRPr lang="es-CO" sz="2000"/>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cat>
            <c:multiLvlStrRef>
              <c:f>'Gantt (3)'!$B$49:$B$54</c:f>
            </c:multiLvlStrRef>
          </c:cat>
          <c:val>
            <c:numRef>
              <c:f>'Gantt (3)'!$C$49:$C$54</c:f>
            </c:numRef>
          </c:val>
          <c:extLst>
            <c:ext xmlns:c16="http://schemas.microsoft.com/office/drawing/2014/chart" uri="{C3380CC4-5D6E-409C-BE32-E72D297353CC}">
              <c16:uniqueId val="{00000000-E464-41B6-8D9F-45CD44A29666}"/>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title>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Implementación Plan Anticorrución y de Atención al Ciudadano 2021 </a:t>
            </a:r>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Gantt!$C$17</c:f>
              <c:strCache>
                <c:ptCount val="1"/>
                <c:pt idx="0">
                  <c:v>28/01/2021</c:v>
                </c:pt>
              </c:strCache>
            </c:strRef>
          </c:tx>
          <c:spPr>
            <a:noFill/>
            <a:ln>
              <a:noFill/>
            </a:ln>
            <a:effectLst/>
          </c:spPr>
          <c:invertIfNegative val="0"/>
          <c:errBars>
            <c:errBarType val="plus"/>
            <c:errValType val="cust"/>
            <c:noEndCap val="1"/>
            <c:plus>
              <c:numRef>
                <c:f>Gantt!$G$17:$G$22</c:f>
                <c:numCache>
                  <c:formatCode>General</c:formatCode>
                  <c:ptCount val="6"/>
                  <c:pt idx="0">
                    <c:v>338</c:v>
                  </c:pt>
                  <c:pt idx="1">
                    <c:v>18.399999999999999</c:v>
                  </c:pt>
                  <c:pt idx="2">
                    <c:v>338</c:v>
                  </c:pt>
                  <c:pt idx="3">
                    <c:v>333.02941176470591</c:v>
                  </c:pt>
                  <c:pt idx="4">
                    <c:v>317.34444444444438</c:v>
                  </c:pt>
                  <c:pt idx="5">
                    <c:v>275</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Gantt!$B$17:$B$22</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Gantt!$C$17:$C$22</c:f>
              <c:numCache>
                <c:formatCode>m/d/yyyy</c:formatCode>
                <c:ptCount val="6"/>
                <c:pt idx="0">
                  <c:v>44224</c:v>
                </c:pt>
                <c:pt idx="1">
                  <c:v>44470</c:v>
                </c:pt>
                <c:pt idx="2">
                  <c:v>44224</c:v>
                </c:pt>
                <c:pt idx="3">
                  <c:v>44224</c:v>
                </c:pt>
                <c:pt idx="4">
                  <c:v>44224</c:v>
                </c:pt>
                <c:pt idx="5">
                  <c:v>44287</c:v>
                </c:pt>
              </c:numCache>
            </c:numRef>
          </c:val>
          <c:extLst>
            <c:ext xmlns:c16="http://schemas.microsoft.com/office/drawing/2014/chart" uri="{C3380CC4-5D6E-409C-BE32-E72D297353CC}">
              <c16:uniqueId val="{00000000-D5E2-403C-AE4A-4B749A48957E}"/>
            </c:ext>
          </c:extLst>
        </c:ser>
        <c:ser>
          <c:idx val="1"/>
          <c:order val="1"/>
          <c:spPr>
            <a:solidFill>
              <a:schemeClr val="accent2"/>
            </a:solidFill>
            <a:ln>
              <a:noFill/>
            </a:ln>
            <a:effectLst/>
          </c:spPr>
          <c:invertIfNegative val="0"/>
          <c:cat>
            <c:strRef>
              <c:f>Gantt!$B$17:$B$22</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Gantt!$E$17:$E$22</c:f>
              <c:numCache>
                <c:formatCode>0</c:formatCode>
                <c:ptCount val="6"/>
                <c:pt idx="0">
                  <c:v>338</c:v>
                </c:pt>
                <c:pt idx="1">
                  <c:v>92</c:v>
                </c:pt>
                <c:pt idx="2">
                  <c:v>338</c:v>
                </c:pt>
                <c:pt idx="3">
                  <c:v>338</c:v>
                </c:pt>
                <c:pt idx="4">
                  <c:v>338</c:v>
                </c:pt>
                <c:pt idx="5">
                  <c:v>275</c:v>
                </c:pt>
              </c:numCache>
            </c:numRef>
          </c:val>
          <c:extLst>
            <c:ext xmlns:c16="http://schemas.microsoft.com/office/drawing/2014/chart" uri="{C3380CC4-5D6E-409C-BE32-E72D297353CC}">
              <c16:uniqueId val="{00000001-D5E2-403C-AE4A-4B749A48957E}"/>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561"/>
          <c:min val="44197"/>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b="0" i="0" baseline="0">
                <a:effectLst/>
              </a:rPr>
              <a:t>Monitoreo corte 2° trimestre - Avance respecto al total programado en el año</a:t>
            </a:r>
            <a:endParaRPr lang="es-CO">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6"/>
            </a:solidFill>
            <a:ln>
              <a:noFill/>
            </a:ln>
            <a:effectLst/>
          </c:spPr>
          <c:invertIfNegative val="0"/>
          <c:trendline>
            <c:spPr>
              <a:ln w="19050" cap="rnd">
                <a:solidFill>
                  <a:schemeClr val="accent6"/>
                </a:solidFill>
                <a:prstDash val="sysDot"/>
              </a:ln>
              <a:effectLst>
                <a:softEdge rad="0"/>
              </a:effectLst>
            </c:spPr>
            <c:trendlineType val="linear"/>
            <c:dispRSqr val="0"/>
            <c:dispEq val="0"/>
          </c:trendline>
          <c:cat>
            <c:strRef>
              <c:f>Gantt!$B$29:$B$34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Gantt!$C$29:$C$34</c:f>
              <c:numCache>
                <c:formatCode>0%</c:formatCode>
                <c:ptCount val="6"/>
                <c:pt idx="0">
                  <c:v>1</c:v>
                </c:pt>
                <c:pt idx="1">
                  <c:v>0.19999999999999998</c:v>
                </c:pt>
                <c:pt idx="2">
                  <c:v>1</c:v>
                </c:pt>
                <c:pt idx="3">
                  <c:v>0.98529411764705888</c:v>
                </c:pt>
                <c:pt idx="4">
                  <c:v>0.93888888888888877</c:v>
                </c:pt>
                <c:pt idx="5">
                  <c:v>1</c:v>
                </c:pt>
              </c:numCache>
            </c:numRef>
          </c:val>
          <c:extLst>
            <c:ext xmlns:c16="http://schemas.microsoft.com/office/drawing/2014/chart" uri="{C3380CC4-5D6E-409C-BE32-E72D297353CC}">
              <c16:uniqueId val="{00000000-936C-4B64-B63D-A8EBA0117E71}"/>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Ejecutado en el 2º</a:t>
            </a:r>
            <a:r>
              <a:rPr lang="es-CO" baseline="0"/>
              <a:t> trimestre Vs Programado en el periodo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trendline>
            <c:spPr>
              <a:ln w="19050" cap="rnd">
                <a:solidFill>
                  <a:schemeClr val="accent1"/>
                </a:solidFill>
                <a:prstDash val="sysDot"/>
              </a:ln>
              <a:effectLst/>
            </c:spPr>
            <c:trendlineType val="linear"/>
            <c:dispRSqr val="0"/>
            <c:dispEq val="0"/>
          </c:trendline>
          <c:cat>
            <c:strRef>
              <c:f>Gantt!$B$49:$B$54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Gantt!$C$49:$C$54</c:f>
              <c:numCache>
                <c:formatCode>0%</c:formatCode>
                <c:ptCount val="6"/>
                <c:pt idx="0">
                  <c:v>1</c:v>
                </c:pt>
                <c:pt idx="1">
                  <c:v>0.19999999999999998</c:v>
                </c:pt>
                <c:pt idx="2">
                  <c:v>0.75</c:v>
                </c:pt>
                <c:pt idx="3">
                  <c:v>1</c:v>
                </c:pt>
                <c:pt idx="4">
                  <c:v>0.97499999999999998</c:v>
                </c:pt>
                <c:pt idx="5">
                  <c:v>1</c:v>
                </c:pt>
              </c:numCache>
            </c:numRef>
          </c:val>
          <c:extLst>
            <c:ext xmlns:c16="http://schemas.microsoft.com/office/drawing/2014/chart" uri="{C3380CC4-5D6E-409C-BE32-E72D297353CC}">
              <c16:uniqueId val="{00000000-2E37-405F-A8C2-57795EC2429F}"/>
            </c:ext>
          </c:extLst>
        </c:ser>
        <c:dLbls>
          <c:showLegendKey val="0"/>
          <c:showVal val="0"/>
          <c:showCatName val="0"/>
          <c:showSerName val="0"/>
          <c:showPercent val="0"/>
          <c:showBubbleSize val="0"/>
        </c:dLbls>
        <c:gapWidth val="219"/>
        <c:overlap val="-27"/>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Politica Institucional de Adminsitración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C5D4-4972-B0CD-BABD90AA45F3}"/>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C5D4-4972-B0CD-BABD90AA45F3}"/>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Implementación Plan Anticorrución y de Atención al Ciudadano 2021 </a:t>
            </a:r>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(2)'!$C$17</c:f>
              <c:strCache>
                <c:ptCount val="1"/>
                <c:pt idx="0">
                  <c:v>28/01/2021</c:v>
                </c:pt>
              </c:strCache>
            </c:strRef>
          </c:tx>
          <c:spPr>
            <a:noFill/>
            <a:ln>
              <a:noFill/>
            </a:ln>
            <a:effectLst/>
          </c:spPr>
          <c:invertIfNegative val="0"/>
          <c:errBars>
            <c:errBarType val="plus"/>
            <c:errValType val="cust"/>
            <c:noEndCap val="1"/>
            <c:plus>
              <c:numRef>
                <c:f>'Gantt (2)'!$G$17:$G$22</c:f>
                <c:numCache>
                  <c:formatCode>General</c:formatCode>
                  <c:ptCount val="6"/>
                  <c:pt idx="0">
                    <c:v>338</c:v>
                  </c:pt>
                  <c:pt idx="1">
                    <c:v>18.399999999999999</c:v>
                  </c:pt>
                  <c:pt idx="2">
                    <c:v>338</c:v>
                  </c:pt>
                  <c:pt idx="3">
                    <c:v>333.02941176470591</c:v>
                  </c:pt>
                  <c:pt idx="4">
                    <c:v>317.34444444444438</c:v>
                  </c:pt>
                  <c:pt idx="5">
                    <c:v>275</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(2)'!$B$17:$B$22</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(2)'!$C$17:$C$22</c:f>
              <c:numCache>
                <c:formatCode>m/d/yyyy</c:formatCode>
                <c:ptCount val="6"/>
                <c:pt idx="0">
                  <c:v>44224</c:v>
                </c:pt>
                <c:pt idx="1">
                  <c:v>44470</c:v>
                </c:pt>
                <c:pt idx="2">
                  <c:v>44224</c:v>
                </c:pt>
                <c:pt idx="3">
                  <c:v>44224</c:v>
                </c:pt>
                <c:pt idx="4">
                  <c:v>44224</c:v>
                </c:pt>
                <c:pt idx="5">
                  <c:v>44287</c:v>
                </c:pt>
              </c:numCache>
            </c:numRef>
          </c:val>
          <c:extLst>
            <c:ext xmlns:c16="http://schemas.microsoft.com/office/drawing/2014/chart" uri="{C3380CC4-5D6E-409C-BE32-E72D297353CC}">
              <c16:uniqueId val="{00000000-88E9-4D8D-B88C-FCB169353EAA}"/>
            </c:ext>
          </c:extLst>
        </c:ser>
        <c:ser>
          <c:idx val="1"/>
          <c:order val="1"/>
          <c:spPr>
            <a:solidFill>
              <a:schemeClr val="accent2"/>
            </a:solidFill>
            <a:ln>
              <a:noFill/>
            </a:ln>
            <a:effectLst/>
          </c:spPr>
          <c:invertIfNegative val="0"/>
          <c:cat>
            <c:strRef>
              <c:f>'Gantt (2)'!$B$17:$B$22</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(2)'!$E$17:$E$22</c:f>
              <c:numCache>
                <c:formatCode>0</c:formatCode>
                <c:ptCount val="6"/>
                <c:pt idx="0">
                  <c:v>338</c:v>
                </c:pt>
                <c:pt idx="1">
                  <c:v>92</c:v>
                </c:pt>
                <c:pt idx="2">
                  <c:v>338</c:v>
                </c:pt>
                <c:pt idx="3">
                  <c:v>338</c:v>
                </c:pt>
                <c:pt idx="4">
                  <c:v>338</c:v>
                </c:pt>
                <c:pt idx="5">
                  <c:v>275</c:v>
                </c:pt>
              </c:numCache>
            </c:numRef>
          </c:val>
          <c:extLst>
            <c:ext xmlns:c16="http://schemas.microsoft.com/office/drawing/2014/chart" uri="{C3380CC4-5D6E-409C-BE32-E72D297353CC}">
              <c16:uniqueId val="{00000001-88E9-4D8D-B88C-FCB169353EAA}"/>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561"/>
          <c:min val="44197"/>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b="0" i="0" baseline="0">
                <a:effectLst/>
              </a:rPr>
              <a:t>Monitoreo corte 3° trimestre - Avance respecto al total programado en el año</a:t>
            </a:r>
            <a:endParaRPr lang="es-CO">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(2)'!$B$29:$B$34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(2)'!$C$29:$C$34</c:f>
              <c:numCache>
                <c:formatCode>0%</c:formatCode>
                <c:ptCount val="6"/>
                <c:pt idx="0">
                  <c:v>1</c:v>
                </c:pt>
                <c:pt idx="1">
                  <c:v>0.19999999999999998</c:v>
                </c:pt>
                <c:pt idx="2">
                  <c:v>1</c:v>
                </c:pt>
                <c:pt idx="3">
                  <c:v>0.98529411764705888</c:v>
                </c:pt>
                <c:pt idx="4">
                  <c:v>0.93888888888888877</c:v>
                </c:pt>
                <c:pt idx="5">
                  <c:v>1</c:v>
                </c:pt>
              </c:numCache>
            </c:numRef>
          </c:val>
          <c:extLst>
            <c:ext xmlns:c16="http://schemas.microsoft.com/office/drawing/2014/chart" uri="{C3380CC4-5D6E-409C-BE32-E72D297353CC}">
              <c16:uniqueId val="{00000001-D9B8-43D0-A5CF-0172AF21ADF2}"/>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s-CO" sz="2000"/>
              <a:t>Ejecutado en el 3º</a:t>
            </a:r>
            <a:r>
              <a:rPr lang="es-CO" sz="2000" baseline="0"/>
              <a:t> trimestre Vs Programado en el periodo</a:t>
            </a:r>
            <a:endParaRPr lang="es-CO" sz="2000"/>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cat>
            <c:strRef>
              <c:f>'Gantt (2)'!$B$49:$B$54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(2)'!$C$49:$C$54</c:f>
              <c:numCache>
                <c:formatCode>0%</c:formatCode>
                <c:ptCount val="6"/>
                <c:pt idx="0">
                  <c:v>1</c:v>
                </c:pt>
                <c:pt idx="1">
                  <c:v>0.19999999999999998</c:v>
                </c:pt>
                <c:pt idx="2">
                  <c:v>0.83333333333333337</c:v>
                </c:pt>
                <c:pt idx="3">
                  <c:v>0.93055555555555558</c:v>
                </c:pt>
                <c:pt idx="4">
                  <c:v>0.76818181818181808</c:v>
                </c:pt>
                <c:pt idx="5">
                  <c:v>1</c:v>
                </c:pt>
              </c:numCache>
            </c:numRef>
          </c:val>
          <c:extLst>
            <c:ext xmlns:c16="http://schemas.microsoft.com/office/drawing/2014/chart" uri="{C3380CC4-5D6E-409C-BE32-E72D297353CC}">
              <c16:uniqueId val="{00000001-3504-4A1B-89E3-D13E93A134A6}"/>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title>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Politica Institucional de Adminsitración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8B7D-4B80-9EE3-F8858CCCA3BF}"/>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8B7D-4B80-9EE3-F8858CCCA3BF}"/>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4" Type="http://schemas.openxmlformats.org/officeDocument/2006/relationships/chart" Target="../charts/chart1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199761</xdr:colOff>
      <xdr:row>23</xdr:row>
      <xdr:rowOff>0</xdr:rowOff>
    </xdr:from>
    <xdr:to>
      <xdr:col>6</xdr:col>
      <xdr:colOff>1619250</xdr:colOff>
      <xdr:row>23</xdr:row>
      <xdr:rowOff>0</xdr:rowOff>
    </xdr:to>
    <xdr:graphicFrame macro="">
      <xdr:nvGraphicFramePr>
        <xdr:cNvPr id="3" name="Gráfico 2">
          <a:extLst>
            <a:ext uri="{FF2B5EF4-FFF2-40B4-BE49-F238E27FC236}">
              <a16:creationId xmlns:a16="http://schemas.microsoft.com/office/drawing/2014/main" id="{F2C48B04-158A-495E-8378-826BF06CFD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59551</xdr:colOff>
      <xdr:row>0</xdr:row>
      <xdr:rowOff>0</xdr:rowOff>
    </xdr:from>
    <xdr:to>
      <xdr:col>7</xdr:col>
      <xdr:colOff>23812</xdr:colOff>
      <xdr:row>24</xdr:row>
      <xdr:rowOff>23814</xdr:rowOff>
    </xdr:to>
    <xdr:graphicFrame macro="">
      <xdr:nvGraphicFramePr>
        <xdr:cNvPr id="4" name="Gráfico 3">
          <a:extLst>
            <a:ext uri="{FF2B5EF4-FFF2-40B4-BE49-F238E27FC236}">
              <a16:creationId xmlns:a16="http://schemas.microsoft.com/office/drawing/2014/main" id="{3921A93A-5203-4087-B2CE-D0299D6EBE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17860</xdr:colOff>
      <xdr:row>24</xdr:row>
      <xdr:rowOff>86913</xdr:rowOff>
    </xdr:from>
    <xdr:to>
      <xdr:col>6</xdr:col>
      <xdr:colOff>1500190</xdr:colOff>
      <xdr:row>45</xdr:row>
      <xdr:rowOff>71436</xdr:rowOff>
    </xdr:to>
    <xdr:graphicFrame macro="">
      <xdr:nvGraphicFramePr>
        <xdr:cNvPr id="2" name="Gráfico 1">
          <a:extLst>
            <a:ext uri="{FF2B5EF4-FFF2-40B4-BE49-F238E27FC236}">
              <a16:creationId xmlns:a16="http://schemas.microsoft.com/office/drawing/2014/main" id="{744DD2CE-891A-44C2-9B18-30285A524B2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65485</xdr:colOff>
      <xdr:row>45</xdr:row>
      <xdr:rowOff>154779</xdr:rowOff>
    </xdr:from>
    <xdr:to>
      <xdr:col>6</xdr:col>
      <xdr:colOff>1512094</xdr:colOff>
      <xdr:row>69</xdr:row>
      <xdr:rowOff>142872</xdr:rowOff>
    </xdr:to>
    <xdr:graphicFrame macro="">
      <xdr:nvGraphicFramePr>
        <xdr:cNvPr id="6" name="Gráfico 5">
          <a:extLst>
            <a:ext uri="{FF2B5EF4-FFF2-40B4-BE49-F238E27FC236}">
              <a16:creationId xmlns:a16="http://schemas.microsoft.com/office/drawing/2014/main" id="{E38D9337-630F-495F-95E1-8E09DCCED7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199761</xdr:colOff>
      <xdr:row>23</xdr:row>
      <xdr:rowOff>0</xdr:rowOff>
    </xdr:from>
    <xdr:to>
      <xdr:col>6</xdr:col>
      <xdr:colOff>1619250</xdr:colOff>
      <xdr:row>23</xdr:row>
      <xdr:rowOff>0</xdr:rowOff>
    </xdr:to>
    <xdr:graphicFrame macro="">
      <xdr:nvGraphicFramePr>
        <xdr:cNvPr id="2" name="Gráfico 1">
          <a:extLst>
            <a:ext uri="{FF2B5EF4-FFF2-40B4-BE49-F238E27FC236}">
              <a16:creationId xmlns:a16="http://schemas.microsoft.com/office/drawing/2014/main" id="{C08FBAD9-519D-4CDB-90DA-CE777C15CC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119083</xdr:colOff>
      <xdr:row>0</xdr:row>
      <xdr:rowOff>35719</xdr:rowOff>
    </xdr:from>
    <xdr:to>
      <xdr:col>7</xdr:col>
      <xdr:colOff>83344</xdr:colOff>
      <xdr:row>24</xdr:row>
      <xdr:rowOff>59533</xdr:rowOff>
    </xdr:to>
    <xdr:graphicFrame macro="">
      <xdr:nvGraphicFramePr>
        <xdr:cNvPr id="3" name="Gráfico 2">
          <a:extLst>
            <a:ext uri="{FF2B5EF4-FFF2-40B4-BE49-F238E27FC236}">
              <a16:creationId xmlns:a16="http://schemas.microsoft.com/office/drawing/2014/main" id="{B4554210-5F75-404F-B0BD-A0C2402C9B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125016</xdr:colOff>
      <xdr:row>24</xdr:row>
      <xdr:rowOff>146444</xdr:rowOff>
    </xdr:from>
    <xdr:to>
      <xdr:col>7</xdr:col>
      <xdr:colOff>59533</xdr:colOff>
      <xdr:row>45</xdr:row>
      <xdr:rowOff>130967</xdr:rowOff>
    </xdr:to>
    <xdr:graphicFrame macro="">
      <xdr:nvGraphicFramePr>
        <xdr:cNvPr id="4" name="Gráfico 3">
          <a:extLst>
            <a:ext uri="{FF2B5EF4-FFF2-40B4-BE49-F238E27FC236}">
              <a16:creationId xmlns:a16="http://schemas.microsoft.com/office/drawing/2014/main" id="{4AFE7570-ECD2-4B98-B271-3381309690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184547</xdr:colOff>
      <xdr:row>46</xdr:row>
      <xdr:rowOff>11905</xdr:rowOff>
    </xdr:from>
    <xdr:to>
      <xdr:col>7</xdr:col>
      <xdr:colOff>83343</xdr:colOff>
      <xdr:row>69</xdr:row>
      <xdr:rowOff>190498</xdr:rowOff>
    </xdr:to>
    <xdr:graphicFrame macro="">
      <xdr:nvGraphicFramePr>
        <xdr:cNvPr id="5" name="Gráfico 4">
          <a:extLst>
            <a:ext uri="{FF2B5EF4-FFF2-40B4-BE49-F238E27FC236}">
              <a16:creationId xmlns:a16="http://schemas.microsoft.com/office/drawing/2014/main" id="{81A6EF19-5F64-45C9-ACDF-4B462690AE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199761</xdr:colOff>
      <xdr:row>23</xdr:row>
      <xdr:rowOff>0</xdr:rowOff>
    </xdr:from>
    <xdr:to>
      <xdr:col>6</xdr:col>
      <xdr:colOff>1619250</xdr:colOff>
      <xdr:row>23</xdr:row>
      <xdr:rowOff>0</xdr:rowOff>
    </xdr:to>
    <xdr:graphicFrame macro="">
      <xdr:nvGraphicFramePr>
        <xdr:cNvPr id="2" name="Gráfico 1">
          <a:extLst>
            <a:ext uri="{FF2B5EF4-FFF2-40B4-BE49-F238E27FC236}">
              <a16:creationId xmlns:a16="http://schemas.microsoft.com/office/drawing/2014/main" id="{F5C81D96-A806-4A64-835D-2CBDE7345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119083</xdr:colOff>
      <xdr:row>0</xdr:row>
      <xdr:rowOff>35719</xdr:rowOff>
    </xdr:from>
    <xdr:to>
      <xdr:col>7</xdr:col>
      <xdr:colOff>83344</xdr:colOff>
      <xdr:row>24</xdr:row>
      <xdr:rowOff>59533</xdr:rowOff>
    </xdr:to>
    <xdr:graphicFrame macro="">
      <xdr:nvGraphicFramePr>
        <xdr:cNvPr id="3" name="Gráfico 2">
          <a:extLst>
            <a:ext uri="{FF2B5EF4-FFF2-40B4-BE49-F238E27FC236}">
              <a16:creationId xmlns:a16="http://schemas.microsoft.com/office/drawing/2014/main" id="{2419FB0B-F5FE-45C5-BED4-912B0C45BA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136922</xdr:colOff>
      <xdr:row>25</xdr:row>
      <xdr:rowOff>27382</xdr:rowOff>
    </xdr:from>
    <xdr:to>
      <xdr:col>7</xdr:col>
      <xdr:colOff>71439</xdr:colOff>
      <xdr:row>46</xdr:row>
      <xdr:rowOff>11905</xdr:rowOff>
    </xdr:to>
    <xdr:graphicFrame macro="">
      <xdr:nvGraphicFramePr>
        <xdr:cNvPr id="4" name="Gráfico 3">
          <a:extLst>
            <a:ext uri="{FF2B5EF4-FFF2-40B4-BE49-F238E27FC236}">
              <a16:creationId xmlns:a16="http://schemas.microsoft.com/office/drawing/2014/main" id="{2125DC2F-18A0-4C9E-89EF-31030E93EF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232172</xdr:colOff>
      <xdr:row>47</xdr:row>
      <xdr:rowOff>0</xdr:rowOff>
    </xdr:from>
    <xdr:to>
      <xdr:col>7</xdr:col>
      <xdr:colOff>130968</xdr:colOff>
      <xdr:row>70</xdr:row>
      <xdr:rowOff>178593</xdr:rowOff>
    </xdr:to>
    <xdr:graphicFrame macro="">
      <xdr:nvGraphicFramePr>
        <xdr:cNvPr id="5" name="Gráfico 4">
          <a:extLst>
            <a:ext uri="{FF2B5EF4-FFF2-40B4-BE49-F238E27FC236}">
              <a16:creationId xmlns:a16="http://schemas.microsoft.com/office/drawing/2014/main" id="{6DE6D237-202E-47C1-BF2E-1429EB8776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Johana De la Parra Rivero" id="{FC09276A-5638-4490-9808-A93EDE407CA8}" userId="S::jdelaparra@invias.gov.co::f8bd95ab-1c42-4b64-baad-bf3b703ab80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4" dT="2020-12-18T15:36:35.24" personId="{FC09276A-5638-4490-9808-A93EDE407CA8}" id="{4E49ECA6-1B99-4124-AC7B-30E1D2157BDB}">
    <text>Líderes de proceso. Consolida Oficina Asesora de Planeación.</text>
  </threadedComment>
  <threadedComment ref="F5" dT="2020-12-18T15:39:01.67" personId="{FC09276A-5638-4490-9808-A93EDE407CA8}" id="{53AC90C6-546C-4E33-9256-7ED976522914}">
    <text>Líderes de proceso. Oficina Asesora de Planeación Consolida y Convoca Comité Institucional de Gestión y Desempeño</text>
  </threadedComment>
  <threadedComment ref="F6" dT="2020-12-18T15:43:23.89" personId="{FC09276A-5638-4490-9808-A93EDE407CA8}" id="{68C36486-7149-4AE3-B74D-7FA5B6B09AD3}">
    <text>Sujeto a la Publicación de la Nueva Guia metodologíca</text>
  </threadedComment>
  <threadedComment ref="F7" dT="2020-12-18T15:43:50.15" personId="{FC09276A-5638-4490-9808-A93EDE407CA8}" id="{B6778F66-7F33-4FF2-A323-E630DFFB7F1A}">
    <text>Acorde con el plan de transción</text>
  </threadedComment>
  <threadedComment ref="F8" dT="2020-12-18T15:44:20.87" personId="{FC09276A-5638-4490-9808-A93EDE407CA8}" id="{8C17C32B-7741-40FE-AAF2-FB5BD419730B}">
    <text>Micrositio por diseñar</text>
  </threadedComment>
  <threadedComment ref="F9" dT="2020-12-18T15:43:03.23" personId="{FC09276A-5638-4490-9808-A93EDE407CA8}" id="{93E20D5A-2905-422B-9C82-F62CD638E61C}">
    <text>El monitoreo debe reportarse mediante memorando a la Oficina Asesora de Planeación en el instrumento vigente</text>
  </threadedComment>
  <threadedComment ref="F10" dT="2020-12-18T15:45:08.39" personId="{FC09276A-5638-4490-9808-A93EDE407CA8}" id="{FAAEC946-AA9D-44F0-BA7D-C1FF6BBF7F17}">
    <text>Reporte a la Oficina Asesora de Planeación mediante memorando en herramienta vigente</text>
  </threadedComment>
  <threadedComment ref="F10" dT="2020-12-18T15:46:26.12" personId="{FC09276A-5638-4490-9808-A93EDE407CA8}" id="{419958E0-438C-4C3E-AA0E-4E540A3101AF}" parentId="{FAAEC946-AA9D-44F0-BA7D-C1FF6BBF7F17}">
    <text>Seguimiento a cargo de la Oficina de Control Interno en cortes cuatrimestrales</text>
  </threadedComment>
  <threadedComment ref="F11" dT="2020-12-18T15:45:08.39" personId="{FC09276A-5638-4490-9808-A93EDE407CA8}" id="{BD506673-8ADE-4648-995F-A6B0899A42B6}">
    <text>Reporte a la Oficina Asesora de Planeación mediante memorando en herramienta vigente</text>
  </threadedComment>
  <threadedComment ref="F11" dT="2020-12-18T15:46:26.12" personId="{FC09276A-5638-4490-9808-A93EDE407CA8}" id="{1EF57F2E-8649-4560-824D-8FBCBB1ED298}" parentId="{BD506673-8ADE-4648-995F-A6B0899A42B6}">
    <text>Seguimiento a cargo de la Oficina de Control Interno en cortes cuatrimestrales</text>
  </threadedComment>
  <threadedComment ref="F30" dT="2020-12-18T15:57:06.62" personId="{FC09276A-5638-4490-9808-A93EDE407CA8}" id="{DEDC955D-3A3B-4798-AD0B-F908A3B6ED36}">
    <text>1° y 2° trimestre (Diseño)</text>
  </threadedComment>
  <threadedComment ref="F31" dT="2020-12-18T15:58:18.25" personId="{FC09276A-5638-4490-9808-A93EDE407CA8}" id="{253DA96C-0C0A-47A8-AF09-0DDF4C9A61B4}">
    <text>1° trimestre (Definir)</text>
  </threadedComment>
  <threadedComment ref="F36" dT="2020-12-21T14:17:17.80" personId="{FC09276A-5638-4490-9808-A93EDE407CA8}" id="{7EA43A2B-BBE9-41D5-8BFA-8C0C99F86A4E}">
    <text>1° y  2° trimestre (Diseño) , 3° y 4° trimestre  (Implementación)</text>
  </threadedComment>
  <threadedComment ref="F40" dT="2020-12-21T14:22:31.73" personId="{FC09276A-5638-4490-9808-A93EDE407CA8}" id="{C18510DA-BB0C-49F7-B3E0-D21A44A1E02C}">
    <text>2° y 3° trimestre (Diseño)</text>
  </threadedComment>
  <threadedComment ref="F43" dT="2020-12-18T16:12:56.84" personId="{FC09276A-5638-4490-9808-A93EDE407CA8}" id="{480EAC07-9262-4CBD-B9D3-1F20D0E02DA8}">
    <text>Fecha limite según Plan de mejoraemiento FURAG 30/08/2021</text>
  </threadedComment>
  <threadedComment ref="K43" dT="2020-12-21T14:26:23.46" personId="{FC09276A-5638-4490-9808-A93EDE407CA8}" id="{A683760F-78A8-4109-9CE9-FD1628949C38}">
    <text>Grupo de Desarrollo Organizacional</text>
  </threadedComment>
  <threadedComment ref="F44" dT="2020-12-18T16:13:13.43" personId="{FC09276A-5638-4490-9808-A93EDE407CA8}" id="{9030FC8F-53D7-43D1-B56B-0DF5BEA9667F}">
    <text>Fecha limite según Plan de mejoraemiento FURAG Dic 2021</text>
  </threadedComment>
  <threadedComment ref="N45" dT="2020-12-21T15:15:40.36" personId="{FC09276A-5638-4490-9808-A93EDE407CA8}" id="{63C080B3-F180-4714-8834-504F788520FD}">
    <text>Grupo de Atención al Ciudadano</text>
  </threadedComment>
  <threadedComment ref="F46" dT="2020-12-18T16:14:09.09" personId="{FC09276A-5638-4490-9808-A93EDE407CA8}" id="{7DC0696B-2BEF-4D22-ABB4-459C51678438}">
    <text>1° Trimestre definir</text>
  </threadedComment>
  <threadedComment ref="F46" dT="2020-12-21T14:27:20.89" personId="{FC09276A-5638-4490-9808-A93EDE407CA8}" id="{3C84C246-EFDF-4970-A0BD-734EF34191EB}" parentId="{7DC0696B-2BEF-4D22-ABB4-459C51678438}">
    <text>1° y 2° trimestre (Definir)  3° y 4° trimestre  (difundir)</text>
  </threadedComment>
  <threadedComment ref="F56" dT="2020-12-18T16:19:19.94" personId="{FC09276A-5638-4490-9808-A93EDE407CA8}" id="{8EE93BFF-FC2F-4E90-AB64-51F113A90F18}">
    <text>Vence el primer semestre de 2021segun Plan de Mejorameito FURAG</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F810C-B9D6-4318-B188-712104B3F1CC}">
  <sheetPr>
    <outlinePr applyStyles="1"/>
    <pageSetUpPr fitToPage="1"/>
  </sheetPr>
  <dimension ref="B1:G67"/>
  <sheetViews>
    <sheetView topLeftCell="A31" zoomScale="80" zoomScaleNormal="80" workbookViewId="0">
      <selection activeCell="J48" sqref="J48"/>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2:7" x14ac:dyDescent="0.25">
      <c r="B1" t="s">
        <v>164</v>
      </c>
      <c r="C1" s="9">
        <v>44197</v>
      </c>
    </row>
    <row r="2" spans="2:7" x14ac:dyDescent="0.25">
      <c r="B2" t="s">
        <v>165</v>
      </c>
      <c r="C2" s="9">
        <f>MAX(D17:D22)</f>
        <v>44561</v>
      </c>
    </row>
    <row r="15" spans="2:7" x14ac:dyDescent="0.25">
      <c r="B15" s="450"/>
      <c r="C15" s="450"/>
      <c r="D15" s="450"/>
      <c r="E15" s="450"/>
      <c r="F15" s="450"/>
      <c r="G15" s="450"/>
    </row>
    <row r="16" spans="2:7" x14ac:dyDescent="0.25">
      <c r="B16" s="10" t="s">
        <v>166</v>
      </c>
      <c r="C16" s="11" t="s">
        <v>164</v>
      </c>
      <c r="D16" s="12" t="s">
        <v>167</v>
      </c>
      <c r="E16" s="12" t="s">
        <v>168</v>
      </c>
      <c r="F16" s="12" t="s">
        <v>169</v>
      </c>
      <c r="G16" s="12" t="s">
        <v>170</v>
      </c>
    </row>
    <row r="17" spans="2:7" x14ac:dyDescent="0.25">
      <c r="B17" s="13" t="str">
        <f>'PAAC 2021'!A4</f>
        <v>1 - Gestión del Riesgo de Corrupción “MAPA DE RIESGOS DE CORRUPCIÓN"</v>
      </c>
      <c r="C17" s="14">
        <v>44224</v>
      </c>
      <c r="D17" s="14">
        <v>44561</v>
      </c>
      <c r="E17" s="15">
        <f>D17-C17+1</f>
        <v>338</v>
      </c>
      <c r="F17" s="16">
        <f>C29</f>
        <v>1</v>
      </c>
      <c r="G17" s="17">
        <f>E17*F17</f>
        <v>338</v>
      </c>
    </row>
    <row r="18" spans="2:7" x14ac:dyDescent="0.25">
      <c r="B18" s="13" t="str">
        <f>'PAAC 2021'!A12</f>
        <v xml:space="preserve"> 2 - Racionalización de Trámites</v>
      </c>
      <c r="C18" s="14">
        <v>44470</v>
      </c>
      <c r="D18" s="14">
        <v>44561</v>
      </c>
      <c r="E18" s="15">
        <f t="shared" ref="E18:E22" si="0">D18-C18+1</f>
        <v>92</v>
      </c>
      <c r="F18" s="16">
        <f t="shared" ref="F18:F22" si="1">C30</f>
        <v>0.19999999999999998</v>
      </c>
      <c r="G18" s="17">
        <f t="shared" ref="G18:G22" si="2">E18*F18</f>
        <v>18.399999999999999</v>
      </c>
    </row>
    <row r="19" spans="2:7" x14ac:dyDescent="0.25">
      <c r="B19" s="13" t="str">
        <f>'PAAC 2021'!A18</f>
        <v xml:space="preserve"> 3 - Rendición de Cuentas (RdC)</v>
      </c>
      <c r="C19" s="14">
        <v>44224</v>
      </c>
      <c r="D19" s="14">
        <v>44561</v>
      </c>
      <c r="E19" s="15">
        <f t="shared" si="0"/>
        <v>338</v>
      </c>
      <c r="F19" s="16">
        <f t="shared" si="1"/>
        <v>1</v>
      </c>
      <c r="G19" s="17">
        <f t="shared" si="2"/>
        <v>338</v>
      </c>
    </row>
    <row r="20" spans="2:7" x14ac:dyDescent="0.25">
      <c r="B20" s="13" t="str">
        <f>'PAAC 2021'!A30</f>
        <v xml:space="preserve"> 4 - Mecanismos para mejorar la Atención al Ciudadano</v>
      </c>
      <c r="C20" s="14">
        <v>44224</v>
      </c>
      <c r="D20" s="14">
        <v>44561</v>
      </c>
      <c r="E20" s="15">
        <f t="shared" si="0"/>
        <v>338</v>
      </c>
      <c r="F20" s="16">
        <f t="shared" si="1"/>
        <v>0.98529411764705888</v>
      </c>
      <c r="G20" s="17">
        <f t="shared" si="2"/>
        <v>333.02941176470591</v>
      </c>
    </row>
    <row r="21" spans="2:7" x14ac:dyDescent="0.25">
      <c r="B21" s="13" t="str">
        <f>'PAAC 2021'!A48</f>
        <v xml:space="preserve"> 5 - Mecanismos para la Transparencia y Acceso a la Información</v>
      </c>
      <c r="C21" s="14">
        <v>44224</v>
      </c>
      <c r="D21" s="14">
        <v>44561</v>
      </c>
      <c r="E21" s="15">
        <f t="shared" si="0"/>
        <v>338</v>
      </c>
      <c r="F21" s="16">
        <f t="shared" si="1"/>
        <v>0.93888888888888877</v>
      </c>
      <c r="G21" s="17">
        <f t="shared" si="2"/>
        <v>317.34444444444438</v>
      </c>
    </row>
    <row r="22" spans="2:7" x14ac:dyDescent="0.25">
      <c r="B22" s="13" t="str">
        <f>'PAAC 2021'!A59</f>
        <v>6- Iniciativas adicionales</v>
      </c>
      <c r="C22" s="14">
        <v>44287</v>
      </c>
      <c r="D22" s="14">
        <v>44561</v>
      </c>
      <c r="E22" s="15">
        <f t="shared" si="0"/>
        <v>275</v>
      </c>
      <c r="F22" s="16">
        <f t="shared" si="1"/>
        <v>1</v>
      </c>
      <c r="G22" s="17">
        <f t="shared" si="2"/>
        <v>275</v>
      </c>
    </row>
    <row r="29" spans="2:7" x14ac:dyDescent="0.25">
      <c r="B29" t="str">
        <f t="shared" ref="B29:B34" si="3">B17</f>
        <v>1 - Gestión del Riesgo de Corrupción “MAPA DE RIESGOS DE CORRUPCIÓN"</v>
      </c>
      <c r="C29" s="23">
        <f>'PAAC 2021'!C4</f>
        <v>1</v>
      </c>
    </row>
    <row r="30" spans="2:7" x14ac:dyDescent="0.25">
      <c r="B30" t="str">
        <f t="shared" si="3"/>
        <v xml:space="preserve"> 2 - Racionalización de Trámites</v>
      </c>
      <c r="C30" s="23">
        <f>'PAAC 2021'!C12</f>
        <v>0.19999999999999998</v>
      </c>
    </row>
    <row r="31" spans="2:7" x14ac:dyDescent="0.25">
      <c r="B31" t="str">
        <f t="shared" si="3"/>
        <v xml:space="preserve"> 3 - Rendición de Cuentas (RdC)</v>
      </c>
      <c r="C31" s="23">
        <f>'PAAC 2021'!C18</f>
        <v>1</v>
      </c>
    </row>
    <row r="32" spans="2:7" x14ac:dyDescent="0.25">
      <c r="B32" t="str">
        <f t="shared" si="3"/>
        <v xml:space="preserve"> 4 - Mecanismos para mejorar la Atención al Ciudadano</v>
      </c>
      <c r="C32" s="23">
        <f>'PAAC 2021'!C30</f>
        <v>0.98529411764705888</v>
      </c>
    </row>
    <row r="33" spans="2:3" x14ac:dyDescent="0.25">
      <c r="B33" t="str">
        <f t="shared" si="3"/>
        <v xml:space="preserve"> 5 - Mecanismos para la Transparencia y Acceso a la Información</v>
      </c>
      <c r="C33" s="23">
        <f>'PAAC 2021'!C48</f>
        <v>0.93888888888888877</v>
      </c>
    </row>
    <row r="34" spans="2:3" x14ac:dyDescent="0.25">
      <c r="B34" t="str">
        <f t="shared" si="3"/>
        <v>6- Iniciativas adicionales</v>
      </c>
      <c r="C34" s="23">
        <f>'PAAC 2021'!C59</f>
        <v>1</v>
      </c>
    </row>
    <row r="49" spans="2:3" x14ac:dyDescent="0.25">
      <c r="B49" t="str">
        <f>B29</f>
        <v>1 - Gestión del Riesgo de Corrupción “MAPA DE RIESGOS DE CORRUPCIÓN"</v>
      </c>
      <c r="C49" s="24">
        <f>'PAAC 2021'!B4</f>
        <v>1</v>
      </c>
    </row>
    <row r="50" spans="2:3" x14ac:dyDescent="0.25">
      <c r="B50" t="str">
        <f t="shared" ref="B50:B54" si="4">B30</f>
        <v xml:space="preserve"> 2 - Racionalización de Trámites</v>
      </c>
      <c r="C50" s="24">
        <f>'PAAC 2021'!B12</f>
        <v>0.19999999999999998</v>
      </c>
    </row>
    <row r="51" spans="2:3" x14ac:dyDescent="0.25">
      <c r="B51" t="str">
        <f t="shared" si="4"/>
        <v xml:space="preserve"> 3 - Rendición de Cuentas (RdC)</v>
      </c>
      <c r="C51" s="24">
        <f>SUM('PAAC 2021'!AW18,'PAAC 2021'!AW19,'PAAC 2021'!AW20,'PAAC 2021'!AW21,'PAAC 2021'!AW22,'PAAC 2021'!AW23,'PAAC 2021'!AW25,'PAAC 2021'!AW27)/8</f>
        <v>0.75</v>
      </c>
    </row>
    <row r="52" spans="2:3" x14ac:dyDescent="0.25">
      <c r="B52" t="str">
        <f t="shared" si="4"/>
        <v xml:space="preserve"> 4 - Mecanismos para mejorar la Atención al Ciudadano</v>
      </c>
      <c r="C52" s="24">
        <f>SUM('PAAC 2021'!AW30,'PAAC 2021'!AW31,'PAAC 2021'!AW41,'PAAC 2021'!AW45,'PAAC 2021'!AW46)/5</f>
        <v>1</v>
      </c>
    </row>
    <row r="53" spans="2:3" x14ac:dyDescent="0.25">
      <c r="B53" t="str">
        <f t="shared" si="4"/>
        <v xml:space="preserve"> 5 - Mecanismos para la Transparencia y Acceso a la Información</v>
      </c>
      <c r="C53" s="24">
        <f>SUM('PAAC 2021'!AW48,'PAAC 2021'!AW53)/2</f>
        <v>0.97499999999999998</v>
      </c>
    </row>
    <row r="54" spans="2:3" x14ac:dyDescent="0.25">
      <c r="B54" t="str">
        <f t="shared" si="4"/>
        <v>6- Iniciativas adicionales</v>
      </c>
      <c r="C54" s="24">
        <f>'PAAC 2021'!B59</f>
        <v>1</v>
      </c>
    </row>
    <row r="67" spans="2:2" x14ac:dyDescent="0.25">
      <c r="B67" t="s">
        <v>175</v>
      </c>
    </row>
  </sheetData>
  <mergeCells count="1">
    <mergeCell ref="B15:G15"/>
  </mergeCells>
  <printOptions horizontalCentered="1" verticalCentered="1"/>
  <pageMargins left="0.70866141732283472" right="0.70866141732283472" top="0.74803149606299213" bottom="0.74803149606299213" header="0.31496062992125984" footer="0.31496062992125984"/>
  <pageSetup scale="49" orientation="landscape" horizontalDpi="300" verticalDpi="300" r:id="rId1"/>
  <headerFooter>
    <oddHeader>&amp;L&amp;G&amp;CImplementación Plan Anticorrupción y de Atención al Ciudadano 2021&amp;RCorte 2° trimestre de 2021</oddHeader>
    <oddFooter>&amp;CPág &amp;P de &amp;N&amp;ROficina Asesora de Planeación
INVIAS</oddFooter>
  </headerFooter>
  <colBreaks count="1" manualBreakCount="1">
    <brk id="7" max="1048575" man="1"/>
  </colBreaks>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394B9-9ECE-40D2-807B-D3D76910DEDF}">
  <sheetPr>
    <outlinePr applyStyles="1"/>
    <pageSetUpPr fitToPage="1"/>
  </sheetPr>
  <dimension ref="B1:G54"/>
  <sheetViews>
    <sheetView topLeftCell="A22" zoomScale="80" zoomScaleNormal="80" workbookViewId="0">
      <selection activeCell="J55" sqref="J55"/>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2:7" x14ac:dyDescent="0.25">
      <c r="B1" t="s">
        <v>164</v>
      </c>
      <c r="C1" s="9">
        <v>44197</v>
      </c>
    </row>
    <row r="2" spans="2:7" x14ac:dyDescent="0.25">
      <c r="B2" t="s">
        <v>165</v>
      </c>
      <c r="C2" s="9">
        <f>MAX(D17:D22)</f>
        <v>44561</v>
      </c>
    </row>
    <row r="15" spans="2:7" x14ac:dyDescent="0.25">
      <c r="B15" s="450"/>
      <c r="C15" s="450"/>
      <c r="D15" s="450"/>
      <c r="E15" s="450"/>
      <c r="F15" s="450"/>
      <c r="G15" s="450"/>
    </row>
    <row r="16" spans="2:7" x14ac:dyDescent="0.25">
      <c r="B16" s="10" t="s">
        <v>166</v>
      </c>
      <c r="C16" s="11" t="s">
        <v>164</v>
      </c>
      <c r="D16" s="12" t="s">
        <v>167</v>
      </c>
      <c r="E16" s="12" t="s">
        <v>168</v>
      </c>
      <c r="F16" s="12" t="s">
        <v>169</v>
      </c>
      <c r="G16" s="12" t="s">
        <v>170</v>
      </c>
    </row>
    <row r="17" spans="2:7" x14ac:dyDescent="0.25">
      <c r="B17" s="13" t="s">
        <v>173</v>
      </c>
      <c r="C17" s="14">
        <v>44224</v>
      </c>
      <c r="D17" s="14">
        <v>44561</v>
      </c>
      <c r="E17" s="15">
        <f>D17-C17+1</f>
        <v>338</v>
      </c>
      <c r="F17" s="16">
        <f>C29</f>
        <v>1</v>
      </c>
      <c r="G17" s="17">
        <f>E17*F17</f>
        <v>338</v>
      </c>
    </row>
    <row r="18" spans="2:7" x14ac:dyDescent="0.25">
      <c r="B18" s="13" t="s">
        <v>8</v>
      </c>
      <c r="C18" s="14">
        <v>44470</v>
      </c>
      <c r="D18" s="14">
        <v>44561</v>
      </c>
      <c r="E18" s="15">
        <f t="shared" ref="E18:E22" si="0">D18-C18+1</f>
        <v>92</v>
      </c>
      <c r="F18" s="16">
        <f t="shared" ref="F18:F22" si="1">C30</f>
        <v>0.19999999999999998</v>
      </c>
      <c r="G18" s="17">
        <f t="shared" ref="G18:G22" si="2">E18*F18</f>
        <v>18.399999999999999</v>
      </c>
    </row>
    <row r="19" spans="2:7" x14ac:dyDescent="0.25">
      <c r="B19" s="13" t="s">
        <v>9</v>
      </c>
      <c r="C19" s="14">
        <v>44224</v>
      </c>
      <c r="D19" s="14">
        <v>44561</v>
      </c>
      <c r="E19" s="15">
        <f t="shared" si="0"/>
        <v>338</v>
      </c>
      <c r="F19" s="16">
        <f t="shared" si="1"/>
        <v>1</v>
      </c>
      <c r="G19" s="17">
        <f t="shared" si="2"/>
        <v>338</v>
      </c>
    </row>
    <row r="20" spans="2:7" x14ac:dyDescent="0.25">
      <c r="B20" s="13" t="s">
        <v>10</v>
      </c>
      <c r="C20" s="14">
        <v>44224</v>
      </c>
      <c r="D20" s="14">
        <v>44561</v>
      </c>
      <c r="E20" s="15">
        <f t="shared" si="0"/>
        <v>338</v>
      </c>
      <c r="F20" s="16">
        <f t="shared" si="1"/>
        <v>0.98529411764705888</v>
      </c>
      <c r="G20" s="17">
        <f t="shared" si="2"/>
        <v>333.02941176470591</v>
      </c>
    </row>
    <row r="21" spans="2:7" x14ac:dyDescent="0.25">
      <c r="B21" s="13" t="s">
        <v>11</v>
      </c>
      <c r="C21" s="14">
        <v>44224</v>
      </c>
      <c r="D21" s="14">
        <v>44561</v>
      </c>
      <c r="E21" s="15">
        <f t="shared" si="0"/>
        <v>338</v>
      </c>
      <c r="F21" s="16">
        <f t="shared" si="1"/>
        <v>0.93888888888888877</v>
      </c>
      <c r="G21" s="17">
        <f t="shared" si="2"/>
        <v>317.34444444444438</v>
      </c>
    </row>
    <row r="22" spans="2:7" x14ac:dyDescent="0.25">
      <c r="B22" s="13" t="s">
        <v>151</v>
      </c>
      <c r="C22" s="14">
        <v>44287</v>
      </c>
      <c r="D22" s="14">
        <v>44561</v>
      </c>
      <c r="E22" s="15">
        <f t="shared" si="0"/>
        <v>275</v>
      </c>
      <c r="F22" s="16">
        <f t="shared" si="1"/>
        <v>1</v>
      </c>
      <c r="G22" s="17">
        <f t="shared" si="2"/>
        <v>275</v>
      </c>
    </row>
    <row r="29" spans="2:7" x14ac:dyDescent="0.25">
      <c r="B29" t="str">
        <f t="shared" ref="B29:B34" si="3">B17</f>
        <v>1 - Gestión del Riesgo de Corrupción “MAPA DE RIESGOS DE CORRUPCIÓN"</v>
      </c>
      <c r="C29" s="23">
        <f>'PAAC 2021'!C4</f>
        <v>1</v>
      </c>
    </row>
    <row r="30" spans="2:7" x14ac:dyDescent="0.25">
      <c r="B30" t="str">
        <f t="shared" si="3"/>
        <v xml:space="preserve"> 2 - Racionalización de Trámites</v>
      </c>
      <c r="C30" s="23">
        <f>'PAAC 2021'!C12</f>
        <v>0.19999999999999998</v>
      </c>
    </row>
    <row r="31" spans="2:7" x14ac:dyDescent="0.25">
      <c r="B31" t="str">
        <f t="shared" si="3"/>
        <v xml:space="preserve"> 3 - Rendición de Cuentas (RdC)</v>
      </c>
      <c r="C31" s="23">
        <f>'PAAC 2021'!C18</f>
        <v>1</v>
      </c>
    </row>
    <row r="32" spans="2:7" x14ac:dyDescent="0.25">
      <c r="B32" t="str">
        <f t="shared" si="3"/>
        <v xml:space="preserve"> 4 - Mecanismos para mejorar la Atención al Ciudadano</v>
      </c>
      <c r="C32" s="23">
        <f>'PAAC 2021'!C30</f>
        <v>0.98529411764705888</v>
      </c>
    </row>
    <row r="33" spans="2:3" x14ac:dyDescent="0.25">
      <c r="B33" t="str">
        <f t="shared" si="3"/>
        <v xml:space="preserve"> 5 - Mecanismos para la Transparencia y Acceso a la Información</v>
      </c>
      <c r="C33" s="23">
        <f>'PAAC 2021'!C48</f>
        <v>0.93888888888888877</v>
      </c>
    </row>
    <row r="34" spans="2:3" x14ac:dyDescent="0.25">
      <c r="B34" t="str">
        <f t="shared" si="3"/>
        <v>6- Iniciativas adicionales</v>
      </c>
      <c r="C34" s="23">
        <f>'PAAC 2021'!C59</f>
        <v>1</v>
      </c>
    </row>
    <row r="49" spans="2:3" x14ac:dyDescent="0.25">
      <c r="B49" t="str">
        <f>B29</f>
        <v>1 - Gestión del Riesgo de Corrupción “MAPA DE RIESGOS DE CORRUPCIÓN"</v>
      </c>
      <c r="C49" s="23">
        <f>'PAAC 2021'!B4</f>
        <v>1</v>
      </c>
    </row>
    <row r="50" spans="2:3" x14ac:dyDescent="0.25">
      <c r="B50" t="str">
        <f t="shared" ref="B50:B54" si="4">B30</f>
        <v xml:space="preserve"> 2 - Racionalización de Trámites</v>
      </c>
      <c r="C50" s="23">
        <f>'PAAC 2021'!B12</f>
        <v>0.19999999999999998</v>
      </c>
    </row>
    <row r="51" spans="2:3" x14ac:dyDescent="0.25">
      <c r="B51" t="str">
        <f t="shared" si="4"/>
        <v xml:space="preserve"> 3 - Rendición de Cuentas (RdC)</v>
      </c>
      <c r="C51" s="23">
        <f>'PAAC 2021'!B18</f>
        <v>0.83333333333333337</v>
      </c>
    </row>
    <row r="52" spans="2:3" x14ac:dyDescent="0.25">
      <c r="B52" t="str">
        <f t="shared" si="4"/>
        <v xml:space="preserve"> 4 - Mecanismos para mejorar la Atención al Ciudadano</v>
      </c>
      <c r="C52" s="23">
        <f>'PAAC 2021'!B30</f>
        <v>0.93055555555555558</v>
      </c>
    </row>
    <row r="53" spans="2:3" x14ac:dyDescent="0.25">
      <c r="B53" t="str">
        <f t="shared" si="4"/>
        <v xml:space="preserve"> 5 - Mecanismos para la Transparencia y Acceso a la Información</v>
      </c>
      <c r="C53" s="23">
        <f>'PAAC 2021'!B48</f>
        <v>0.76818181818181808</v>
      </c>
    </row>
    <row r="54" spans="2:3" x14ac:dyDescent="0.25">
      <c r="B54" t="str">
        <f t="shared" si="4"/>
        <v>6- Iniciativas adicionales</v>
      </c>
      <c r="C54" s="23">
        <f>'PAAC 2021'!B59</f>
        <v>1</v>
      </c>
    </row>
  </sheetData>
  <sheetProtection algorithmName="SHA-512" hashValue="X+KA7NOJ/WaA8qh9DccZNyiEmilkPTfh7ROMFRGcJ2BQHavKSFbsguuCTKb64jBCS2HKMINgkDRkgS9V9pl81g==" saltValue="wvJ75OMsGMtsuzYOqAHjxg==" spinCount="100000" sheet="1" objects="1" scenarios="1"/>
  <mergeCells count="1">
    <mergeCell ref="B15:G15"/>
  </mergeCells>
  <printOptions horizontalCentered="1" verticalCentered="1"/>
  <pageMargins left="0.70866141732283472" right="0.70866141732283472" top="0.74803149606299213" bottom="0.74803149606299213" header="0.31496062992125984" footer="0.31496062992125984"/>
  <pageSetup scale="49" orientation="landscape" horizontalDpi="300" verticalDpi="300" r:id="rId1"/>
  <headerFooter>
    <oddHeader>&amp;LPág &amp;P de &amp;N&amp;CImplementación Plan Anticorrupción y de Atención al Ciudadano 2021&amp;RCorte 3° trimestre de 2021</oddHeader>
    <oddFooter>&amp;ROficina Asesora de Planeación
INVIAS</oddFooter>
  </headerFooter>
  <colBreaks count="1" manualBreakCount="1">
    <brk id="7"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90BAB-7824-4132-92A8-AD77DBB5DDB6}">
  <sheetPr>
    <outlinePr applyStyles="1"/>
    <pageSetUpPr fitToPage="1"/>
  </sheetPr>
  <dimension ref="B1:G73"/>
  <sheetViews>
    <sheetView zoomScale="70" zoomScaleNormal="70" workbookViewId="0">
      <selection activeCell="L15" sqref="L15"/>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2:7" x14ac:dyDescent="0.25">
      <c r="B1" t="s">
        <v>164</v>
      </c>
      <c r="C1" s="9">
        <v>44197</v>
      </c>
    </row>
    <row r="2" spans="2:7" x14ac:dyDescent="0.25">
      <c r="B2" t="s">
        <v>165</v>
      </c>
      <c r="C2" s="9">
        <f>MAX(D17:D22)</f>
        <v>44561</v>
      </c>
    </row>
    <row r="15" spans="2:7" x14ac:dyDescent="0.25">
      <c r="B15" s="450"/>
      <c r="C15" s="450"/>
      <c r="D15" s="450"/>
      <c r="E15" s="450"/>
      <c r="F15" s="450"/>
      <c r="G15" s="450"/>
    </row>
    <row r="16" spans="2:7" x14ac:dyDescent="0.25">
      <c r="B16" s="10" t="s">
        <v>166</v>
      </c>
      <c r="C16" s="11" t="s">
        <v>164</v>
      </c>
      <c r="D16" s="12" t="s">
        <v>167</v>
      </c>
      <c r="E16" s="12" t="s">
        <v>168</v>
      </c>
      <c r="F16" s="12" t="s">
        <v>169</v>
      </c>
      <c r="G16" s="12" t="s">
        <v>170</v>
      </c>
    </row>
    <row r="17" spans="2:7" x14ac:dyDescent="0.25">
      <c r="B17" s="13" t="s">
        <v>173</v>
      </c>
      <c r="C17" s="14">
        <v>44224</v>
      </c>
      <c r="D17" s="14">
        <v>44561</v>
      </c>
      <c r="E17" s="15">
        <f>D17-C17+1</f>
        <v>338</v>
      </c>
      <c r="F17" s="16">
        <f>C29</f>
        <v>1</v>
      </c>
      <c r="G17" s="17">
        <f>E17*F17</f>
        <v>338</v>
      </c>
    </row>
    <row r="18" spans="2:7" x14ac:dyDescent="0.25">
      <c r="B18" s="13" t="s">
        <v>8</v>
      </c>
      <c r="C18" s="14">
        <v>44470</v>
      </c>
      <c r="D18" s="14">
        <v>44561</v>
      </c>
      <c r="E18" s="15">
        <f t="shared" ref="E18:E22" si="0">D18-C18+1</f>
        <v>92</v>
      </c>
      <c r="F18" s="16">
        <f t="shared" ref="F18:F22" si="1">C30</f>
        <v>0.19999999999999998</v>
      </c>
      <c r="G18" s="17">
        <f t="shared" ref="G18:G22" si="2">E18*F18</f>
        <v>18.399999999999999</v>
      </c>
    </row>
    <row r="19" spans="2:7" x14ac:dyDescent="0.25">
      <c r="B19" s="13" t="s">
        <v>9</v>
      </c>
      <c r="C19" s="14">
        <v>44224</v>
      </c>
      <c r="D19" s="14">
        <v>44561</v>
      </c>
      <c r="E19" s="15">
        <f t="shared" si="0"/>
        <v>338</v>
      </c>
      <c r="F19" s="16">
        <f t="shared" si="1"/>
        <v>1</v>
      </c>
      <c r="G19" s="17">
        <f t="shared" si="2"/>
        <v>338</v>
      </c>
    </row>
    <row r="20" spans="2:7" x14ac:dyDescent="0.25">
      <c r="B20" s="13" t="s">
        <v>10</v>
      </c>
      <c r="C20" s="14">
        <v>44224</v>
      </c>
      <c r="D20" s="14">
        <v>44561</v>
      </c>
      <c r="E20" s="15">
        <f t="shared" si="0"/>
        <v>338</v>
      </c>
      <c r="F20" s="16">
        <f t="shared" si="1"/>
        <v>0.98529411764705888</v>
      </c>
      <c r="G20" s="17">
        <f t="shared" si="2"/>
        <v>333.02941176470591</v>
      </c>
    </row>
    <row r="21" spans="2:7" x14ac:dyDescent="0.25">
      <c r="B21" s="13" t="s">
        <v>11</v>
      </c>
      <c r="C21" s="14">
        <v>44224</v>
      </c>
      <c r="D21" s="14">
        <v>44561</v>
      </c>
      <c r="E21" s="15">
        <f t="shared" si="0"/>
        <v>338</v>
      </c>
      <c r="F21" s="16">
        <f t="shared" si="1"/>
        <v>0.93888888888888877</v>
      </c>
      <c r="G21" s="17">
        <f t="shared" si="2"/>
        <v>317.34444444444438</v>
      </c>
    </row>
    <row r="22" spans="2:7" x14ac:dyDescent="0.25">
      <c r="B22" s="13" t="s">
        <v>151</v>
      </c>
      <c r="C22" s="14">
        <v>44287</v>
      </c>
      <c r="D22" s="14">
        <v>44561</v>
      </c>
      <c r="E22" s="15">
        <f t="shared" si="0"/>
        <v>275</v>
      </c>
      <c r="F22" s="16">
        <f t="shared" si="1"/>
        <v>1</v>
      </c>
      <c r="G22" s="17">
        <f t="shared" si="2"/>
        <v>275</v>
      </c>
    </row>
    <row r="29" spans="2:7" x14ac:dyDescent="0.25">
      <c r="B29" t="str">
        <f t="shared" ref="B29:B34" si="3">B17</f>
        <v>1 - Gestión del Riesgo de Corrupción “MAPA DE RIESGOS DE CORRUPCIÓN"</v>
      </c>
      <c r="C29" s="23">
        <f>'PAAC 2021'!C4</f>
        <v>1</v>
      </c>
    </row>
    <row r="30" spans="2:7" x14ac:dyDescent="0.25">
      <c r="B30" t="str">
        <f t="shared" si="3"/>
        <v xml:space="preserve"> 2 - Racionalización de Trámites</v>
      </c>
      <c r="C30" s="23">
        <f>'PAAC 2021'!C12</f>
        <v>0.19999999999999998</v>
      </c>
    </row>
    <row r="31" spans="2:7" x14ac:dyDescent="0.25">
      <c r="B31" t="str">
        <f t="shared" si="3"/>
        <v xml:space="preserve"> 3 - Rendición de Cuentas (RdC)</v>
      </c>
      <c r="C31" s="23">
        <f>'PAAC 2021'!C18</f>
        <v>1</v>
      </c>
    </row>
    <row r="32" spans="2:7" x14ac:dyDescent="0.25">
      <c r="B32" t="str">
        <f t="shared" si="3"/>
        <v xml:space="preserve"> 4 - Mecanismos para mejorar la Atención al Ciudadano</v>
      </c>
      <c r="C32" s="23">
        <f>'PAAC 2021'!C30</f>
        <v>0.98529411764705888</v>
      </c>
    </row>
    <row r="33" spans="2:3" x14ac:dyDescent="0.25">
      <c r="B33" t="str">
        <f t="shared" si="3"/>
        <v xml:space="preserve"> 5 - Mecanismos para la Transparencia y Acceso a la Información</v>
      </c>
      <c r="C33" s="23">
        <f>'PAAC 2021'!C48</f>
        <v>0.93888888888888877</v>
      </c>
    </row>
    <row r="34" spans="2:3" x14ac:dyDescent="0.25">
      <c r="B34" t="str">
        <f t="shared" si="3"/>
        <v>6- Iniciativas adicionales</v>
      </c>
      <c r="C34" s="23">
        <f>'PAAC 2021'!C59</f>
        <v>1</v>
      </c>
    </row>
    <row r="48" spans="2:3" hidden="1" x14ac:dyDescent="0.25"/>
    <row r="49" spans="2:3" hidden="1" x14ac:dyDescent="0.25">
      <c r="B49" t="str">
        <f>B29</f>
        <v>1 - Gestión del Riesgo de Corrupción “MAPA DE RIESGOS DE CORRUPCIÓN"</v>
      </c>
      <c r="C49" s="23">
        <f>'PAAC 2021'!B4</f>
        <v>1</v>
      </c>
    </row>
    <row r="50" spans="2:3" hidden="1" x14ac:dyDescent="0.25">
      <c r="B50" t="str">
        <f t="shared" ref="B50:B54" si="4">B30</f>
        <v xml:space="preserve"> 2 - Racionalización de Trámites</v>
      </c>
      <c r="C50" s="23">
        <f>'PAAC 2021'!B12</f>
        <v>0.19999999999999998</v>
      </c>
    </row>
    <row r="51" spans="2:3" hidden="1" x14ac:dyDescent="0.25">
      <c r="B51" t="str">
        <f t="shared" si="4"/>
        <v xml:space="preserve"> 3 - Rendición de Cuentas (RdC)</v>
      </c>
      <c r="C51" s="23">
        <f>'PAAC 2021'!B18</f>
        <v>0.83333333333333337</v>
      </c>
    </row>
    <row r="52" spans="2:3" hidden="1" x14ac:dyDescent="0.25">
      <c r="B52" t="str">
        <f t="shared" si="4"/>
        <v xml:space="preserve"> 4 - Mecanismos para mejorar la Atención al Ciudadano</v>
      </c>
      <c r="C52" s="23">
        <f>'PAAC 2021'!B30</f>
        <v>0.93055555555555558</v>
      </c>
    </row>
    <row r="53" spans="2:3" hidden="1" x14ac:dyDescent="0.25">
      <c r="B53" t="str">
        <f t="shared" si="4"/>
        <v xml:space="preserve"> 5 - Mecanismos para la Transparencia y Acceso a la Información</v>
      </c>
      <c r="C53" s="23">
        <f>'PAAC 2021'!B48</f>
        <v>0.76818181818181808</v>
      </c>
    </row>
    <row r="54" spans="2:3" hidden="1" x14ac:dyDescent="0.25">
      <c r="B54" t="str">
        <f t="shared" si="4"/>
        <v>6- Iniciativas adicionales</v>
      </c>
      <c r="C54" s="23">
        <f>'PAAC 2021'!B59</f>
        <v>1</v>
      </c>
    </row>
    <row r="55" spans="2:3" hidden="1" x14ac:dyDescent="0.25"/>
    <row r="56" spans="2:3" hidden="1" x14ac:dyDescent="0.25"/>
    <row r="57" spans="2:3" hidden="1" x14ac:dyDescent="0.25"/>
    <row r="58" spans="2:3" hidden="1" x14ac:dyDescent="0.25"/>
    <row r="59" spans="2:3" hidden="1" x14ac:dyDescent="0.25"/>
    <row r="60" spans="2:3" hidden="1" x14ac:dyDescent="0.25"/>
    <row r="61" spans="2:3" hidden="1" x14ac:dyDescent="0.25"/>
    <row r="62" spans="2:3" hidden="1" x14ac:dyDescent="0.25"/>
    <row r="63" spans="2:3" hidden="1" x14ac:dyDescent="0.25"/>
    <row r="64" spans="2:3"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sheetData>
  <sheetProtection algorithmName="SHA-512" hashValue="/a28hJC6AXPPbUZJvA2h0Wa1ODFmUk792i0qUJqEG4W4n+/S/l70muDMPD8uIul4xpCGlnL8+I7VWCvDAzLIew==" saltValue="3i11jyGQ1f7umiCF9Z1dxg==" spinCount="100000" sheet="1" objects="1" scenarios="1"/>
  <mergeCells count="1">
    <mergeCell ref="B15:G15"/>
  </mergeCells>
  <printOptions horizontalCentered="1" verticalCentered="1"/>
  <pageMargins left="0.70866141732283472" right="0.70866141732283472" top="0.74803149606299213" bottom="0.74803149606299213" header="0.31496062992125984" footer="0.31496062992125984"/>
  <pageSetup scale="49" orientation="landscape" horizontalDpi="300" verticalDpi="300" r:id="rId1"/>
  <headerFooter>
    <oddHeader>&amp;LPág &amp;P de &amp;N&amp;CImplementación Plan Anticorrupción y de Atención al Ciudadano 2021&amp;RCorte 4° trimestre de 2021</oddHeader>
    <oddFooter>&amp;ROficina Asesora de Planeación
INVIAS</oddFooter>
  </headerFooter>
  <colBreaks count="1" manualBreakCount="1">
    <brk id="7" max="1048575" man="1"/>
  </col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8EAD9-077F-4BA4-852B-552DEAC3139B}">
  <sheetPr>
    <pageSetUpPr fitToPage="1"/>
  </sheetPr>
  <dimension ref="A1:BD67"/>
  <sheetViews>
    <sheetView tabSelected="1" zoomScale="60" zoomScaleNormal="60" zoomScaleSheetLayoutView="50" workbookViewId="0">
      <pane xSplit="5" ySplit="3" topLeftCell="F4" activePane="bottomRight" state="frozen"/>
      <selection activeCell="L29" sqref="L29"/>
      <selection pane="topRight" activeCell="L29" sqref="L29"/>
      <selection pane="bottomLeft" activeCell="L29" sqref="L29"/>
      <selection pane="bottomRight" activeCell="AX5" sqref="AX5"/>
    </sheetView>
  </sheetViews>
  <sheetFormatPr baseColWidth="10" defaultRowHeight="15" x14ac:dyDescent="0.25"/>
  <cols>
    <col min="1" max="3" width="11.42578125" style="1" hidden="1" customWidth="1"/>
    <col min="4" max="4" width="29.7109375" hidden="1" customWidth="1"/>
    <col min="5" max="5" width="47.28515625" style="2" customWidth="1"/>
    <col min="6" max="6" width="55.85546875" style="2" customWidth="1"/>
    <col min="7" max="22" width="7.5703125" style="2" hidden="1" customWidth="1"/>
    <col min="23" max="23" width="5.7109375" style="2" hidden="1" customWidth="1"/>
    <col min="24" max="25" width="5.7109375" style="2" customWidth="1"/>
    <col min="26" max="27" width="7.5703125" style="2" customWidth="1"/>
    <col min="28" max="28" width="11.42578125" style="448" customWidth="1"/>
    <col min="29" max="29" width="8.140625" style="448" customWidth="1"/>
    <col min="30" max="31" width="5.7109375" style="2" customWidth="1"/>
    <col min="32" max="32" width="9.5703125" style="2" customWidth="1"/>
    <col min="33" max="34" width="6.7109375" style="2" customWidth="1"/>
    <col min="35" max="35" width="4.5703125" style="2" customWidth="1"/>
    <col min="36" max="38" width="5.7109375" style="2" customWidth="1"/>
    <col min="39" max="39" width="73.5703125" style="2" hidden="1" customWidth="1"/>
    <col min="40" max="40" width="12.7109375" style="3" customWidth="1"/>
    <col min="41" max="41" width="10.28515625" style="4" customWidth="1"/>
    <col min="42" max="42" width="12.7109375" style="3" customWidth="1"/>
    <col min="43" max="43" width="10.28515625" style="4" customWidth="1"/>
    <col min="44" max="44" width="12.7109375" style="3" customWidth="1"/>
    <col min="45" max="45" width="10.28515625" style="4" customWidth="1"/>
    <col min="46" max="46" width="13.42578125" style="3" customWidth="1"/>
    <col min="47" max="47" width="11.5703125" style="4" customWidth="1"/>
    <col min="48" max="48" width="9.5703125" customWidth="1"/>
    <col min="49" max="49" width="12.5703125" bestFit="1" customWidth="1"/>
    <col min="50" max="50" width="113.5703125" customWidth="1"/>
  </cols>
  <sheetData>
    <row r="1" spans="1:50" ht="57" hidden="1" customHeight="1" thickBot="1" x14ac:dyDescent="0.3">
      <c r="A1" s="27"/>
      <c r="B1" s="27"/>
      <c r="C1" s="27"/>
      <c r="D1" s="28"/>
      <c r="E1" s="29"/>
      <c r="F1" s="29"/>
      <c r="G1" s="29"/>
      <c r="H1" s="29"/>
      <c r="I1" s="29"/>
      <c r="J1" s="29"/>
      <c r="K1" s="29"/>
      <c r="L1" s="29"/>
      <c r="M1" s="29"/>
      <c r="N1" s="29"/>
      <c r="O1" s="29"/>
      <c r="P1" s="29"/>
      <c r="Q1" s="29"/>
      <c r="R1" s="29"/>
      <c r="S1" s="29"/>
      <c r="T1" s="29"/>
      <c r="U1" s="29"/>
      <c r="V1" s="29"/>
      <c r="W1" s="29"/>
      <c r="X1" s="29"/>
      <c r="Y1" s="29"/>
      <c r="Z1" s="29"/>
      <c r="AA1" s="29"/>
      <c r="AB1" s="435"/>
      <c r="AC1" s="435"/>
      <c r="AD1" s="29"/>
      <c r="AE1" s="29"/>
      <c r="AF1" s="29"/>
      <c r="AG1" s="29"/>
      <c r="AH1" s="29"/>
      <c r="AI1" s="29"/>
      <c r="AJ1" s="29"/>
      <c r="AK1" s="29"/>
      <c r="AL1" s="29"/>
      <c r="AM1" s="29"/>
      <c r="AN1" s="489" t="s">
        <v>0</v>
      </c>
      <c r="AO1" s="490"/>
      <c r="AP1" s="490"/>
      <c r="AQ1" s="490"/>
      <c r="AR1" s="490"/>
      <c r="AS1" s="490"/>
      <c r="AT1" s="490"/>
      <c r="AU1" s="491"/>
      <c r="AV1" s="451" t="s">
        <v>183</v>
      </c>
      <c r="AW1" s="452"/>
      <c r="AX1" s="452"/>
    </row>
    <row r="2" spans="1:50" ht="19.5" customHeight="1" thickBot="1" x14ac:dyDescent="0.3">
      <c r="A2" s="30"/>
      <c r="B2" s="30"/>
      <c r="C2" s="30"/>
      <c r="D2" s="28"/>
      <c r="E2" s="29"/>
      <c r="F2" s="29"/>
      <c r="G2" s="492" t="s">
        <v>185</v>
      </c>
      <c r="H2" s="493"/>
      <c r="I2" s="493"/>
      <c r="J2" s="493"/>
      <c r="K2" s="493"/>
      <c r="L2" s="493"/>
      <c r="M2" s="493"/>
      <c r="N2" s="493"/>
      <c r="O2" s="493"/>
      <c r="P2" s="493"/>
      <c r="Q2" s="493"/>
      <c r="R2" s="493"/>
      <c r="S2" s="493"/>
      <c r="T2" s="493"/>
      <c r="U2" s="493"/>
      <c r="V2" s="493"/>
      <c r="W2" s="494"/>
      <c r="X2" s="498" t="s">
        <v>186</v>
      </c>
      <c r="Y2" s="499"/>
      <c r="Z2" s="499"/>
      <c r="AA2" s="499"/>
      <c r="AB2" s="500"/>
      <c r="AC2" s="500"/>
      <c r="AD2" s="499"/>
      <c r="AE2" s="499"/>
      <c r="AF2" s="499"/>
      <c r="AG2" s="499"/>
      <c r="AH2" s="499"/>
      <c r="AI2" s="499"/>
      <c r="AJ2" s="499"/>
      <c r="AK2" s="499"/>
      <c r="AL2" s="499"/>
      <c r="AM2" s="501"/>
      <c r="AN2" s="495" t="s">
        <v>1</v>
      </c>
      <c r="AO2" s="496"/>
      <c r="AP2" s="496" t="s">
        <v>2</v>
      </c>
      <c r="AQ2" s="496"/>
      <c r="AR2" s="496" t="s">
        <v>3</v>
      </c>
      <c r="AS2" s="496"/>
      <c r="AT2" s="496" t="s">
        <v>4</v>
      </c>
      <c r="AU2" s="497"/>
      <c r="AV2" s="453"/>
      <c r="AW2" s="454"/>
      <c r="AX2" s="454"/>
    </row>
    <row r="3" spans="1:50" ht="150.75" customHeight="1" thickBot="1" x14ac:dyDescent="0.3">
      <c r="A3" s="27"/>
      <c r="B3" s="33" t="s">
        <v>198</v>
      </c>
      <c r="C3" s="33" t="s">
        <v>176</v>
      </c>
      <c r="D3" s="31" t="s">
        <v>12</v>
      </c>
      <c r="E3" s="31" t="s">
        <v>13</v>
      </c>
      <c r="F3" s="32" t="s">
        <v>14</v>
      </c>
      <c r="G3" s="33" t="s">
        <v>15</v>
      </c>
      <c r="H3" s="34" t="s">
        <v>16</v>
      </c>
      <c r="I3" s="34" t="s">
        <v>17</v>
      </c>
      <c r="J3" s="34" t="s">
        <v>18</v>
      </c>
      <c r="K3" s="34" t="s">
        <v>19</v>
      </c>
      <c r="L3" s="34" t="s">
        <v>20</v>
      </c>
      <c r="M3" s="34" t="s">
        <v>21</v>
      </c>
      <c r="N3" s="34" t="s">
        <v>22</v>
      </c>
      <c r="O3" s="34" t="s">
        <v>23</v>
      </c>
      <c r="P3" s="34" t="s">
        <v>24</v>
      </c>
      <c r="Q3" s="34" t="s">
        <v>25</v>
      </c>
      <c r="R3" s="34" t="s">
        <v>26</v>
      </c>
      <c r="S3" s="34" t="s">
        <v>27</v>
      </c>
      <c r="T3" s="34" t="s">
        <v>28</v>
      </c>
      <c r="U3" s="34" t="s">
        <v>29</v>
      </c>
      <c r="V3" s="35" t="s">
        <v>30</v>
      </c>
      <c r="W3" s="36" t="s">
        <v>31</v>
      </c>
      <c r="X3" s="433" t="s">
        <v>15</v>
      </c>
      <c r="Y3" s="434" t="s">
        <v>192</v>
      </c>
      <c r="Z3" s="434" t="s">
        <v>195</v>
      </c>
      <c r="AA3" s="434" t="s">
        <v>193</v>
      </c>
      <c r="AB3" s="434" t="s">
        <v>194</v>
      </c>
      <c r="AC3" s="434" t="s">
        <v>205</v>
      </c>
      <c r="AD3" s="434" t="s">
        <v>196</v>
      </c>
      <c r="AE3" s="434" t="s">
        <v>19</v>
      </c>
      <c r="AF3" s="434" t="s">
        <v>188</v>
      </c>
      <c r="AG3" s="434" t="s">
        <v>20</v>
      </c>
      <c r="AH3" s="434" t="s">
        <v>197</v>
      </c>
      <c r="AI3" s="434" t="s">
        <v>22</v>
      </c>
      <c r="AJ3" s="434" t="s">
        <v>23</v>
      </c>
      <c r="AK3" s="434" t="s">
        <v>225</v>
      </c>
      <c r="AL3" s="434" t="s">
        <v>24</v>
      </c>
      <c r="AM3" s="34" t="s">
        <v>187</v>
      </c>
      <c r="AN3" s="37" t="s">
        <v>5</v>
      </c>
      <c r="AO3" s="38" t="s">
        <v>6</v>
      </c>
      <c r="AP3" s="39" t="s">
        <v>5</v>
      </c>
      <c r="AQ3" s="38" t="s">
        <v>6</v>
      </c>
      <c r="AR3" s="39" t="s">
        <v>5</v>
      </c>
      <c r="AS3" s="38" t="s">
        <v>6</v>
      </c>
      <c r="AT3" s="39" t="s">
        <v>5</v>
      </c>
      <c r="AU3" s="40" t="s">
        <v>6</v>
      </c>
      <c r="AV3" s="41" t="s">
        <v>171</v>
      </c>
      <c r="AW3" s="41" t="s">
        <v>174</v>
      </c>
      <c r="AX3" s="42" t="s">
        <v>172</v>
      </c>
    </row>
    <row r="4" spans="1:50" ht="409.6" thickBot="1" x14ac:dyDescent="0.3">
      <c r="A4" s="502" t="s">
        <v>173</v>
      </c>
      <c r="B4" s="455">
        <f>AVERAGE(AW4:AW11)</f>
        <v>1</v>
      </c>
      <c r="C4" s="455">
        <f>AVERAGE(AV4:AV11)</f>
        <v>1</v>
      </c>
      <c r="D4" s="43" t="s">
        <v>32</v>
      </c>
      <c r="E4" s="44" t="s">
        <v>33</v>
      </c>
      <c r="F4" s="370" t="s">
        <v>34</v>
      </c>
      <c r="G4" s="45"/>
      <c r="H4" s="46" t="s">
        <v>7</v>
      </c>
      <c r="I4" s="46" t="s">
        <v>7</v>
      </c>
      <c r="J4" s="46" t="s">
        <v>7</v>
      </c>
      <c r="K4" s="46" t="s">
        <v>7</v>
      </c>
      <c r="L4" s="46" t="s">
        <v>7</v>
      </c>
      <c r="M4" s="46" t="s">
        <v>7</v>
      </c>
      <c r="N4" s="46" t="s">
        <v>7</v>
      </c>
      <c r="O4" s="46" t="s">
        <v>7</v>
      </c>
      <c r="P4" s="46" t="s">
        <v>7</v>
      </c>
      <c r="Q4" s="46" t="s">
        <v>7</v>
      </c>
      <c r="R4" s="46" t="s">
        <v>7</v>
      </c>
      <c r="S4" s="46" t="s">
        <v>7</v>
      </c>
      <c r="T4" s="46"/>
      <c r="U4" s="46"/>
      <c r="V4" s="47"/>
      <c r="W4" s="48"/>
      <c r="X4" s="45" t="s">
        <v>7</v>
      </c>
      <c r="Y4" s="398" t="s">
        <v>7</v>
      </c>
      <c r="Z4" s="398" t="s">
        <v>7</v>
      </c>
      <c r="AA4" s="46" t="s">
        <v>7</v>
      </c>
      <c r="AB4" s="436"/>
      <c r="AC4" s="436"/>
      <c r="AD4" s="46" t="s">
        <v>7</v>
      </c>
      <c r="AE4" s="46" t="s">
        <v>7</v>
      </c>
      <c r="AF4" s="46" t="s">
        <v>7</v>
      </c>
      <c r="AG4" s="46" t="s">
        <v>7</v>
      </c>
      <c r="AH4" s="46" t="s">
        <v>7</v>
      </c>
      <c r="AI4" s="46" t="s">
        <v>7</v>
      </c>
      <c r="AJ4" s="46" t="s">
        <v>7</v>
      </c>
      <c r="AK4" s="46"/>
      <c r="AL4" s="46" t="s">
        <v>7</v>
      </c>
      <c r="AM4" s="44" t="s">
        <v>201</v>
      </c>
      <c r="AN4" s="49"/>
      <c r="AO4" s="50">
        <v>0.25</v>
      </c>
      <c r="AP4" s="51"/>
      <c r="AQ4" s="50">
        <v>0.5</v>
      </c>
      <c r="AR4" s="51"/>
      <c r="AS4" s="50">
        <v>0.75</v>
      </c>
      <c r="AT4" s="51"/>
      <c r="AU4" s="52">
        <v>1</v>
      </c>
      <c r="AV4" s="20">
        <v>1</v>
      </c>
      <c r="AW4" s="53">
        <f>AV4/AU4</f>
        <v>1</v>
      </c>
      <c r="AX4" s="388" t="s">
        <v>251</v>
      </c>
    </row>
    <row r="5" spans="1:50" ht="331.5" thickTop="1" thickBot="1" x14ac:dyDescent="0.3">
      <c r="A5" s="503"/>
      <c r="B5" s="456"/>
      <c r="C5" s="456"/>
      <c r="D5" s="54" t="s">
        <v>35</v>
      </c>
      <c r="E5" s="55" t="s">
        <v>36</v>
      </c>
      <c r="F5" s="371" t="s">
        <v>37</v>
      </c>
      <c r="G5" s="56"/>
      <c r="H5" s="57" t="s">
        <v>7</v>
      </c>
      <c r="I5" s="57" t="s">
        <v>7</v>
      </c>
      <c r="J5" s="57" t="s">
        <v>7</v>
      </c>
      <c r="K5" s="57" t="s">
        <v>7</v>
      </c>
      <c r="L5" s="57" t="s">
        <v>7</v>
      </c>
      <c r="M5" s="57" t="s">
        <v>7</v>
      </c>
      <c r="N5" s="57" t="s">
        <v>7</v>
      </c>
      <c r="O5" s="57" t="s">
        <v>7</v>
      </c>
      <c r="P5" s="57" t="s">
        <v>7</v>
      </c>
      <c r="Q5" s="57" t="s">
        <v>7</v>
      </c>
      <c r="R5" s="57" t="s">
        <v>7</v>
      </c>
      <c r="S5" s="57" t="s">
        <v>7</v>
      </c>
      <c r="T5" s="57"/>
      <c r="U5" s="57"/>
      <c r="V5" s="58"/>
      <c r="W5" s="59"/>
      <c r="X5" s="56" t="s">
        <v>7</v>
      </c>
      <c r="Y5" s="399" t="s">
        <v>7</v>
      </c>
      <c r="Z5" s="399" t="s">
        <v>7</v>
      </c>
      <c r="AA5" s="57" t="s">
        <v>7</v>
      </c>
      <c r="AB5" s="437"/>
      <c r="AC5" s="437"/>
      <c r="AD5" s="57" t="s">
        <v>7</v>
      </c>
      <c r="AE5" s="57" t="s">
        <v>7</v>
      </c>
      <c r="AF5" s="57" t="s">
        <v>7</v>
      </c>
      <c r="AG5" s="57" t="s">
        <v>7</v>
      </c>
      <c r="AH5" s="57" t="s">
        <v>7</v>
      </c>
      <c r="AI5" s="57" t="s">
        <v>7</v>
      </c>
      <c r="AJ5" s="57" t="s">
        <v>7</v>
      </c>
      <c r="AK5" s="57"/>
      <c r="AL5" s="57" t="s">
        <v>7</v>
      </c>
      <c r="AM5" s="55" t="s">
        <v>201</v>
      </c>
      <c r="AN5" s="60"/>
      <c r="AO5" s="61">
        <v>1</v>
      </c>
      <c r="AP5" s="62"/>
      <c r="AQ5" s="61">
        <v>1</v>
      </c>
      <c r="AR5" s="62"/>
      <c r="AS5" s="61">
        <v>1</v>
      </c>
      <c r="AT5" s="62"/>
      <c r="AU5" s="63">
        <v>1</v>
      </c>
      <c r="AV5" s="21">
        <v>1</v>
      </c>
      <c r="AW5" s="53">
        <f t="shared" ref="AW5:AW10" si="0">AV5/AU5</f>
        <v>1</v>
      </c>
      <c r="AX5" s="367" t="s">
        <v>267</v>
      </c>
    </row>
    <row r="6" spans="1:50" ht="166.5" thickTop="1" thickBot="1" x14ac:dyDescent="0.3">
      <c r="A6" s="503"/>
      <c r="B6" s="456"/>
      <c r="C6" s="456"/>
      <c r="D6" s="505" t="s">
        <v>38</v>
      </c>
      <c r="E6" s="64" t="s">
        <v>39</v>
      </c>
      <c r="F6" s="372" t="s">
        <v>40</v>
      </c>
      <c r="G6" s="65" t="s">
        <v>7</v>
      </c>
      <c r="H6" s="66"/>
      <c r="I6" s="66"/>
      <c r="J6" s="66"/>
      <c r="K6" s="66" t="s">
        <v>7</v>
      </c>
      <c r="L6" s="66"/>
      <c r="M6" s="66"/>
      <c r="N6" s="66"/>
      <c r="O6" s="66"/>
      <c r="P6" s="66"/>
      <c r="Q6" s="66"/>
      <c r="R6" s="66"/>
      <c r="S6" s="66"/>
      <c r="T6" s="66"/>
      <c r="U6" s="66"/>
      <c r="V6" s="67"/>
      <c r="W6" s="68"/>
      <c r="X6" s="65" t="s">
        <v>7</v>
      </c>
      <c r="Y6" s="400" t="s">
        <v>7</v>
      </c>
      <c r="Z6" s="400"/>
      <c r="AA6" s="66"/>
      <c r="AB6" s="66"/>
      <c r="AC6" s="66"/>
      <c r="AD6" s="66"/>
      <c r="AE6" s="66" t="s">
        <v>7</v>
      </c>
      <c r="AF6" s="66"/>
      <c r="AG6" s="66"/>
      <c r="AH6" s="66"/>
      <c r="AI6" s="66"/>
      <c r="AJ6" s="66"/>
      <c r="AK6" s="66"/>
      <c r="AL6" s="66"/>
      <c r="AM6" s="66" t="s">
        <v>199</v>
      </c>
      <c r="AN6" s="69"/>
      <c r="AO6" s="70">
        <v>0.25</v>
      </c>
      <c r="AP6" s="71"/>
      <c r="AQ6" s="70">
        <v>0.5</v>
      </c>
      <c r="AR6" s="71"/>
      <c r="AS6" s="70">
        <v>0.75</v>
      </c>
      <c r="AT6" s="71"/>
      <c r="AU6" s="72">
        <v>1</v>
      </c>
      <c r="AV6" s="21">
        <v>1</v>
      </c>
      <c r="AW6" s="53">
        <f t="shared" si="0"/>
        <v>1</v>
      </c>
      <c r="AX6" s="367" t="s">
        <v>252</v>
      </c>
    </row>
    <row r="7" spans="1:50" ht="136.5" thickTop="1" thickBot="1" x14ac:dyDescent="0.3">
      <c r="A7" s="503"/>
      <c r="B7" s="456"/>
      <c r="C7" s="456"/>
      <c r="D7" s="506"/>
      <c r="E7" s="73" t="s">
        <v>41</v>
      </c>
      <c r="F7" s="373" t="s">
        <v>40</v>
      </c>
      <c r="G7" s="74" t="s">
        <v>7</v>
      </c>
      <c r="H7" s="75"/>
      <c r="I7" s="75"/>
      <c r="J7" s="75"/>
      <c r="K7" s="75" t="s">
        <v>7</v>
      </c>
      <c r="L7" s="75"/>
      <c r="M7" s="75"/>
      <c r="N7" s="75"/>
      <c r="O7" s="75"/>
      <c r="P7" s="75"/>
      <c r="Q7" s="75"/>
      <c r="R7" s="75"/>
      <c r="S7" s="75"/>
      <c r="T7" s="75"/>
      <c r="U7" s="75"/>
      <c r="V7" s="76"/>
      <c r="W7" s="77"/>
      <c r="X7" s="74" t="s">
        <v>7</v>
      </c>
      <c r="Y7" s="401" t="s">
        <v>7</v>
      </c>
      <c r="Z7" s="401"/>
      <c r="AA7" s="75"/>
      <c r="AB7" s="75"/>
      <c r="AC7" s="75"/>
      <c r="AD7" s="75"/>
      <c r="AE7" s="75" t="s">
        <v>7</v>
      </c>
      <c r="AF7" s="75"/>
      <c r="AG7" s="75"/>
      <c r="AH7" s="75"/>
      <c r="AI7" s="75"/>
      <c r="AJ7" s="75"/>
      <c r="AK7" s="75"/>
      <c r="AL7" s="75"/>
      <c r="AM7" s="75" t="s">
        <v>200</v>
      </c>
      <c r="AN7" s="78"/>
      <c r="AO7" s="79">
        <v>0.25</v>
      </c>
      <c r="AP7" s="80"/>
      <c r="AQ7" s="79">
        <v>0.5</v>
      </c>
      <c r="AR7" s="80"/>
      <c r="AS7" s="79">
        <v>0.75</v>
      </c>
      <c r="AT7" s="80"/>
      <c r="AU7" s="81">
        <v>1</v>
      </c>
      <c r="AV7" s="21">
        <v>1</v>
      </c>
      <c r="AW7" s="53">
        <f t="shared" si="0"/>
        <v>1</v>
      </c>
      <c r="AX7" s="367" t="s">
        <v>266</v>
      </c>
    </row>
    <row r="8" spans="1:50" ht="136.5" thickTop="1" thickBot="1" x14ac:dyDescent="0.3">
      <c r="A8" s="503"/>
      <c r="B8" s="456"/>
      <c r="C8" s="456"/>
      <c r="D8" s="507"/>
      <c r="E8" s="82" t="s">
        <v>42</v>
      </c>
      <c r="F8" s="374" t="s">
        <v>40</v>
      </c>
      <c r="G8" s="83" t="s">
        <v>7</v>
      </c>
      <c r="H8" s="84"/>
      <c r="I8" s="84"/>
      <c r="J8" s="84"/>
      <c r="K8" s="84" t="s">
        <v>7</v>
      </c>
      <c r="L8" s="84"/>
      <c r="M8" s="84"/>
      <c r="N8" s="84"/>
      <c r="O8" s="84"/>
      <c r="P8" s="84"/>
      <c r="Q8" s="84"/>
      <c r="R8" s="84"/>
      <c r="S8" s="84"/>
      <c r="T8" s="84"/>
      <c r="U8" s="84"/>
      <c r="V8" s="85"/>
      <c r="W8" s="86"/>
      <c r="X8" s="83" t="s">
        <v>7</v>
      </c>
      <c r="Y8" s="402" t="s">
        <v>7</v>
      </c>
      <c r="Z8" s="402"/>
      <c r="AA8" s="84"/>
      <c r="AB8" s="84"/>
      <c r="AC8" s="84"/>
      <c r="AD8" s="84"/>
      <c r="AE8" s="84" t="s">
        <v>7</v>
      </c>
      <c r="AF8" s="84"/>
      <c r="AG8" s="84"/>
      <c r="AH8" s="84"/>
      <c r="AI8" s="84"/>
      <c r="AJ8" s="84"/>
      <c r="AK8" s="84"/>
      <c r="AL8" s="84"/>
      <c r="AM8" s="84" t="s">
        <v>200</v>
      </c>
      <c r="AN8" s="87"/>
      <c r="AO8" s="88">
        <v>0.25</v>
      </c>
      <c r="AP8" s="89"/>
      <c r="AQ8" s="88">
        <v>0.5</v>
      </c>
      <c r="AR8" s="89"/>
      <c r="AS8" s="88">
        <v>0.75</v>
      </c>
      <c r="AT8" s="89"/>
      <c r="AU8" s="90">
        <v>1</v>
      </c>
      <c r="AV8" s="21">
        <v>1</v>
      </c>
      <c r="AW8" s="53">
        <f t="shared" si="0"/>
        <v>1</v>
      </c>
      <c r="AX8" s="26" t="s">
        <v>268</v>
      </c>
    </row>
    <row r="9" spans="1:50" ht="406.5" thickTop="1" thickBot="1" x14ac:dyDescent="0.3">
      <c r="A9" s="503"/>
      <c r="B9" s="456"/>
      <c r="C9" s="456"/>
      <c r="D9" s="91" t="s">
        <v>43</v>
      </c>
      <c r="E9" s="92" t="s">
        <v>44</v>
      </c>
      <c r="F9" s="375" t="s">
        <v>45</v>
      </c>
      <c r="G9" s="93"/>
      <c r="H9" s="94" t="s">
        <v>7</v>
      </c>
      <c r="I9" s="94" t="s">
        <v>7</v>
      </c>
      <c r="J9" s="94" t="s">
        <v>7</v>
      </c>
      <c r="K9" s="94" t="s">
        <v>7</v>
      </c>
      <c r="L9" s="94" t="s">
        <v>7</v>
      </c>
      <c r="M9" s="94" t="s">
        <v>7</v>
      </c>
      <c r="N9" s="94" t="s">
        <v>7</v>
      </c>
      <c r="O9" s="94" t="s">
        <v>7</v>
      </c>
      <c r="P9" s="94" t="s">
        <v>7</v>
      </c>
      <c r="Q9" s="57" t="s">
        <v>7</v>
      </c>
      <c r="R9" s="57" t="s">
        <v>7</v>
      </c>
      <c r="S9" s="57" t="s">
        <v>7</v>
      </c>
      <c r="T9" s="94"/>
      <c r="U9" s="94"/>
      <c r="V9" s="95"/>
      <c r="W9" s="96"/>
      <c r="X9" s="56" t="s">
        <v>7</v>
      </c>
      <c r="Y9" s="399" t="s">
        <v>7</v>
      </c>
      <c r="Z9" s="399" t="s">
        <v>7</v>
      </c>
      <c r="AA9" s="57" t="s">
        <v>7</v>
      </c>
      <c r="AB9" s="437"/>
      <c r="AC9" s="437"/>
      <c r="AD9" s="57" t="s">
        <v>7</v>
      </c>
      <c r="AE9" s="57" t="s">
        <v>7</v>
      </c>
      <c r="AF9" s="57" t="s">
        <v>7</v>
      </c>
      <c r="AG9" s="57" t="s">
        <v>7</v>
      </c>
      <c r="AH9" s="57" t="s">
        <v>7</v>
      </c>
      <c r="AI9" s="57" t="s">
        <v>7</v>
      </c>
      <c r="AJ9" s="57" t="s">
        <v>7</v>
      </c>
      <c r="AK9" s="57"/>
      <c r="AL9" s="57" t="s">
        <v>7</v>
      </c>
      <c r="AM9" s="55" t="s">
        <v>201</v>
      </c>
      <c r="AN9" s="97">
        <v>1</v>
      </c>
      <c r="AO9" s="98">
        <f>AN9/AT9</f>
        <v>0.25</v>
      </c>
      <c r="AP9" s="99">
        <v>2</v>
      </c>
      <c r="AQ9" s="98">
        <f>AP9/AT9</f>
        <v>0.5</v>
      </c>
      <c r="AR9" s="99">
        <v>3</v>
      </c>
      <c r="AS9" s="98">
        <f>AR9/AT9</f>
        <v>0.75</v>
      </c>
      <c r="AT9" s="99">
        <v>4</v>
      </c>
      <c r="AU9" s="100">
        <f>AT9/AT9</f>
        <v>1</v>
      </c>
      <c r="AV9" s="21">
        <v>1</v>
      </c>
      <c r="AW9" s="53">
        <f t="shared" si="0"/>
        <v>1</v>
      </c>
      <c r="AX9" s="367" t="s">
        <v>253</v>
      </c>
    </row>
    <row r="10" spans="1:50" ht="70.5" customHeight="1" thickTop="1" thickBot="1" x14ac:dyDescent="0.3">
      <c r="A10" s="503"/>
      <c r="B10" s="456"/>
      <c r="C10" s="456"/>
      <c r="D10" s="508" t="s">
        <v>46</v>
      </c>
      <c r="E10" s="101" t="s">
        <v>161</v>
      </c>
      <c r="F10" s="376" t="s">
        <v>47</v>
      </c>
      <c r="G10" s="102"/>
      <c r="H10" s="103"/>
      <c r="I10" s="103"/>
      <c r="J10" s="103"/>
      <c r="K10" s="103" t="s">
        <v>7</v>
      </c>
      <c r="L10" s="103"/>
      <c r="M10" s="103"/>
      <c r="N10" s="103"/>
      <c r="O10" s="103"/>
      <c r="P10" s="103"/>
      <c r="Q10" s="103"/>
      <c r="R10" s="103"/>
      <c r="S10" s="103"/>
      <c r="T10" s="103"/>
      <c r="U10" s="103"/>
      <c r="V10" s="104"/>
      <c r="W10" s="105"/>
      <c r="X10" s="102"/>
      <c r="Y10" s="403"/>
      <c r="Z10" s="403"/>
      <c r="AA10" s="103"/>
      <c r="AB10" s="103"/>
      <c r="AC10" s="103"/>
      <c r="AD10" s="103"/>
      <c r="AE10" s="103" t="s">
        <v>7</v>
      </c>
      <c r="AF10" s="103"/>
      <c r="AG10" s="103"/>
      <c r="AH10" s="103"/>
      <c r="AI10" s="103"/>
      <c r="AJ10" s="103"/>
      <c r="AK10" s="103"/>
      <c r="AL10" s="103"/>
      <c r="AM10" s="103" t="s">
        <v>212</v>
      </c>
      <c r="AN10" s="106">
        <v>1</v>
      </c>
      <c r="AO10" s="107">
        <f>AN10/AT10</f>
        <v>0.25</v>
      </c>
      <c r="AP10" s="108">
        <v>2</v>
      </c>
      <c r="AQ10" s="107">
        <f>AP10/AT10</f>
        <v>0.5</v>
      </c>
      <c r="AR10" s="108">
        <v>3</v>
      </c>
      <c r="AS10" s="107">
        <f>AR10/AT10</f>
        <v>0.75</v>
      </c>
      <c r="AT10" s="108">
        <v>4</v>
      </c>
      <c r="AU10" s="109">
        <f>AT10/AT10</f>
        <v>1</v>
      </c>
      <c r="AV10" s="21">
        <v>1</v>
      </c>
      <c r="AW10" s="53">
        <f t="shared" si="0"/>
        <v>1</v>
      </c>
      <c r="AX10" s="367" t="s">
        <v>272</v>
      </c>
    </row>
    <row r="11" spans="1:50" ht="187.5" customHeight="1" thickTop="1" thickBot="1" x14ac:dyDescent="0.3">
      <c r="A11" s="504"/>
      <c r="B11" s="457"/>
      <c r="C11" s="457"/>
      <c r="D11" s="509"/>
      <c r="E11" s="110" t="s">
        <v>162</v>
      </c>
      <c r="F11" s="377" t="s">
        <v>48</v>
      </c>
      <c r="G11" s="111"/>
      <c r="H11" s="112"/>
      <c r="I11" s="112"/>
      <c r="J11" s="112"/>
      <c r="K11" s="112"/>
      <c r="L11" s="112" t="s">
        <v>7</v>
      </c>
      <c r="M11" s="112"/>
      <c r="N11" s="112"/>
      <c r="O11" s="112"/>
      <c r="P11" s="112"/>
      <c r="Q11" s="112"/>
      <c r="R11" s="112"/>
      <c r="S11" s="112"/>
      <c r="T11" s="112"/>
      <c r="U11" s="112"/>
      <c r="V11" s="113"/>
      <c r="W11" s="114"/>
      <c r="X11" s="111"/>
      <c r="Y11" s="404"/>
      <c r="Z11" s="404"/>
      <c r="AA11" s="112"/>
      <c r="AB11" s="112"/>
      <c r="AC11" s="112"/>
      <c r="AD11" s="112"/>
      <c r="AE11" s="112"/>
      <c r="AF11" s="112"/>
      <c r="AG11" s="112" t="s">
        <v>7</v>
      </c>
      <c r="AH11" s="112"/>
      <c r="AI11" s="112"/>
      <c r="AJ11" s="112"/>
      <c r="AK11" s="112"/>
      <c r="AL11" s="112"/>
      <c r="AM11" s="112" t="s">
        <v>213</v>
      </c>
      <c r="AN11" s="115">
        <v>1</v>
      </c>
      <c r="AO11" s="116">
        <f>AN11/AT11</f>
        <v>0.33333333333333331</v>
      </c>
      <c r="AP11" s="117">
        <v>2</v>
      </c>
      <c r="AQ11" s="116">
        <f>AP11/AT11</f>
        <v>0.66666666666666663</v>
      </c>
      <c r="AR11" s="117">
        <v>3</v>
      </c>
      <c r="AS11" s="116">
        <f>AR11/AT11</f>
        <v>1</v>
      </c>
      <c r="AT11" s="117">
        <v>3</v>
      </c>
      <c r="AU11" s="118">
        <f>AT11/AT11</f>
        <v>1</v>
      </c>
      <c r="AV11" s="21">
        <v>1</v>
      </c>
      <c r="AW11" s="53">
        <f>AV11/AU11</f>
        <v>1</v>
      </c>
      <c r="AX11" s="18" t="s">
        <v>247</v>
      </c>
    </row>
    <row r="12" spans="1:50" ht="253.5" customHeight="1" thickBot="1" x14ac:dyDescent="0.3">
      <c r="A12" s="510" t="s">
        <v>8</v>
      </c>
      <c r="B12" s="458">
        <f>AVERAGE(AW12:AW17)</f>
        <v>0.19999999999999998</v>
      </c>
      <c r="C12" s="458">
        <f>AVERAGE(AV12:AV17)</f>
        <v>0.19999999999999998</v>
      </c>
      <c r="D12" s="512" t="s">
        <v>160</v>
      </c>
      <c r="E12" s="397" t="s">
        <v>49</v>
      </c>
      <c r="F12" s="378" t="s">
        <v>50</v>
      </c>
      <c r="G12" s="119"/>
      <c r="H12" s="120" t="s">
        <v>7</v>
      </c>
      <c r="I12" s="120"/>
      <c r="J12" s="120"/>
      <c r="K12" s="120" t="s">
        <v>7</v>
      </c>
      <c r="L12" s="120"/>
      <c r="M12" s="120"/>
      <c r="N12" s="120"/>
      <c r="O12" s="120"/>
      <c r="P12" s="120"/>
      <c r="Q12" s="120" t="s">
        <v>7</v>
      </c>
      <c r="R12" s="120"/>
      <c r="S12" s="120"/>
      <c r="T12" s="120"/>
      <c r="U12" s="120"/>
      <c r="V12" s="121"/>
      <c r="W12" s="122"/>
      <c r="X12" s="119"/>
      <c r="Y12" s="405"/>
      <c r="Z12" s="405"/>
      <c r="AA12" s="120" t="s">
        <v>7</v>
      </c>
      <c r="AB12" s="438" t="s">
        <v>7</v>
      </c>
      <c r="AC12" s="438"/>
      <c r="AD12" s="120"/>
      <c r="AE12" s="120"/>
      <c r="AF12" s="120" t="s">
        <v>7</v>
      </c>
      <c r="AG12" s="120"/>
      <c r="AH12" s="120"/>
      <c r="AI12" s="120"/>
      <c r="AJ12" s="120"/>
      <c r="AK12" s="120"/>
      <c r="AL12" s="120"/>
      <c r="AM12" s="120" t="s">
        <v>202</v>
      </c>
      <c r="AN12" s="123"/>
      <c r="AO12" s="124">
        <f t="shared" ref="AO12:AO16" si="1">AN12/AT12</f>
        <v>0</v>
      </c>
      <c r="AP12" s="125"/>
      <c r="AQ12" s="124">
        <f t="shared" ref="AQ12:AQ23" si="2">AP12/AT12</f>
        <v>0</v>
      </c>
      <c r="AR12" s="125"/>
      <c r="AS12" s="124">
        <f t="shared" ref="AS12:AS23" si="3">AR12/AT12</f>
        <v>0</v>
      </c>
      <c r="AT12" s="125">
        <v>1</v>
      </c>
      <c r="AU12" s="126">
        <f t="shared" ref="AU12:AU23" si="4">AT12/AT12</f>
        <v>1</v>
      </c>
      <c r="AV12" s="21">
        <v>0.2</v>
      </c>
      <c r="AW12" s="53">
        <f t="shared" ref="AW12:AW19" si="5">AV12/AU12</f>
        <v>0.2</v>
      </c>
      <c r="AX12" s="449" t="s">
        <v>254</v>
      </c>
    </row>
    <row r="13" spans="1:50" ht="261" customHeight="1" thickBot="1" x14ac:dyDescent="0.3">
      <c r="A13" s="510"/>
      <c r="B13" s="459"/>
      <c r="C13" s="459"/>
      <c r="D13" s="512"/>
      <c r="E13" s="395" t="s">
        <v>51</v>
      </c>
      <c r="F13" s="379" t="s">
        <v>52</v>
      </c>
      <c r="G13" s="128"/>
      <c r="H13" s="129" t="s">
        <v>7</v>
      </c>
      <c r="I13" s="129"/>
      <c r="J13" s="129"/>
      <c r="K13" s="129" t="s">
        <v>7</v>
      </c>
      <c r="L13" s="129"/>
      <c r="M13" s="129"/>
      <c r="N13" s="129"/>
      <c r="O13" s="129"/>
      <c r="P13" s="129"/>
      <c r="Q13" s="129" t="s">
        <v>7</v>
      </c>
      <c r="R13" s="129"/>
      <c r="S13" s="129"/>
      <c r="T13" s="129"/>
      <c r="U13" s="129"/>
      <c r="V13" s="130"/>
      <c r="W13" s="131"/>
      <c r="X13" s="128"/>
      <c r="Y13" s="406"/>
      <c r="Z13" s="406"/>
      <c r="AA13" s="129" t="s">
        <v>7</v>
      </c>
      <c r="AB13" s="439" t="s">
        <v>7</v>
      </c>
      <c r="AC13" s="439"/>
      <c r="AD13" s="129"/>
      <c r="AE13" s="129"/>
      <c r="AF13" s="129" t="s">
        <v>7</v>
      </c>
      <c r="AG13" s="129"/>
      <c r="AH13" s="129"/>
      <c r="AI13" s="129"/>
      <c r="AJ13" s="129"/>
      <c r="AK13" s="129"/>
      <c r="AL13" s="129"/>
      <c r="AM13" s="129" t="s">
        <v>191</v>
      </c>
      <c r="AN13" s="132"/>
      <c r="AO13" s="133">
        <f t="shared" si="1"/>
        <v>0</v>
      </c>
      <c r="AP13" s="134"/>
      <c r="AQ13" s="133">
        <f t="shared" si="2"/>
        <v>0</v>
      </c>
      <c r="AR13" s="134"/>
      <c r="AS13" s="133">
        <f t="shared" si="3"/>
        <v>0</v>
      </c>
      <c r="AT13" s="134">
        <v>1</v>
      </c>
      <c r="AU13" s="135">
        <f t="shared" si="4"/>
        <v>1</v>
      </c>
      <c r="AV13" s="21">
        <v>0.2</v>
      </c>
      <c r="AW13" s="53">
        <f t="shared" si="5"/>
        <v>0.2</v>
      </c>
      <c r="AX13" s="449" t="s">
        <v>254</v>
      </c>
    </row>
    <row r="14" spans="1:50" ht="191.25" customHeight="1" thickBot="1" x14ac:dyDescent="0.3">
      <c r="A14" s="510"/>
      <c r="B14" s="459"/>
      <c r="C14" s="459"/>
      <c r="D14" s="512"/>
      <c r="E14" s="396" t="s">
        <v>53</v>
      </c>
      <c r="F14" s="380" t="s">
        <v>54</v>
      </c>
      <c r="G14" s="137"/>
      <c r="H14" s="138" t="s">
        <v>7</v>
      </c>
      <c r="I14" s="138"/>
      <c r="J14" s="138"/>
      <c r="K14" s="138" t="s">
        <v>7</v>
      </c>
      <c r="L14" s="138"/>
      <c r="M14" s="138"/>
      <c r="N14" s="138"/>
      <c r="O14" s="138"/>
      <c r="P14" s="138"/>
      <c r="Q14" s="138" t="s">
        <v>7</v>
      </c>
      <c r="R14" s="138"/>
      <c r="S14" s="138"/>
      <c r="T14" s="138"/>
      <c r="U14" s="138"/>
      <c r="V14" s="139"/>
      <c r="W14" s="140"/>
      <c r="X14" s="137"/>
      <c r="Y14" s="407"/>
      <c r="Z14" s="407"/>
      <c r="AA14" s="138" t="s">
        <v>7</v>
      </c>
      <c r="AB14" s="440" t="s">
        <v>7</v>
      </c>
      <c r="AC14" s="440"/>
      <c r="AD14" s="138"/>
      <c r="AE14" s="138"/>
      <c r="AF14" s="138" t="s">
        <v>7</v>
      </c>
      <c r="AG14" s="138"/>
      <c r="AH14" s="138"/>
      <c r="AI14" s="138"/>
      <c r="AJ14" s="138"/>
      <c r="AK14" s="138"/>
      <c r="AL14" s="138"/>
      <c r="AM14" s="138" t="s">
        <v>232</v>
      </c>
      <c r="AN14" s="141"/>
      <c r="AO14" s="142">
        <f t="shared" si="1"/>
        <v>0</v>
      </c>
      <c r="AP14" s="143"/>
      <c r="AQ14" s="142">
        <f t="shared" si="2"/>
        <v>0</v>
      </c>
      <c r="AR14" s="143"/>
      <c r="AS14" s="142">
        <f t="shared" si="3"/>
        <v>0</v>
      </c>
      <c r="AT14" s="143">
        <v>1</v>
      </c>
      <c r="AU14" s="144">
        <f t="shared" si="4"/>
        <v>1</v>
      </c>
      <c r="AV14" s="21">
        <v>0.2</v>
      </c>
      <c r="AW14" s="53">
        <f t="shared" si="5"/>
        <v>0.2</v>
      </c>
      <c r="AX14" s="449" t="s">
        <v>254</v>
      </c>
    </row>
    <row r="15" spans="1:50" ht="262.5" customHeight="1" thickBot="1" x14ac:dyDescent="0.3">
      <c r="A15" s="510"/>
      <c r="B15" s="459"/>
      <c r="C15" s="459"/>
      <c r="D15" s="512"/>
      <c r="E15" s="127" t="s">
        <v>177</v>
      </c>
      <c r="F15" s="379" t="s">
        <v>178</v>
      </c>
      <c r="G15" s="128"/>
      <c r="H15" s="129" t="s">
        <v>7</v>
      </c>
      <c r="I15" s="129"/>
      <c r="J15" s="129"/>
      <c r="K15" s="129" t="s">
        <v>7</v>
      </c>
      <c r="L15" s="129"/>
      <c r="M15" s="129"/>
      <c r="N15" s="129"/>
      <c r="O15" s="129"/>
      <c r="P15" s="129"/>
      <c r="Q15" s="129" t="s">
        <v>7</v>
      </c>
      <c r="R15" s="129"/>
      <c r="S15" s="129"/>
      <c r="T15" s="129"/>
      <c r="U15" s="129"/>
      <c r="V15" s="130"/>
      <c r="W15" s="131"/>
      <c r="X15" s="128"/>
      <c r="Y15" s="406"/>
      <c r="Z15" s="406"/>
      <c r="AA15" s="129" t="s">
        <v>7</v>
      </c>
      <c r="AB15" s="439" t="s">
        <v>7</v>
      </c>
      <c r="AC15" s="439"/>
      <c r="AD15" s="129"/>
      <c r="AE15" s="129"/>
      <c r="AF15" s="129" t="s">
        <v>7</v>
      </c>
      <c r="AG15" s="129"/>
      <c r="AH15" s="129"/>
      <c r="AI15" s="129"/>
      <c r="AJ15" s="129"/>
      <c r="AK15" s="129"/>
      <c r="AL15" s="129"/>
      <c r="AM15" s="129" t="s">
        <v>190</v>
      </c>
      <c r="AN15" s="132"/>
      <c r="AO15" s="133">
        <f t="shared" si="1"/>
        <v>0</v>
      </c>
      <c r="AP15" s="134"/>
      <c r="AQ15" s="133">
        <f t="shared" si="2"/>
        <v>0</v>
      </c>
      <c r="AR15" s="134"/>
      <c r="AS15" s="133">
        <f t="shared" si="3"/>
        <v>0</v>
      </c>
      <c r="AT15" s="134">
        <v>1</v>
      </c>
      <c r="AU15" s="135">
        <f t="shared" si="4"/>
        <v>1</v>
      </c>
      <c r="AV15" s="21">
        <v>0.2</v>
      </c>
      <c r="AW15" s="53">
        <f t="shared" si="5"/>
        <v>0.2</v>
      </c>
      <c r="AX15" s="449" t="s">
        <v>254</v>
      </c>
    </row>
    <row r="16" spans="1:50" ht="271.5" customHeight="1" thickBot="1" x14ac:dyDescent="0.3">
      <c r="A16" s="510"/>
      <c r="B16" s="459"/>
      <c r="C16" s="459"/>
      <c r="D16" s="512"/>
      <c r="E16" s="136" t="s">
        <v>55</v>
      </c>
      <c r="F16" s="380" t="s">
        <v>56</v>
      </c>
      <c r="G16" s="137"/>
      <c r="H16" s="138" t="s">
        <v>7</v>
      </c>
      <c r="I16" s="138"/>
      <c r="J16" s="138"/>
      <c r="K16" s="138" t="s">
        <v>7</v>
      </c>
      <c r="L16" s="138"/>
      <c r="M16" s="138"/>
      <c r="N16" s="138"/>
      <c r="O16" s="138"/>
      <c r="P16" s="138"/>
      <c r="Q16" s="138" t="s">
        <v>7</v>
      </c>
      <c r="R16" s="138"/>
      <c r="S16" s="138"/>
      <c r="T16" s="138"/>
      <c r="U16" s="138"/>
      <c r="V16" s="139"/>
      <c r="W16" s="140"/>
      <c r="X16" s="137"/>
      <c r="Y16" s="407"/>
      <c r="Z16" s="407"/>
      <c r="AA16" s="138" t="s">
        <v>7</v>
      </c>
      <c r="AB16" s="440"/>
      <c r="AC16" s="440"/>
      <c r="AD16" s="138"/>
      <c r="AE16" s="138"/>
      <c r="AF16" s="138" t="s">
        <v>7</v>
      </c>
      <c r="AG16" s="138"/>
      <c r="AH16" s="138"/>
      <c r="AI16" s="138"/>
      <c r="AJ16" s="138"/>
      <c r="AK16" s="138"/>
      <c r="AL16" s="138"/>
      <c r="AM16" s="138" t="s">
        <v>203</v>
      </c>
      <c r="AN16" s="145"/>
      <c r="AO16" s="142">
        <f t="shared" si="1"/>
        <v>0</v>
      </c>
      <c r="AP16" s="143"/>
      <c r="AQ16" s="142">
        <f t="shared" si="2"/>
        <v>0</v>
      </c>
      <c r="AR16" s="143"/>
      <c r="AS16" s="142">
        <f t="shared" si="3"/>
        <v>0</v>
      </c>
      <c r="AT16" s="143">
        <v>1</v>
      </c>
      <c r="AU16" s="144">
        <f t="shared" si="4"/>
        <v>1</v>
      </c>
      <c r="AV16" s="21">
        <v>0.2</v>
      </c>
      <c r="AW16" s="53">
        <f t="shared" si="5"/>
        <v>0.2</v>
      </c>
      <c r="AX16" s="449" t="s">
        <v>254</v>
      </c>
    </row>
    <row r="17" spans="1:50" ht="329.25" customHeight="1" thickBot="1" x14ac:dyDescent="0.3">
      <c r="A17" s="511"/>
      <c r="B17" s="460"/>
      <c r="C17" s="460"/>
      <c r="D17" s="513"/>
      <c r="E17" s="146" t="s">
        <v>179</v>
      </c>
      <c r="F17" s="381" t="s">
        <v>180</v>
      </c>
      <c r="G17" s="147"/>
      <c r="H17" s="148" t="s">
        <v>7</v>
      </c>
      <c r="I17" s="148"/>
      <c r="J17" s="148"/>
      <c r="K17" s="148" t="s">
        <v>7</v>
      </c>
      <c r="L17" s="148"/>
      <c r="M17" s="148"/>
      <c r="N17" s="148" t="s">
        <v>7</v>
      </c>
      <c r="O17" s="148"/>
      <c r="P17" s="148"/>
      <c r="Q17" s="148" t="s">
        <v>7</v>
      </c>
      <c r="R17" s="148"/>
      <c r="S17" s="148"/>
      <c r="T17" s="148"/>
      <c r="U17" s="148"/>
      <c r="V17" s="149"/>
      <c r="W17" s="150"/>
      <c r="X17" s="147"/>
      <c r="Y17" s="408"/>
      <c r="Z17" s="408"/>
      <c r="AA17" s="148" t="s">
        <v>7</v>
      </c>
      <c r="AB17" s="441" t="s">
        <v>7</v>
      </c>
      <c r="AC17" s="441"/>
      <c r="AD17" s="148"/>
      <c r="AE17" s="148"/>
      <c r="AF17" s="148" t="s">
        <v>7</v>
      </c>
      <c r="AG17" s="148"/>
      <c r="AH17" s="148"/>
      <c r="AI17" s="148" t="s">
        <v>7</v>
      </c>
      <c r="AJ17" s="148"/>
      <c r="AK17" s="148"/>
      <c r="AL17" s="148"/>
      <c r="AM17" s="148" t="s">
        <v>204</v>
      </c>
      <c r="AN17" s="151"/>
      <c r="AO17" s="133">
        <f>AN17/AT17</f>
        <v>0</v>
      </c>
      <c r="AP17" s="134"/>
      <c r="AQ17" s="133">
        <f t="shared" si="2"/>
        <v>0</v>
      </c>
      <c r="AR17" s="134"/>
      <c r="AS17" s="133">
        <f t="shared" si="3"/>
        <v>0</v>
      </c>
      <c r="AT17" s="134">
        <v>1</v>
      </c>
      <c r="AU17" s="135">
        <f t="shared" si="4"/>
        <v>1</v>
      </c>
      <c r="AV17" s="21">
        <v>0.2</v>
      </c>
      <c r="AW17" s="53">
        <f t="shared" si="5"/>
        <v>0.2</v>
      </c>
      <c r="AX17" s="449" t="s">
        <v>255</v>
      </c>
    </row>
    <row r="18" spans="1:50" ht="135.75" thickBot="1" x14ac:dyDescent="0.3">
      <c r="A18" s="517" t="s">
        <v>9</v>
      </c>
      <c r="B18" s="461">
        <f>AVERAGE(AW18:AW29)</f>
        <v>0.83333333333333337</v>
      </c>
      <c r="C18" s="461">
        <f>AVERAGE(AV18:AV29)</f>
        <v>1</v>
      </c>
      <c r="D18" s="520" t="s">
        <v>57</v>
      </c>
      <c r="E18" s="152" t="s">
        <v>58</v>
      </c>
      <c r="F18" s="153" t="s">
        <v>59</v>
      </c>
      <c r="G18" s="154" t="s">
        <v>7</v>
      </c>
      <c r="H18" s="155"/>
      <c r="I18" s="155"/>
      <c r="J18" s="155"/>
      <c r="K18" s="155"/>
      <c r="L18" s="155"/>
      <c r="M18" s="155"/>
      <c r="N18" s="155"/>
      <c r="O18" s="155"/>
      <c r="P18" s="155"/>
      <c r="Q18" s="155"/>
      <c r="R18" s="155"/>
      <c r="S18" s="155"/>
      <c r="T18" s="155"/>
      <c r="U18" s="155"/>
      <c r="V18" s="156"/>
      <c r="W18" s="157"/>
      <c r="X18" s="154" t="s">
        <v>7</v>
      </c>
      <c r="Y18" s="409" t="s">
        <v>7</v>
      </c>
      <c r="Z18" s="409"/>
      <c r="AA18" s="155"/>
      <c r="AB18" s="155"/>
      <c r="AC18" s="155"/>
      <c r="AD18" s="155"/>
      <c r="AE18" s="155"/>
      <c r="AF18" s="155"/>
      <c r="AG18" s="155"/>
      <c r="AH18" s="155"/>
      <c r="AI18" s="155"/>
      <c r="AJ18" s="155"/>
      <c r="AK18" s="155"/>
      <c r="AL18" s="155"/>
      <c r="AM18" s="155" t="s">
        <v>199</v>
      </c>
      <c r="AN18" s="158">
        <v>1</v>
      </c>
      <c r="AO18" s="159">
        <f t="shared" ref="AO18:AO23" si="6">AN18/AT18</f>
        <v>0.25</v>
      </c>
      <c r="AP18" s="160">
        <v>2</v>
      </c>
      <c r="AQ18" s="159">
        <f t="shared" si="2"/>
        <v>0.5</v>
      </c>
      <c r="AR18" s="160">
        <v>3</v>
      </c>
      <c r="AS18" s="159">
        <f t="shared" si="3"/>
        <v>0.75</v>
      </c>
      <c r="AT18" s="160">
        <v>4</v>
      </c>
      <c r="AU18" s="161">
        <f t="shared" si="4"/>
        <v>1</v>
      </c>
      <c r="AV18" s="21"/>
      <c r="AW18" s="53">
        <f t="shared" si="5"/>
        <v>0</v>
      </c>
      <c r="AX18" s="387"/>
    </row>
    <row r="19" spans="1:50" ht="135.75" thickBot="1" x14ac:dyDescent="0.3">
      <c r="A19" s="518"/>
      <c r="B19" s="462"/>
      <c r="C19" s="462"/>
      <c r="D19" s="521"/>
      <c r="E19" s="162" t="s">
        <v>60</v>
      </c>
      <c r="F19" s="163" t="s">
        <v>61</v>
      </c>
      <c r="G19" s="164" t="s">
        <v>7</v>
      </c>
      <c r="H19" s="165"/>
      <c r="I19" s="165"/>
      <c r="J19" s="165"/>
      <c r="K19" s="165"/>
      <c r="L19" s="165"/>
      <c r="M19" s="165"/>
      <c r="N19" s="165"/>
      <c r="O19" s="165"/>
      <c r="P19" s="165"/>
      <c r="Q19" s="165"/>
      <c r="R19" s="165"/>
      <c r="S19" s="165"/>
      <c r="T19" s="165"/>
      <c r="U19" s="165"/>
      <c r="V19" s="166"/>
      <c r="W19" s="167"/>
      <c r="X19" s="164" t="s">
        <v>7</v>
      </c>
      <c r="Y19" s="410" t="s">
        <v>7</v>
      </c>
      <c r="Z19" s="410"/>
      <c r="AA19" s="165"/>
      <c r="AB19" s="165"/>
      <c r="AC19" s="165"/>
      <c r="AD19" s="165"/>
      <c r="AE19" s="165"/>
      <c r="AF19" s="165"/>
      <c r="AG19" s="165"/>
      <c r="AH19" s="165"/>
      <c r="AI19" s="165"/>
      <c r="AJ19" s="165"/>
      <c r="AK19" s="165"/>
      <c r="AL19" s="165"/>
      <c r="AM19" s="165" t="s">
        <v>200</v>
      </c>
      <c r="AN19" s="168">
        <v>1</v>
      </c>
      <c r="AO19" s="169">
        <f t="shared" si="6"/>
        <v>0.25</v>
      </c>
      <c r="AP19" s="170">
        <v>2</v>
      </c>
      <c r="AQ19" s="169">
        <f t="shared" si="2"/>
        <v>0.5</v>
      </c>
      <c r="AR19" s="170">
        <v>3</v>
      </c>
      <c r="AS19" s="169">
        <f t="shared" si="3"/>
        <v>0.75</v>
      </c>
      <c r="AT19" s="170">
        <v>4</v>
      </c>
      <c r="AU19" s="171">
        <f t="shared" si="4"/>
        <v>1</v>
      </c>
      <c r="AV19" s="21"/>
      <c r="AW19" s="53">
        <f t="shared" si="5"/>
        <v>0</v>
      </c>
      <c r="AX19" s="18"/>
    </row>
    <row r="20" spans="1:50" ht="210.75" thickBot="1" x14ac:dyDescent="0.3">
      <c r="A20" s="518"/>
      <c r="B20" s="462"/>
      <c r="C20" s="462"/>
      <c r="D20" s="521"/>
      <c r="E20" s="172" t="s">
        <v>62</v>
      </c>
      <c r="F20" s="173" t="s">
        <v>63</v>
      </c>
      <c r="G20" s="174" t="s">
        <v>7</v>
      </c>
      <c r="H20" s="175"/>
      <c r="I20" s="175" t="s">
        <v>7</v>
      </c>
      <c r="J20" s="175"/>
      <c r="K20" s="175" t="s">
        <v>7</v>
      </c>
      <c r="L20" s="175"/>
      <c r="M20" s="175"/>
      <c r="N20" s="175"/>
      <c r="O20" s="175"/>
      <c r="P20" s="175"/>
      <c r="Q20" s="175"/>
      <c r="R20" s="175"/>
      <c r="S20" s="175"/>
      <c r="T20" s="175" t="s">
        <v>7</v>
      </c>
      <c r="U20" s="175"/>
      <c r="V20" s="176"/>
      <c r="W20" s="177"/>
      <c r="X20" s="174" t="s">
        <v>7</v>
      </c>
      <c r="Y20" s="411" t="s">
        <v>7</v>
      </c>
      <c r="Z20" s="411" t="s">
        <v>7</v>
      </c>
      <c r="AA20" s="175"/>
      <c r="AB20" s="175"/>
      <c r="AC20" s="175"/>
      <c r="AD20" s="175"/>
      <c r="AE20" s="175" t="s">
        <v>189</v>
      </c>
      <c r="AF20" s="175"/>
      <c r="AG20" s="175"/>
      <c r="AH20" s="175"/>
      <c r="AI20" s="175"/>
      <c r="AJ20" s="175"/>
      <c r="AK20" s="175"/>
      <c r="AL20" s="175"/>
      <c r="AM20" s="175" t="s">
        <v>208</v>
      </c>
      <c r="AN20" s="178">
        <v>1</v>
      </c>
      <c r="AO20" s="179">
        <f t="shared" si="6"/>
        <v>1</v>
      </c>
      <c r="AP20" s="180">
        <v>1</v>
      </c>
      <c r="AQ20" s="179">
        <f t="shared" si="2"/>
        <v>1</v>
      </c>
      <c r="AR20" s="180">
        <v>1</v>
      </c>
      <c r="AS20" s="179">
        <f t="shared" si="3"/>
        <v>1</v>
      </c>
      <c r="AT20" s="180">
        <v>1</v>
      </c>
      <c r="AU20" s="181">
        <f t="shared" si="4"/>
        <v>1</v>
      </c>
      <c r="AV20" s="21">
        <v>1</v>
      </c>
      <c r="AW20" s="53">
        <f t="shared" ref="AW20:AW21" si="7">AV20/AU20</f>
        <v>1</v>
      </c>
      <c r="AX20" s="368" t="s">
        <v>181</v>
      </c>
    </row>
    <row r="21" spans="1:50" ht="137.25" customHeight="1" thickBot="1" x14ac:dyDescent="0.3">
      <c r="A21" s="518"/>
      <c r="B21" s="462"/>
      <c r="C21" s="462"/>
      <c r="D21" s="521"/>
      <c r="E21" s="182" t="s">
        <v>64</v>
      </c>
      <c r="F21" s="369" t="s">
        <v>65</v>
      </c>
      <c r="G21" s="183" t="s">
        <v>7</v>
      </c>
      <c r="H21" s="184"/>
      <c r="I21" s="184" t="s">
        <v>7</v>
      </c>
      <c r="J21" s="184"/>
      <c r="K21" s="184" t="s">
        <v>7</v>
      </c>
      <c r="L21" s="184"/>
      <c r="M21" s="184"/>
      <c r="N21" s="184"/>
      <c r="O21" s="184"/>
      <c r="P21" s="184"/>
      <c r="Q21" s="184"/>
      <c r="R21" s="184"/>
      <c r="S21" s="184"/>
      <c r="T21" s="184" t="s">
        <v>7</v>
      </c>
      <c r="U21" s="184"/>
      <c r="V21" s="185"/>
      <c r="W21" s="186"/>
      <c r="X21" s="183" t="s">
        <v>7</v>
      </c>
      <c r="Y21" s="412" t="s">
        <v>7</v>
      </c>
      <c r="Z21" s="412" t="s">
        <v>7</v>
      </c>
      <c r="AA21" s="184"/>
      <c r="AB21" s="184"/>
      <c r="AC21" s="184"/>
      <c r="AD21" s="184"/>
      <c r="AE21" s="184" t="s">
        <v>189</v>
      </c>
      <c r="AF21" s="184"/>
      <c r="AG21" s="184"/>
      <c r="AH21" s="184"/>
      <c r="AI21" s="184"/>
      <c r="AJ21" s="184"/>
      <c r="AK21" s="184"/>
      <c r="AL21" s="184"/>
      <c r="AM21" s="165" t="s">
        <v>209</v>
      </c>
      <c r="AN21" s="168">
        <v>1</v>
      </c>
      <c r="AO21" s="169">
        <f t="shared" si="6"/>
        <v>0.25</v>
      </c>
      <c r="AP21" s="170">
        <v>2</v>
      </c>
      <c r="AQ21" s="169">
        <f t="shared" si="2"/>
        <v>0.5</v>
      </c>
      <c r="AR21" s="170">
        <v>3</v>
      </c>
      <c r="AS21" s="169">
        <f t="shared" si="3"/>
        <v>0.75</v>
      </c>
      <c r="AT21" s="170">
        <v>4</v>
      </c>
      <c r="AU21" s="171">
        <f t="shared" si="4"/>
        <v>1</v>
      </c>
      <c r="AV21" s="21">
        <v>1</v>
      </c>
      <c r="AW21" s="53">
        <f t="shared" si="7"/>
        <v>1</v>
      </c>
      <c r="AX21" s="18" t="s">
        <v>242</v>
      </c>
    </row>
    <row r="22" spans="1:50" ht="100.5" customHeight="1" thickBot="1" x14ac:dyDescent="0.3">
      <c r="A22" s="518"/>
      <c r="B22" s="462"/>
      <c r="C22" s="462"/>
      <c r="D22" s="522" t="s">
        <v>66</v>
      </c>
      <c r="E22" s="172" t="s">
        <v>67</v>
      </c>
      <c r="F22" s="173" t="s">
        <v>68</v>
      </c>
      <c r="G22" s="174" t="s">
        <v>7</v>
      </c>
      <c r="H22" s="175"/>
      <c r="I22" s="175" t="s">
        <v>7</v>
      </c>
      <c r="J22" s="175"/>
      <c r="K22" s="175"/>
      <c r="L22" s="175"/>
      <c r="M22" s="175"/>
      <c r="N22" s="175"/>
      <c r="O22" s="175"/>
      <c r="P22" s="175"/>
      <c r="Q22" s="175"/>
      <c r="R22" s="175"/>
      <c r="S22" s="175"/>
      <c r="T22" s="175"/>
      <c r="U22" s="175"/>
      <c r="V22" s="176"/>
      <c r="W22" s="177"/>
      <c r="X22" s="174" t="s">
        <v>7</v>
      </c>
      <c r="Y22" s="411" t="s">
        <v>7</v>
      </c>
      <c r="Z22" s="411" t="s">
        <v>7</v>
      </c>
      <c r="AA22" s="175"/>
      <c r="AB22" s="175"/>
      <c r="AC22" s="175"/>
      <c r="AD22" s="175"/>
      <c r="AE22" s="175"/>
      <c r="AF22" s="175"/>
      <c r="AG22" s="175"/>
      <c r="AH22" s="175"/>
      <c r="AI22" s="175"/>
      <c r="AJ22" s="175"/>
      <c r="AK22" s="175"/>
      <c r="AL22" s="175"/>
      <c r="AM22" s="175" t="s">
        <v>209</v>
      </c>
      <c r="AN22" s="178">
        <v>1</v>
      </c>
      <c r="AO22" s="179">
        <f t="shared" si="6"/>
        <v>0.25</v>
      </c>
      <c r="AP22" s="180">
        <v>2</v>
      </c>
      <c r="AQ22" s="179">
        <f t="shared" si="2"/>
        <v>0.5</v>
      </c>
      <c r="AR22" s="180">
        <v>3</v>
      </c>
      <c r="AS22" s="179">
        <f t="shared" si="3"/>
        <v>0.75</v>
      </c>
      <c r="AT22" s="180">
        <v>4</v>
      </c>
      <c r="AU22" s="181">
        <f t="shared" si="4"/>
        <v>1</v>
      </c>
      <c r="AV22" s="21">
        <v>1</v>
      </c>
      <c r="AW22" s="53">
        <f>AV22/AU22</f>
        <v>1</v>
      </c>
      <c r="AX22" s="26" t="s">
        <v>243</v>
      </c>
    </row>
    <row r="23" spans="1:50" ht="249.75" customHeight="1" thickBot="1" x14ac:dyDescent="0.3">
      <c r="A23" s="518"/>
      <c r="B23" s="462"/>
      <c r="C23" s="462"/>
      <c r="D23" s="521"/>
      <c r="E23" s="162" t="s">
        <v>69</v>
      </c>
      <c r="F23" s="163" t="s">
        <v>70</v>
      </c>
      <c r="G23" s="164" t="s">
        <v>7</v>
      </c>
      <c r="H23" s="165"/>
      <c r="I23" s="165" t="s">
        <v>7</v>
      </c>
      <c r="J23" s="165"/>
      <c r="K23" s="165" t="s">
        <v>7</v>
      </c>
      <c r="L23" s="165"/>
      <c r="M23" s="165"/>
      <c r="N23" s="165"/>
      <c r="O23" s="165"/>
      <c r="P23" s="165"/>
      <c r="Q23" s="165"/>
      <c r="R23" s="165"/>
      <c r="S23" s="165"/>
      <c r="T23" s="165" t="s">
        <v>7</v>
      </c>
      <c r="U23" s="165"/>
      <c r="V23" s="166"/>
      <c r="W23" s="167"/>
      <c r="X23" s="164" t="s">
        <v>7</v>
      </c>
      <c r="Y23" s="410" t="s">
        <v>7</v>
      </c>
      <c r="Z23" s="410" t="s">
        <v>7</v>
      </c>
      <c r="AA23" s="165"/>
      <c r="AB23" s="165"/>
      <c r="AC23" s="165"/>
      <c r="AD23" s="165"/>
      <c r="AE23" s="165" t="s">
        <v>189</v>
      </c>
      <c r="AF23" s="165"/>
      <c r="AG23" s="165"/>
      <c r="AH23" s="165"/>
      <c r="AI23" s="165"/>
      <c r="AJ23" s="165"/>
      <c r="AK23" s="165"/>
      <c r="AL23" s="165"/>
      <c r="AM23" s="165" t="s">
        <v>210</v>
      </c>
      <c r="AN23" s="168">
        <v>1</v>
      </c>
      <c r="AO23" s="169">
        <f t="shared" si="6"/>
        <v>0.25</v>
      </c>
      <c r="AP23" s="170">
        <v>2</v>
      </c>
      <c r="AQ23" s="169">
        <f t="shared" si="2"/>
        <v>0.5</v>
      </c>
      <c r="AR23" s="170">
        <v>3</v>
      </c>
      <c r="AS23" s="169">
        <f t="shared" si="3"/>
        <v>0.75</v>
      </c>
      <c r="AT23" s="170">
        <v>4</v>
      </c>
      <c r="AU23" s="171">
        <f t="shared" si="4"/>
        <v>1</v>
      </c>
      <c r="AV23" s="21">
        <v>1</v>
      </c>
      <c r="AW23" s="53">
        <f>AV23/AU23</f>
        <v>1</v>
      </c>
      <c r="AX23" s="26" t="s">
        <v>182</v>
      </c>
    </row>
    <row r="24" spans="1:50" ht="27" customHeight="1" thickBot="1" x14ac:dyDescent="0.3">
      <c r="A24" s="518"/>
      <c r="B24" s="462"/>
      <c r="C24" s="462"/>
      <c r="D24" s="521"/>
      <c r="E24" s="172" t="s">
        <v>71</v>
      </c>
      <c r="F24" s="173" t="s">
        <v>72</v>
      </c>
      <c r="G24" s="174" t="s">
        <v>7</v>
      </c>
      <c r="H24" s="175"/>
      <c r="I24" s="175"/>
      <c r="J24" s="175"/>
      <c r="K24" s="175"/>
      <c r="L24" s="175"/>
      <c r="M24" s="175"/>
      <c r="N24" s="175"/>
      <c r="O24" s="175"/>
      <c r="P24" s="175"/>
      <c r="Q24" s="175"/>
      <c r="R24" s="175"/>
      <c r="S24" s="175"/>
      <c r="T24" s="175"/>
      <c r="U24" s="175"/>
      <c r="V24" s="176"/>
      <c r="W24" s="177"/>
      <c r="X24" s="174" t="s">
        <v>7</v>
      </c>
      <c r="Y24" s="411" t="s">
        <v>7</v>
      </c>
      <c r="Z24" s="411"/>
      <c r="AA24" s="175"/>
      <c r="AB24" s="175"/>
      <c r="AC24" s="175"/>
      <c r="AD24" s="175"/>
      <c r="AE24" s="175"/>
      <c r="AF24" s="175"/>
      <c r="AG24" s="175"/>
      <c r="AH24" s="175"/>
      <c r="AI24" s="175"/>
      <c r="AJ24" s="175"/>
      <c r="AK24" s="175"/>
      <c r="AL24" s="175"/>
      <c r="AM24" s="175" t="s">
        <v>200</v>
      </c>
      <c r="AN24" s="178"/>
      <c r="AO24" s="179">
        <v>0</v>
      </c>
      <c r="AP24" s="180"/>
      <c r="AQ24" s="179">
        <v>0</v>
      </c>
      <c r="AR24" s="180"/>
      <c r="AS24" s="179">
        <v>0</v>
      </c>
      <c r="AT24" s="180">
        <v>1</v>
      </c>
      <c r="AU24" s="181">
        <v>1</v>
      </c>
      <c r="AV24" s="21">
        <v>1</v>
      </c>
      <c r="AW24" s="53">
        <f t="shared" ref="AW24:AW27" si="8">AV24/AU24</f>
        <v>1</v>
      </c>
      <c r="AX24" s="387" t="s">
        <v>244</v>
      </c>
    </row>
    <row r="25" spans="1:50" ht="201" customHeight="1" thickBot="1" x14ac:dyDescent="0.3">
      <c r="A25" s="518"/>
      <c r="B25" s="462"/>
      <c r="C25" s="462"/>
      <c r="D25" s="523"/>
      <c r="E25" s="162" t="s">
        <v>73</v>
      </c>
      <c r="F25" s="163" t="s">
        <v>74</v>
      </c>
      <c r="G25" s="164" t="s">
        <v>7</v>
      </c>
      <c r="H25" s="165" t="s">
        <v>7</v>
      </c>
      <c r="I25" s="165" t="s">
        <v>7</v>
      </c>
      <c r="J25" s="165"/>
      <c r="K25" s="165"/>
      <c r="L25" s="165"/>
      <c r="M25" s="165"/>
      <c r="N25" s="165"/>
      <c r="O25" s="165"/>
      <c r="P25" s="165"/>
      <c r="Q25" s="165"/>
      <c r="R25" s="165"/>
      <c r="S25" s="165"/>
      <c r="T25" s="165"/>
      <c r="U25" s="165"/>
      <c r="V25" s="166"/>
      <c r="W25" s="167"/>
      <c r="X25" s="164" t="s">
        <v>7</v>
      </c>
      <c r="Y25" s="410" t="s">
        <v>7</v>
      </c>
      <c r="Z25" s="410" t="s">
        <v>7</v>
      </c>
      <c r="AA25" s="165" t="s">
        <v>7</v>
      </c>
      <c r="AB25" s="442"/>
      <c r="AC25" s="442" t="s">
        <v>7</v>
      </c>
      <c r="AD25" s="165"/>
      <c r="AE25" s="165"/>
      <c r="AF25" s="165"/>
      <c r="AG25" s="165"/>
      <c r="AH25" s="165"/>
      <c r="AI25" s="165"/>
      <c r="AJ25" s="165"/>
      <c r="AK25" s="165"/>
      <c r="AL25" s="165"/>
      <c r="AM25" s="165" t="s">
        <v>211</v>
      </c>
      <c r="AN25" s="168">
        <v>1</v>
      </c>
      <c r="AO25" s="169">
        <f t="shared" ref="AO25:AO59" si="9">AN25/AT25</f>
        <v>0.1111111111111111</v>
      </c>
      <c r="AP25" s="170">
        <v>4</v>
      </c>
      <c r="AQ25" s="169">
        <f t="shared" ref="AQ25:AQ59" si="10">AP25/AT25</f>
        <v>0.44444444444444442</v>
      </c>
      <c r="AR25" s="170">
        <v>7</v>
      </c>
      <c r="AS25" s="169">
        <f t="shared" ref="AS25:AS59" si="11">AR25/AT25</f>
        <v>0.77777777777777779</v>
      </c>
      <c r="AT25" s="170">
        <v>9</v>
      </c>
      <c r="AU25" s="171">
        <f t="shared" ref="AU25:AU59" si="12">AT25/AT25</f>
        <v>1</v>
      </c>
      <c r="AV25" s="21">
        <v>1</v>
      </c>
      <c r="AW25" s="53">
        <f t="shared" si="8"/>
        <v>1</v>
      </c>
      <c r="AX25" s="367" t="s">
        <v>270</v>
      </c>
    </row>
    <row r="26" spans="1:50" ht="38.25" customHeight="1" thickBot="1" x14ac:dyDescent="0.3">
      <c r="A26" s="518"/>
      <c r="B26" s="462"/>
      <c r="C26" s="462"/>
      <c r="D26" s="522" t="s">
        <v>75</v>
      </c>
      <c r="E26" s="172" t="s">
        <v>76</v>
      </c>
      <c r="F26" s="173" t="s">
        <v>77</v>
      </c>
      <c r="G26" s="174" t="s">
        <v>7</v>
      </c>
      <c r="H26" s="175"/>
      <c r="I26" s="175" t="s">
        <v>7</v>
      </c>
      <c r="J26" s="175"/>
      <c r="K26" s="175"/>
      <c r="L26" s="175"/>
      <c r="M26" s="175"/>
      <c r="N26" s="175" t="s">
        <v>7</v>
      </c>
      <c r="O26" s="175"/>
      <c r="P26" s="175"/>
      <c r="Q26" s="175"/>
      <c r="R26" s="175"/>
      <c r="S26" s="175"/>
      <c r="T26" s="175"/>
      <c r="U26" s="175"/>
      <c r="V26" s="176"/>
      <c r="W26" s="177"/>
      <c r="X26" s="174" t="s">
        <v>7</v>
      </c>
      <c r="Y26" s="411" t="s">
        <v>7</v>
      </c>
      <c r="Z26" s="411"/>
      <c r="AA26" s="175"/>
      <c r="AB26" s="175"/>
      <c r="AC26" s="175"/>
      <c r="AD26" s="175"/>
      <c r="AE26" s="175"/>
      <c r="AF26" s="175"/>
      <c r="AG26" s="175"/>
      <c r="AH26" s="175"/>
      <c r="AI26" s="175" t="s">
        <v>7</v>
      </c>
      <c r="AJ26" s="175"/>
      <c r="AK26" s="175"/>
      <c r="AL26" s="175"/>
      <c r="AM26" s="175" t="s">
        <v>215</v>
      </c>
      <c r="AN26" s="178"/>
      <c r="AO26" s="179">
        <f t="shared" si="9"/>
        <v>0</v>
      </c>
      <c r="AP26" s="180"/>
      <c r="AQ26" s="179">
        <f t="shared" si="10"/>
        <v>0</v>
      </c>
      <c r="AR26" s="180"/>
      <c r="AS26" s="179">
        <f t="shared" si="11"/>
        <v>0</v>
      </c>
      <c r="AT26" s="180">
        <v>1</v>
      </c>
      <c r="AU26" s="181">
        <f t="shared" si="12"/>
        <v>1</v>
      </c>
      <c r="AV26" s="21">
        <v>1</v>
      </c>
      <c r="AW26" s="53">
        <f t="shared" si="8"/>
        <v>1</v>
      </c>
      <c r="AX26" s="387" t="s">
        <v>269</v>
      </c>
    </row>
    <row r="27" spans="1:50" ht="408.75" customHeight="1" thickBot="1" x14ac:dyDescent="0.3">
      <c r="A27" s="518"/>
      <c r="B27" s="462"/>
      <c r="C27" s="462"/>
      <c r="D27" s="521"/>
      <c r="E27" s="162" t="s">
        <v>78</v>
      </c>
      <c r="F27" s="163" t="s">
        <v>79</v>
      </c>
      <c r="G27" s="164" t="s">
        <v>7</v>
      </c>
      <c r="H27" s="165" t="s">
        <v>7</v>
      </c>
      <c r="I27" s="165" t="s">
        <v>7</v>
      </c>
      <c r="J27" s="165"/>
      <c r="K27" s="165"/>
      <c r="L27" s="165"/>
      <c r="M27" s="165"/>
      <c r="N27" s="165"/>
      <c r="O27" s="165"/>
      <c r="P27" s="165"/>
      <c r="Q27" s="165"/>
      <c r="R27" s="165"/>
      <c r="S27" s="165"/>
      <c r="T27" s="165"/>
      <c r="U27" s="165"/>
      <c r="V27" s="166"/>
      <c r="W27" s="167"/>
      <c r="X27" s="164" t="s">
        <v>7</v>
      </c>
      <c r="Y27" s="410" t="s">
        <v>7</v>
      </c>
      <c r="Z27" s="410" t="s">
        <v>7</v>
      </c>
      <c r="AA27" s="165" t="s">
        <v>7</v>
      </c>
      <c r="AB27" s="442"/>
      <c r="AC27" s="442" t="s">
        <v>7</v>
      </c>
      <c r="AD27" s="165"/>
      <c r="AE27" s="165"/>
      <c r="AF27" s="165"/>
      <c r="AG27" s="165"/>
      <c r="AH27" s="165"/>
      <c r="AI27" s="165"/>
      <c r="AJ27" s="165"/>
      <c r="AK27" s="165"/>
      <c r="AL27" s="165"/>
      <c r="AM27" s="165" t="s">
        <v>206</v>
      </c>
      <c r="AN27" s="168">
        <v>1</v>
      </c>
      <c r="AO27" s="169">
        <f t="shared" si="9"/>
        <v>0.25</v>
      </c>
      <c r="AP27" s="170">
        <v>2</v>
      </c>
      <c r="AQ27" s="169">
        <f t="shared" si="10"/>
        <v>0.5</v>
      </c>
      <c r="AR27" s="170">
        <v>3</v>
      </c>
      <c r="AS27" s="169">
        <f t="shared" si="11"/>
        <v>0.75</v>
      </c>
      <c r="AT27" s="170">
        <v>4</v>
      </c>
      <c r="AU27" s="171">
        <f t="shared" si="12"/>
        <v>1</v>
      </c>
      <c r="AV27" s="21">
        <v>1</v>
      </c>
      <c r="AW27" s="53">
        <f t="shared" si="8"/>
        <v>1</v>
      </c>
      <c r="AX27" s="367" t="s">
        <v>256</v>
      </c>
    </row>
    <row r="28" spans="1:50" ht="30.75" thickBot="1" x14ac:dyDescent="0.3">
      <c r="A28" s="518"/>
      <c r="B28" s="462"/>
      <c r="C28" s="462"/>
      <c r="D28" s="523"/>
      <c r="E28" s="172" t="s">
        <v>80</v>
      </c>
      <c r="F28" s="173" t="s">
        <v>81</v>
      </c>
      <c r="G28" s="174"/>
      <c r="H28" s="175"/>
      <c r="I28" s="175"/>
      <c r="J28" s="175"/>
      <c r="K28" s="175" t="s">
        <v>7</v>
      </c>
      <c r="L28" s="175"/>
      <c r="M28" s="175"/>
      <c r="N28" s="175"/>
      <c r="O28" s="175"/>
      <c r="P28" s="175"/>
      <c r="Q28" s="175"/>
      <c r="R28" s="175"/>
      <c r="S28" s="175"/>
      <c r="T28" s="175"/>
      <c r="U28" s="175"/>
      <c r="V28" s="176"/>
      <c r="W28" s="177"/>
      <c r="X28" s="174"/>
      <c r="Y28" s="411"/>
      <c r="Z28" s="411"/>
      <c r="AA28" s="175"/>
      <c r="AB28" s="175"/>
      <c r="AC28" s="175"/>
      <c r="AD28" s="175"/>
      <c r="AE28" s="175" t="s">
        <v>189</v>
      </c>
      <c r="AF28" s="175"/>
      <c r="AG28" s="175"/>
      <c r="AH28" s="175"/>
      <c r="AI28" s="175"/>
      <c r="AJ28" s="175"/>
      <c r="AK28" s="175"/>
      <c r="AL28" s="175"/>
      <c r="AM28" s="175"/>
      <c r="AN28" s="178"/>
      <c r="AO28" s="179">
        <f t="shared" si="9"/>
        <v>0</v>
      </c>
      <c r="AP28" s="180"/>
      <c r="AQ28" s="179">
        <f t="shared" si="10"/>
        <v>0</v>
      </c>
      <c r="AR28" s="180"/>
      <c r="AS28" s="179">
        <f t="shared" si="11"/>
        <v>0</v>
      </c>
      <c r="AT28" s="180">
        <v>1</v>
      </c>
      <c r="AU28" s="181">
        <f t="shared" si="12"/>
        <v>1</v>
      </c>
      <c r="AV28" s="21">
        <v>1</v>
      </c>
      <c r="AW28" s="53">
        <f t="shared" ref="AW28:AW29" si="13">AV28/AU28</f>
        <v>1</v>
      </c>
      <c r="AX28" s="368" t="s">
        <v>245</v>
      </c>
    </row>
    <row r="29" spans="1:50" ht="89.25" customHeight="1" thickBot="1" x14ac:dyDescent="0.3">
      <c r="A29" s="519"/>
      <c r="B29" s="463"/>
      <c r="C29" s="463"/>
      <c r="D29" s="187" t="s">
        <v>82</v>
      </c>
      <c r="E29" s="188" t="s">
        <v>83</v>
      </c>
      <c r="F29" s="382" t="s">
        <v>84</v>
      </c>
      <c r="G29" s="189"/>
      <c r="H29" s="190"/>
      <c r="I29" s="190"/>
      <c r="J29" s="190"/>
      <c r="K29" s="190" t="s">
        <v>7</v>
      </c>
      <c r="L29" s="190" t="s">
        <v>7</v>
      </c>
      <c r="M29" s="190"/>
      <c r="N29" s="190"/>
      <c r="O29" s="190"/>
      <c r="P29" s="190"/>
      <c r="Q29" s="190"/>
      <c r="R29" s="190"/>
      <c r="S29" s="190"/>
      <c r="T29" s="190"/>
      <c r="U29" s="190"/>
      <c r="V29" s="191"/>
      <c r="W29" s="192"/>
      <c r="X29" s="189"/>
      <c r="Y29" s="413"/>
      <c r="Z29" s="413"/>
      <c r="AA29" s="190"/>
      <c r="AB29" s="190"/>
      <c r="AC29" s="190"/>
      <c r="AD29" s="190"/>
      <c r="AE29" s="190" t="s">
        <v>7</v>
      </c>
      <c r="AF29" s="190"/>
      <c r="AG29" s="190" t="s">
        <v>7</v>
      </c>
      <c r="AH29" s="190"/>
      <c r="AI29" s="190"/>
      <c r="AJ29" s="190"/>
      <c r="AK29" s="190"/>
      <c r="AL29" s="190"/>
      <c r="AM29" s="190" t="s">
        <v>249</v>
      </c>
      <c r="AN29" s="193"/>
      <c r="AO29" s="194">
        <f t="shared" si="9"/>
        <v>0</v>
      </c>
      <c r="AP29" s="195"/>
      <c r="AQ29" s="194">
        <f t="shared" si="10"/>
        <v>0</v>
      </c>
      <c r="AR29" s="195"/>
      <c r="AS29" s="194">
        <f t="shared" si="11"/>
        <v>0</v>
      </c>
      <c r="AT29" s="195">
        <v>1</v>
      </c>
      <c r="AU29" s="196">
        <f t="shared" si="12"/>
        <v>1</v>
      </c>
      <c r="AV29" s="21">
        <v>1</v>
      </c>
      <c r="AW29" s="53">
        <f t="shared" si="13"/>
        <v>1</v>
      </c>
      <c r="AX29" s="387" t="s">
        <v>248</v>
      </c>
    </row>
    <row r="30" spans="1:50" ht="193.5" customHeight="1" thickBot="1" x14ac:dyDescent="0.3">
      <c r="A30" s="476" t="s">
        <v>10</v>
      </c>
      <c r="B30" s="514">
        <f>AVERAGE(AW30:AW47)</f>
        <v>0.93055555555555558</v>
      </c>
      <c r="C30" s="514">
        <f>AVERAGE(AV30:AV47)</f>
        <v>0.98529411764705888</v>
      </c>
      <c r="D30" s="479" t="s">
        <v>85</v>
      </c>
      <c r="E30" s="197" t="s">
        <v>86</v>
      </c>
      <c r="F30" s="198" t="s">
        <v>87</v>
      </c>
      <c r="G30" s="199" t="s">
        <v>7</v>
      </c>
      <c r="H30" s="200" t="s">
        <v>7</v>
      </c>
      <c r="I30" s="200" t="s">
        <v>7</v>
      </c>
      <c r="J30" s="200"/>
      <c r="K30" s="200"/>
      <c r="L30" s="200"/>
      <c r="M30" s="200"/>
      <c r="N30" s="200" t="s">
        <v>7</v>
      </c>
      <c r="O30" s="200"/>
      <c r="P30" s="200"/>
      <c r="Q30" s="200"/>
      <c r="R30" s="200"/>
      <c r="S30" s="200"/>
      <c r="T30" s="200"/>
      <c r="U30" s="200"/>
      <c r="V30" s="201"/>
      <c r="W30" s="202"/>
      <c r="X30" s="199"/>
      <c r="Y30" s="414"/>
      <c r="Z30" s="414" t="s">
        <v>7</v>
      </c>
      <c r="AA30" s="200" t="s">
        <v>7</v>
      </c>
      <c r="AB30" s="443"/>
      <c r="AC30" s="443" t="s">
        <v>7</v>
      </c>
      <c r="AD30" s="200"/>
      <c r="AE30" s="200"/>
      <c r="AF30" s="200"/>
      <c r="AG30" s="200"/>
      <c r="AH30" s="200"/>
      <c r="AI30" s="443" t="s">
        <v>7</v>
      </c>
      <c r="AJ30" s="200"/>
      <c r="AK30" s="200"/>
      <c r="AL30" s="200"/>
      <c r="AM30" s="200" t="s">
        <v>216</v>
      </c>
      <c r="AN30" s="203">
        <v>1</v>
      </c>
      <c r="AO30" s="204">
        <f t="shared" si="9"/>
        <v>0.25</v>
      </c>
      <c r="AP30" s="205">
        <v>2</v>
      </c>
      <c r="AQ30" s="204">
        <f t="shared" si="10"/>
        <v>0.5</v>
      </c>
      <c r="AR30" s="205">
        <v>3</v>
      </c>
      <c r="AS30" s="204">
        <f t="shared" si="11"/>
        <v>0.75</v>
      </c>
      <c r="AT30" s="205">
        <v>4</v>
      </c>
      <c r="AU30" s="206">
        <f t="shared" si="12"/>
        <v>1</v>
      </c>
      <c r="AV30" s="21">
        <v>1</v>
      </c>
      <c r="AW30" s="53">
        <f>AV30/AU30</f>
        <v>1</v>
      </c>
      <c r="AX30" s="26" t="s">
        <v>257</v>
      </c>
    </row>
    <row r="31" spans="1:50" ht="254.25" customHeight="1" thickBot="1" x14ac:dyDescent="0.3">
      <c r="A31" s="477"/>
      <c r="B31" s="515"/>
      <c r="C31" s="515"/>
      <c r="D31" s="480"/>
      <c r="E31" s="207" t="s">
        <v>88</v>
      </c>
      <c r="F31" s="383" t="s">
        <v>89</v>
      </c>
      <c r="G31" s="208"/>
      <c r="H31" s="209"/>
      <c r="I31" s="209"/>
      <c r="J31" s="209"/>
      <c r="K31" s="210" t="s">
        <v>7</v>
      </c>
      <c r="L31" s="209"/>
      <c r="M31" s="209"/>
      <c r="N31" s="209"/>
      <c r="O31" s="209"/>
      <c r="P31" s="209"/>
      <c r="Q31" s="209"/>
      <c r="R31" s="209"/>
      <c r="S31" s="209"/>
      <c r="T31" s="209"/>
      <c r="U31" s="209"/>
      <c r="V31" s="211"/>
      <c r="W31" s="212"/>
      <c r="X31" s="208"/>
      <c r="Y31" s="415"/>
      <c r="Z31" s="415"/>
      <c r="AA31" s="209"/>
      <c r="AB31" s="209"/>
      <c r="AC31" s="209"/>
      <c r="AD31" s="209"/>
      <c r="AE31" s="210" t="s">
        <v>189</v>
      </c>
      <c r="AF31" s="209"/>
      <c r="AG31" s="209"/>
      <c r="AH31" s="209"/>
      <c r="AI31" s="209"/>
      <c r="AJ31" s="209"/>
      <c r="AK31" s="209"/>
      <c r="AL31" s="209"/>
      <c r="AM31" s="209" t="s">
        <v>250</v>
      </c>
      <c r="AN31" s="213">
        <v>1</v>
      </c>
      <c r="AO31" s="214">
        <f t="shared" si="9"/>
        <v>0.25</v>
      </c>
      <c r="AP31" s="215">
        <v>2</v>
      </c>
      <c r="AQ31" s="214">
        <f t="shared" si="10"/>
        <v>0.5</v>
      </c>
      <c r="AR31" s="215">
        <v>3</v>
      </c>
      <c r="AS31" s="214">
        <f t="shared" si="11"/>
        <v>0.75</v>
      </c>
      <c r="AT31" s="215">
        <v>4</v>
      </c>
      <c r="AU31" s="216">
        <f t="shared" si="12"/>
        <v>1</v>
      </c>
      <c r="AV31" s="21">
        <v>1</v>
      </c>
      <c r="AW31" s="53">
        <f>AV31/AU31</f>
        <v>1</v>
      </c>
      <c r="AX31" s="26" t="s">
        <v>246</v>
      </c>
    </row>
    <row r="32" spans="1:50" ht="67.5" customHeight="1" thickBot="1" x14ac:dyDescent="0.3">
      <c r="A32" s="477"/>
      <c r="B32" s="515"/>
      <c r="C32" s="515"/>
      <c r="D32" s="481"/>
      <c r="E32" s="389" t="s">
        <v>90</v>
      </c>
      <c r="F32" s="217" t="s">
        <v>91</v>
      </c>
      <c r="G32" s="218" t="s">
        <v>7</v>
      </c>
      <c r="H32" s="219"/>
      <c r="I32" s="219" t="s">
        <v>7</v>
      </c>
      <c r="J32" s="219"/>
      <c r="K32" s="219"/>
      <c r="L32" s="219"/>
      <c r="M32" s="219"/>
      <c r="N32" s="219" t="s">
        <v>7</v>
      </c>
      <c r="O32" s="219"/>
      <c r="P32" s="219"/>
      <c r="Q32" s="219"/>
      <c r="R32" s="219"/>
      <c r="S32" s="219"/>
      <c r="T32" s="219"/>
      <c r="U32" s="219"/>
      <c r="V32" s="220"/>
      <c r="W32" s="221"/>
      <c r="X32" s="218"/>
      <c r="Y32" s="416"/>
      <c r="Z32" s="416"/>
      <c r="AA32" s="219"/>
      <c r="AB32" s="219"/>
      <c r="AC32" s="219"/>
      <c r="AD32" s="219"/>
      <c r="AE32" s="219"/>
      <c r="AF32" s="219"/>
      <c r="AG32" s="219"/>
      <c r="AH32" s="219"/>
      <c r="AI32" s="219" t="s">
        <v>7</v>
      </c>
      <c r="AJ32" s="219"/>
      <c r="AK32" s="219"/>
      <c r="AL32" s="219"/>
      <c r="AM32" s="219" t="s">
        <v>217</v>
      </c>
      <c r="AN32" s="222"/>
      <c r="AO32" s="223">
        <f t="shared" si="9"/>
        <v>0</v>
      </c>
      <c r="AP32" s="224">
        <v>2</v>
      </c>
      <c r="AQ32" s="223">
        <f t="shared" si="10"/>
        <v>0.5</v>
      </c>
      <c r="AR32" s="224">
        <v>2</v>
      </c>
      <c r="AS32" s="223">
        <f t="shared" si="11"/>
        <v>0.5</v>
      </c>
      <c r="AT32" s="224">
        <v>4</v>
      </c>
      <c r="AU32" s="225">
        <f t="shared" si="12"/>
        <v>1</v>
      </c>
      <c r="AV32" s="21">
        <v>1</v>
      </c>
      <c r="AW32" s="53">
        <f t="shared" ref="AW32:AW42" si="14">AV32/AU32</f>
        <v>1</v>
      </c>
      <c r="AX32" s="18" t="s">
        <v>234</v>
      </c>
    </row>
    <row r="33" spans="1:50" ht="58.5" customHeight="1" thickBot="1" x14ac:dyDescent="0.3">
      <c r="A33" s="477"/>
      <c r="B33" s="515"/>
      <c r="C33" s="515"/>
      <c r="D33" s="482" t="s">
        <v>92</v>
      </c>
      <c r="E33" s="226" t="s">
        <v>93</v>
      </c>
      <c r="F33" s="227" t="s">
        <v>94</v>
      </c>
      <c r="G33" s="228" t="s">
        <v>7</v>
      </c>
      <c r="H33" s="229"/>
      <c r="I33" s="229"/>
      <c r="J33" s="229"/>
      <c r="K33" s="229"/>
      <c r="L33" s="229"/>
      <c r="M33" s="229"/>
      <c r="N33" s="229" t="s">
        <v>7</v>
      </c>
      <c r="O33" s="229"/>
      <c r="P33" s="229"/>
      <c r="Q33" s="229"/>
      <c r="R33" s="229"/>
      <c r="S33" s="229"/>
      <c r="T33" s="229"/>
      <c r="U33" s="229"/>
      <c r="V33" s="230"/>
      <c r="W33" s="231"/>
      <c r="X33" s="228" t="s">
        <v>7</v>
      </c>
      <c r="Y33" s="417" t="s">
        <v>7</v>
      </c>
      <c r="Z33" s="417"/>
      <c r="AA33" s="229"/>
      <c r="AB33" s="229"/>
      <c r="AC33" s="229"/>
      <c r="AD33" s="229"/>
      <c r="AE33" s="229"/>
      <c r="AF33" s="229"/>
      <c r="AG33" s="229"/>
      <c r="AH33" s="229"/>
      <c r="AI33" s="229" t="s">
        <v>7</v>
      </c>
      <c r="AJ33" s="229"/>
      <c r="AK33" s="229"/>
      <c r="AL33" s="229"/>
      <c r="AM33" s="229" t="s">
        <v>200</v>
      </c>
      <c r="AN33" s="232"/>
      <c r="AO33" s="233">
        <f t="shared" si="9"/>
        <v>0</v>
      </c>
      <c r="AP33" s="234">
        <v>1</v>
      </c>
      <c r="AQ33" s="233">
        <f t="shared" si="10"/>
        <v>0.5</v>
      </c>
      <c r="AR33" s="234">
        <v>1</v>
      </c>
      <c r="AS33" s="233">
        <f t="shared" si="11"/>
        <v>0.5</v>
      </c>
      <c r="AT33" s="234">
        <v>2</v>
      </c>
      <c r="AU33" s="235">
        <f t="shared" si="12"/>
        <v>1</v>
      </c>
      <c r="AV33" s="21">
        <v>1</v>
      </c>
      <c r="AW33" s="53">
        <f t="shared" si="14"/>
        <v>1</v>
      </c>
      <c r="AX33" s="18" t="s">
        <v>235</v>
      </c>
    </row>
    <row r="34" spans="1:50" ht="74.25" customHeight="1" thickBot="1" x14ac:dyDescent="0.3">
      <c r="A34" s="477"/>
      <c r="B34" s="515"/>
      <c r="C34" s="515"/>
      <c r="D34" s="483"/>
      <c r="E34" s="389" t="s">
        <v>95</v>
      </c>
      <c r="F34" s="217" t="s">
        <v>96</v>
      </c>
      <c r="G34" s="218"/>
      <c r="H34" s="219"/>
      <c r="I34" s="219"/>
      <c r="J34" s="219"/>
      <c r="K34" s="219"/>
      <c r="L34" s="219"/>
      <c r="M34" s="219"/>
      <c r="N34" s="219" t="s">
        <v>7</v>
      </c>
      <c r="O34" s="219"/>
      <c r="P34" s="219"/>
      <c r="Q34" s="219"/>
      <c r="R34" s="219"/>
      <c r="S34" s="219"/>
      <c r="T34" s="219"/>
      <c r="U34" s="219"/>
      <c r="V34" s="220"/>
      <c r="W34" s="221"/>
      <c r="X34" s="218"/>
      <c r="Y34" s="416"/>
      <c r="Z34" s="416"/>
      <c r="AA34" s="219"/>
      <c r="AB34" s="219"/>
      <c r="AC34" s="219"/>
      <c r="AD34" s="219"/>
      <c r="AE34" s="219"/>
      <c r="AF34" s="219"/>
      <c r="AG34" s="219"/>
      <c r="AH34" s="219"/>
      <c r="AI34" s="219" t="s">
        <v>7</v>
      </c>
      <c r="AJ34" s="219"/>
      <c r="AK34" s="219"/>
      <c r="AL34" s="219"/>
      <c r="AM34" s="219" t="s">
        <v>217</v>
      </c>
      <c r="AN34" s="222"/>
      <c r="AO34" s="223">
        <f t="shared" si="9"/>
        <v>0</v>
      </c>
      <c r="AP34" s="224">
        <v>1</v>
      </c>
      <c r="AQ34" s="223">
        <f t="shared" si="10"/>
        <v>0.5</v>
      </c>
      <c r="AR34" s="224">
        <v>1</v>
      </c>
      <c r="AS34" s="223">
        <f t="shared" si="11"/>
        <v>0.5</v>
      </c>
      <c r="AT34" s="224">
        <v>2</v>
      </c>
      <c r="AU34" s="225">
        <f t="shared" si="12"/>
        <v>1</v>
      </c>
      <c r="AV34" s="21">
        <v>1</v>
      </c>
      <c r="AW34" s="53">
        <f t="shared" si="14"/>
        <v>1</v>
      </c>
      <c r="AX34" s="18" t="s">
        <v>258</v>
      </c>
    </row>
    <row r="35" spans="1:50" ht="68.25" customHeight="1" thickBot="1" x14ac:dyDescent="0.3">
      <c r="A35" s="477"/>
      <c r="B35" s="515"/>
      <c r="C35" s="515"/>
      <c r="D35" s="484"/>
      <c r="E35" s="226" t="s">
        <v>97</v>
      </c>
      <c r="F35" s="227" t="s">
        <v>98</v>
      </c>
      <c r="G35" s="228" t="s">
        <v>7</v>
      </c>
      <c r="H35" s="229"/>
      <c r="I35" s="229"/>
      <c r="J35" s="229"/>
      <c r="K35" s="229"/>
      <c r="L35" s="229"/>
      <c r="M35" s="229"/>
      <c r="N35" s="229" t="s">
        <v>7</v>
      </c>
      <c r="O35" s="229"/>
      <c r="P35" s="229"/>
      <c r="Q35" s="229"/>
      <c r="R35" s="229"/>
      <c r="S35" s="229"/>
      <c r="T35" s="229"/>
      <c r="U35" s="229"/>
      <c r="V35" s="230"/>
      <c r="W35" s="231"/>
      <c r="X35" s="228" t="s">
        <v>7</v>
      </c>
      <c r="Y35" s="417" t="s">
        <v>7</v>
      </c>
      <c r="Z35" s="417"/>
      <c r="AA35" s="229"/>
      <c r="AB35" s="229"/>
      <c r="AC35" s="229"/>
      <c r="AD35" s="229"/>
      <c r="AE35" s="229"/>
      <c r="AF35" s="229"/>
      <c r="AG35" s="229"/>
      <c r="AH35" s="229"/>
      <c r="AI35" s="229" t="s">
        <v>7</v>
      </c>
      <c r="AJ35" s="229"/>
      <c r="AK35" s="229"/>
      <c r="AL35" s="229"/>
      <c r="AM35" s="229" t="s">
        <v>218</v>
      </c>
      <c r="AN35" s="232"/>
      <c r="AO35" s="233">
        <f t="shared" si="9"/>
        <v>0</v>
      </c>
      <c r="AP35" s="234"/>
      <c r="AQ35" s="233">
        <f t="shared" si="10"/>
        <v>0</v>
      </c>
      <c r="AR35" s="234">
        <v>1</v>
      </c>
      <c r="AS35" s="233">
        <f t="shared" si="11"/>
        <v>0.5</v>
      </c>
      <c r="AT35" s="234">
        <v>2</v>
      </c>
      <c r="AU35" s="235">
        <f t="shared" si="12"/>
        <v>1</v>
      </c>
      <c r="AV35" s="21">
        <v>1</v>
      </c>
      <c r="AW35" s="53">
        <f t="shared" si="14"/>
        <v>1</v>
      </c>
      <c r="AX35" s="18" t="s">
        <v>236</v>
      </c>
    </row>
    <row r="36" spans="1:50" ht="57" customHeight="1" thickBot="1" x14ac:dyDescent="0.3">
      <c r="A36" s="477"/>
      <c r="B36" s="515"/>
      <c r="C36" s="515"/>
      <c r="D36" s="482" t="s">
        <v>99</v>
      </c>
      <c r="E36" s="390" t="s">
        <v>100</v>
      </c>
      <c r="F36" s="236" t="s">
        <v>101</v>
      </c>
      <c r="G36" s="237"/>
      <c r="H36" s="238"/>
      <c r="I36" s="238"/>
      <c r="J36" s="238"/>
      <c r="K36" s="238"/>
      <c r="L36" s="238"/>
      <c r="M36" s="238"/>
      <c r="N36" s="238" t="s">
        <v>7</v>
      </c>
      <c r="O36" s="238"/>
      <c r="P36" s="238"/>
      <c r="Q36" s="238"/>
      <c r="R36" s="238"/>
      <c r="S36" s="238"/>
      <c r="T36" s="238"/>
      <c r="U36" s="238"/>
      <c r="V36" s="239"/>
      <c r="W36" s="240"/>
      <c r="X36" s="237"/>
      <c r="Y36" s="418"/>
      <c r="Z36" s="418"/>
      <c r="AA36" s="238"/>
      <c r="AB36" s="238"/>
      <c r="AC36" s="238"/>
      <c r="AD36" s="238"/>
      <c r="AE36" s="238"/>
      <c r="AF36" s="238"/>
      <c r="AG36" s="238"/>
      <c r="AH36" s="238"/>
      <c r="AI36" s="238" t="s">
        <v>7</v>
      </c>
      <c r="AJ36" s="238"/>
      <c r="AK36" s="238"/>
      <c r="AL36" s="238"/>
      <c r="AM36" s="238" t="s">
        <v>217</v>
      </c>
      <c r="AN36" s="241"/>
      <c r="AO36" s="242">
        <v>0</v>
      </c>
      <c r="AP36" s="243"/>
      <c r="AQ36" s="242">
        <f t="shared" si="10"/>
        <v>0</v>
      </c>
      <c r="AR36" s="243">
        <v>1</v>
      </c>
      <c r="AS36" s="242">
        <f t="shared" si="11"/>
        <v>0.5</v>
      </c>
      <c r="AT36" s="243">
        <v>2</v>
      </c>
      <c r="AU36" s="244">
        <f t="shared" si="12"/>
        <v>1</v>
      </c>
      <c r="AV36" s="21">
        <v>1</v>
      </c>
      <c r="AW36" s="53">
        <f t="shared" si="14"/>
        <v>1</v>
      </c>
      <c r="AX36" s="18" t="s">
        <v>259</v>
      </c>
    </row>
    <row r="37" spans="1:50" ht="45.75" customHeight="1" thickBot="1" x14ac:dyDescent="0.3">
      <c r="A37" s="477"/>
      <c r="B37" s="515"/>
      <c r="C37" s="515"/>
      <c r="D37" s="483"/>
      <c r="E37" s="226" t="s">
        <v>102</v>
      </c>
      <c r="F37" s="227" t="s">
        <v>103</v>
      </c>
      <c r="G37" s="228" t="s">
        <v>7</v>
      </c>
      <c r="H37" s="229"/>
      <c r="I37" s="229"/>
      <c r="J37" s="229"/>
      <c r="K37" s="229"/>
      <c r="L37" s="229"/>
      <c r="M37" s="229"/>
      <c r="N37" s="229" t="s">
        <v>7</v>
      </c>
      <c r="O37" s="229"/>
      <c r="P37" s="229"/>
      <c r="Q37" s="229"/>
      <c r="R37" s="229"/>
      <c r="S37" s="229"/>
      <c r="T37" s="229"/>
      <c r="U37" s="229"/>
      <c r="V37" s="230"/>
      <c r="W37" s="231"/>
      <c r="X37" s="228"/>
      <c r="Y37" s="417"/>
      <c r="Z37" s="417"/>
      <c r="AA37" s="229"/>
      <c r="AB37" s="229"/>
      <c r="AC37" s="229"/>
      <c r="AD37" s="229"/>
      <c r="AE37" s="229"/>
      <c r="AF37" s="229"/>
      <c r="AG37" s="229"/>
      <c r="AH37" s="229"/>
      <c r="AI37" s="229" t="s">
        <v>7</v>
      </c>
      <c r="AJ37" s="229"/>
      <c r="AK37" s="229"/>
      <c r="AL37" s="229"/>
      <c r="AM37" s="229" t="s">
        <v>217</v>
      </c>
      <c r="AN37" s="232"/>
      <c r="AO37" s="233">
        <f t="shared" si="9"/>
        <v>0</v>
      </c>
      <c r="AP37" s="234">
        <v>1</v>
      </c>
      <c r="AQ37" s="233">
        <f t="shared" si="10"/>
        <v>0.5</v>
      </c>
      <c r="AR37" s="234">
        <v>1</v>
      </c>
      <c r="AS37" s="233">
        <f t="shared" si="11"/>
        <v>0.5</v>
      </c>
      <c r="AT37" s="234">
        <v>2</v>
      </c>
      <c r="AU37" s="235">
        <f t="shared" si="12"/>
        <v>1</v>
      </c>
      <c r="AV37" s="21">
        <v>1</v>
      </c>
      <c r="AW37" s="53">
        <f t="shared" si="14"/>
        <v>1</v>
      </c>
      <c r="AX37" s="18" t="s">
        <v>258</v>
      </c>
    </row>
    <row r="38" spans="1:50" ht="36" customHeight="1" thickBot="1" x14ac:dyDescent="0.3">
      <c r="A38" s="477"/>
      <c r="B38" s="515"/>
      <c r="C38" s="515"/>
      <c r="D38" s="483"/>
      <c r="E38" s="389" t="s">
        <v>104</v>
      </c>
      <c r="F38" s="217" t="s">
        <v>105</v>
      </c>
      <c r="G38" s="218"/>
      <c r="H38" s="219"/>
      <c r="I38" s="219"/>
      <c r="J38" s="219"/>
      <c r="K38" s="219"/>
      <c r="L38" s="219"/>
      <c r="M38" s="219"/>
      <c r="N38" s="219" t="s">
        <v>7</v>
      </c>
      <c r="O38" s="219"/>
      <c r="P38" s="219"/>
      <c r="Q38" s="219"/>
      <c r="R38" s="219"/>
      <c r="S38" s="219"/>
      <c r="T38" s="219"/>
      <c r="U38" s="219"/>
      <c r="V38" s="220"/>
      <c r="W38" s="221"/>
      <c r="X38" s="218"/>
      <c r="Y38" s="416"/>
      <c r="Z38" s="416"/>
      <c r="AA38" s="219"/>
      <c r="AB38" s="219"/>
      <c r="AC38" s="219"/>
      <c r="AD38" s="219"/>
      <c r="AE38" s="219"/>
      <c r="AF38" s="219"/>
      <c r="AG38" s="219"/>
      <c r="AH38" s="219"/>
      <c r="AI38" s="219" t="s">
        <v>7</v>
      </c>
      <c r="AJ38" s="219"/>
      <c r="AK38" s="219"/>
      <c r="AL38" s="219"/>
      <c r="AM38" s="219" t="s">
        <v>217</v>
      </c>
      <c r="AN38" s="222"/>
      <c r="AO38" s="223">
        <f t="shared" si="9"/>
        <v>0</v>
      </c>
      <c r="AP38" s="224">
        <v>5</v>
      </c>
      <c r="AQ38" s="223">
        <f t="shared" si="10"/>
        <v>0.5</v>
      </c>
      <c r="AR38" s="224">
        <v>10</v>
      </c>
      <c r="AS38" s="223">
        <f t="shared" si="11"/>
        <v>1</v>
      </c>
      <c r="AT38" s="224">
        <v>10</v>
      </c>
      <c r="AU38" s="225">
        <f t="shared" si="12"/>
        <v>1</v>
      </c>
      <c r="AV38" s="21">
        <v>1</v>
      </c>
      <c r="AW38" s="53">
        <f t="shared" si="14"/>
        <v>1</v>
      </c>
      <c r="AX38" s="18" t="s">
        <v>260</v>
      </c>
    </row>
    <row r="39" spans="1:50" ht="48" customHeight="1" thickBot="1" x14ac:dyDescent="0.3">
      <c r="A39" s="477"/>
      <c r="B39" s="515"/>
      <c r="C39" s="515"/>
      <c r="D39" s="484"/>
      <c r="E39" s="226" t="s">
        <v>106</v>
      </c>
      <c r="F39" s="227" t="s">
        <v>107</v>
      </c>
      <c r="G39" s="228"/>
      <c r="H39" s="229"/>
      <c r="I39" s="229"/>
      <c r="J39" s="229"/>
      <c r="K39" s="229"/>
      <c r="L39" s="229"/>
      <c r="M39" s="229"/>
      <c r="N39" s="229" t="s">
        <v>7</v>
      </c>
      <c r="O39" s="229"/>
      <c r="P39" s="229"/>
      <c r="Q39" s="229"/>
      <c r="R39" s="229"/>
      <c r="S39" s="229"/>
      <c r="T39" s="229"/>
      <c r="U39" s="229"/>
      <c r="V39" s="230"/>
      <c r="W39" s="231"/>
      <c r="X39" s="228"/>
      <c r="Y39" s="417"/>
      <c r="Z39" s="417"/>
      <c r="AA39" s="229"/>
      <c r="AB39" s="229"/>
      <c r="AC39" s="229"/>
      <c r="AD39" s="229"/>
      <c r="AE39" s="229"/>
      <c r="AF39" s="229"/>
      <c r="AG39" s="229"/>
      <c r="AH39" s="229"/>
      <c r="AI39" s="229" t="s">
        <v>7</v>
      </c>
      <c r="AJ39" s="229"/>
      <c r="AK39" s="229"/>
      <c r="AL39" s="229"/>
      <c r="AM39" s="229" t="s">
        <v>219</v>
      </c>
      <c r="AN39" s="232"/>
      <c r="AO39" s="233">
        <f t="shared" si="9"/>
        <v>0</v>
      </c>
      <c r="AP39" s="234">
        <v>2</v>
      </c>
      <c r="AQ39" s="233">
        <f t="shared" si="10"/>
        <v>0.33333333333333331</v>
      </c>
      <c r="AR39" s="234">
        <v>4</v>
      </c>
      <c r="AS39" s="233">
        <f t="shared" si="11"/>
        <v>0.66666666666666663</v>
      </c>
      <c r="AT39" s="234">
        <v>6</v>
      </c>
      <c r="AU39" s="235">
        <f t="shared" si="12"/>
        <v>1</v>
      </c>
      <c r="AV39" s="21"/>
      <c r="AW39" s="53">
        <f t="shared" si="14"/>
        <v>0</v>
      </c>
      <c r="AX39" s="367"/>
    </row>
    <row r="40" spans="1:50" ht="72" customHeight="1" thickBot="1" x14ac:dyDescent="0.3">
      <c r="A40" s="477"/>
      <c r="B40" s="515"/>
      <c r="C40" s="515"/>
      <c r="D40" s="485" t="s">
        <v>108</v>
      </c>
      <c r="E40" s="390" t="s">
        <v>109</v>
      </c>
      <c r="F40" s="236" t="s">
        <v>110</v>
      </c>
      <c r="G40" s="245" t="s">
        <v>7</v>
      </c>
      <c r="H40" s="246"/>
      <c r="I40" s="246"/>
      <c r="J40" s="246"/>
      <c r="K40" s="246"/>
      <c r="L40" s="246"/>
      <c r="M40" s="246"/>
      <c r="N40" s="246" t="s">
        <v>7</v>
      </c>
      <c r="O40" s="246"/>
      <c r="P40" s="246"/>
      <c r="Q40" s="246"/>
      <c r="R40" s="246"/>
      <c r="S40" s="246"/>
      <c r="T40" s="246"/>
      <c r="U40" s="246"/>
      <c r="V40" s="247"/>
      <c r="W40" s="248"/>
      <c r="X40" s="245" t="s">
        <v>7</v>
      </c>
      <c r="Y40" s="419" t="s">
        <v>7</v>
      </c>
      <c r="Z40" s="419"/>
      <c r="AA40" s="246"/>
      <c r="AB40" s="246"/>
      <c r="AC40" s="246"/>
      <c r="AD40" s="246"/>
      <c r="AE40" s="246"/>
      <c r="AF40" s="246"/>
      <c r="AG40" s="246"/>
      <c r="AH40" s="246"/>
      <c r="AI40" s="246" t="s">
        <v>7</v>
      </c>
      <c r="AJ40" s="246"/>
      <c r="AK40" s="246"/>
      <c r="AL40" s="246"/>
      <c r="AM40" s="246" t="s">
        <v>220</v>
      </c>
      <c r="AN40" s="241"/>
      <c r="AO40" s="242">
        <f t="shared" si="9"/>
        <v>0</v>
      </c>
      <c r="AP40" s="243">
        <v>1</v>
      </c>
      <c r="AQ40" s="242">
        <f t="shared" si="10"/>
        <v>0.33333333333333331</v>
      </c>
      <c r="AR40" s="243">
        <v>2</v>
      </c>
      <c r="AS40" s="242">
        <f t="shared" si="11"/>
        <v>0.66666666666666663</v>
      </c>
      <c r="AT40" s="243">
        <v>3</v>
      </c>
      <c r="AU40" s="244">
        <f t="shared" si="12"/>
        <v>1</v>
      </c>
      <c r="AV40" s="21">
        <v>1</v>
      </c>
      <c r="AW40" s="53">
        <f t="shared" si="14"/>
        <v>1</v>
      </c>
      <c r="AX40" s="18" t="s">
        <v>237</v>
      </c>
    </row>
    <row r="41" spans="1:50" ht="80.25" customHeight="1" thickTop="1" thickBot="1" x14ac:dyDescent="0.3">
      <c r="A41" s="477"/>
      <c r="B41" s="515"/>
      <c r="C41" s="515"/>
      <c r="D41" s="486"/>
      <c r="E41" s="391" t="s">
        <v>111</v>
      </c>
      <c r="F41" s="249" t="s">
        <v>112</v>
      </c>
      <c r="G41" s="250"/>
      <c r="H41" s="251"/>
      <c r="I41" s="251"/>
      <c r="J41" s="251"/>
      <c r="K41" s="251"/>
      <c r="L41" s="251"/>
      <c r="M41" s="251"/>
      <c r="N41" s="251" t="s">
        <v>7</v>
      </c>
      <c r="O41" s="251"/>
      <c r="P41" s="251"/>
      <c r="Q41" s="251"/>
      <c r="R41" s="251"/>
      <c r="S41" s="251"/>
      <c r="T41" s="251"/>
      <c r="U41" s="251"/>
      <c r="V41" s="252"/>
      <c r="W41" s="253"/>
      <c r="X41" s="250"/>
      <c r="Y41" s="420"/>
      <c r="Z41" s="420"/>
      <c r="AA41" s="251"/>
      <c r="AB41" s="251"/>
      <c r="AC41" s="251"/>
      <c r="AD41" s="251"/>
      <c r="AE41" s="251"/>
      <c r="AF41" s="251"/>
      <c r="AG41" s="251"/>
      <c r="AH41" s="251"/>
      <c r="AI41" s="251" t="s">
        <v>7</v>
      </c>
      <c r="AJ41" s="251"/>
      <c r="AK41" s="251"/>
      <c r="AL41" s="251"/>
      <c r="AM41" s="251" t="s">
        <v>217</v>
      </c>
      <c r="AN41" s="254">
        <v>1</v>
      </c>
      <c r="AO41" s="255">
        <f t="shared" si="9"/>
        <v>0.25</v>
      </c>
      <c r="AP41" s="256">
        <v>2</v>
      </c>
      <c r="AQ41" s="255">
        <f t="shared" si="10"/>
        <v>0.5</v>
      </c>
      <c r="AR41" s="256">
        <v>3</v>
      </c>
      <c r="AS41" s="255">
        <f t="shared" si="11"/>
        <v>0.75</v>
      </c>
      <c r="AT41" s="256">
        <v>4</v>
      </c>
      <c r="AU41" s="257">
        <f t="shared" si="12"/>
        <v>1</v>
      </c>
      <c r="AV41" s="21">
        <v>1</v>
      </c>
      <c r="AW41" s="53">
        <f t="shared" si="14"/>
        <v>1</v>
      </c>
      <c r="AX41" s="25" t="s">
        <v>238</v>
      </c>
    </row>
    <row r="42" spans="1:50" ht="72" customHeight="1" thickBot="1" x14ac:dyDescent="0.3">
      <c r="A42" s="477"/>
      <c r="B42" s="515"/>
      <c r="C42" s="515"/>
      <c r="D42" s="486"/>
      <c r="E42" s="258" t="s">
        <v>113</v>
      </c>
      <c r="F42" s="236" t="s">
        <v>114</v>
      </c>
      <c r="G42" s="237"/>
      <c r="H42" s="238"/>
      <c r="I42" s="238"/>
      <c r="J42" s="238"/>
      <c r="K42" s="238"/>
      <c r="L42" s="238"/>
      <c r="M42" s="238"/>
      <c r="N42" s="238" t="s">
        <v>7</v>
      </c>
      <c r="O42" s="238"/>
      <c r="P42" s="238"/>
      <c r="Q42" s="238"/>
      <c r="R42" s="238"/>
      <c r="S42" s="238"/>
      <c r="T42" s="238"/>
      <c r="U42" s="238"/>
      <c r="V42" s="239"/>
      <c r="W42" s="240"/>
      <c r="X42" s="237"/>
      <c r="Y42" s="418"/>
      <c r="Z42" s="418"/>
      <c r="AA42" s="238"/>
      <c r="AB42" s="238"/>
      <c r="AC42" s="238"/>
      <c r="AD42" s="238"/>
      <c r="AE42" s="238"/>
      <c r="AF42" s="238"/>
      <c r="AG42" s="238"/>
      <c r="AH42" s="238"/>
      <c r="AI42" s="238" t="s">
        <v>7</v>
      </c>
      <c r="AJ42" s="238"/>
      <c r="AK42" s="238"/>
      <c r="AL42" s="238"/>
      <c r="AM42" s="238" t="s">
        <v>217</v>
      </c>
      <c r="AN42" s="241"/>
      <c r="AO42" s="242">
        <f t="shared" si="9"/>
        <v>0</v>
      </c>
      <c r="AP42" s="243">
        <v>1</v>
      </c>
      <c r="AQ42" s="242">
        <f t="shared" si="10"/>
        <v>0.5</v>
      </c>
      <c r="AR42" s="243">
        <v>1</v>
      </c>
      <c r="AS42" s="242">
        <f t="shared" si="11"/>
        <v>0.5</v>
      </c>
      <c r="AT42" s="243">
        <v>2</v>
      </c>
      <c r="AU42" s="244">
        <f t="shared" si="12"/>
        <v>1</v>
      </c>
      <c r="AV42" s="21">
        <v>1</v>
      </c>
      <c r="AW42" s="53">
        <f t="shared" si="14"/>
        <v>1</v>
      </c>
      <c r="AX42" s="18" t="s">
        <v>239</v>
      </c>
    </row>
    <row r="43" spans="1:50" ht="163.5" customHeight="1" thickBot="1" x14ac:dyDescent="0.3">
      <c r="A43" s="477"/>
      <c r="B43" s="515"/>
      <c r="C43" s="515"/>
      <c r="D43" s="486"/>
      <c r="E43" s="259" t="s">
        <v>163</v>
      </c>
      <c r="F43" s="227" t="s">
        <v>115</v>
      </c>
      <c r="G43" s="260" t="s">
        <v>7</v>
      </c>
      <c r="H43" s="210"/>
      <c r="I43" s="210"/>
      <c r="J43" s="210"/>
      <c r="K43" s="210" t="s">
        <v>7</v>
      </c>
      <c r="L43" s="210"/>
      <c r="M43" s="210"/>
      <c r="N43" s="210" t="s">
        <v>7</v>
      </c>
      <c r="O43" s="210"/>
      <c r="P43" s="210"/>
      <c r="Q43" s="210"/>
      <c r="R43" s="210"/>
      <c r="S43" s="210"/>
      <c r="T43" s="210"/>
      <c r="U43" s="210"/>
      <c r="V43" s="261"/>
      <c r="W43" s="262"/>
      <c r="X43" s="260" t="s">
        <v>7</v>
      </c>
      <c r="Y43" s="421" t="s">
        <v>7</v>
      </c>
      <c r="Z43" s="421"/>
      <c r="AA43" s="210"/>
      <c r="AB43" s="210"/>
      <c r="AC43" s="210"/>
      <c r="AD43" s="210"/>
      <c r="AE43" s="210"/>
      <c r="AF43" s="210" t="s">
        <v>7</v>
      </c>
      <c r="AG43" s="210"/>
      <c r="AH43" s="210"/>
      <c r="AI43" s="210"/>
      <c r="AJ43" s="210"/>
      <c r="AK43" s="210"/>
      <c r="AL43" s="210"/>
      <c r="AM43" s="210" t="s">
        <v>221</v>
      </c>
      <c r="AN43" s="232"/>
      <c r="AO43" s="233">
        <f t="shared" si="9"/>
        <v>0</v>
      </c>
      <c r="AP43" s="234"/>
      <c r="AQ43" s="233">
        <f t="shared" si="10"/>
        <v>0</v>
      </c>
      <c r="AR43" s="234">
        <v>1</v>
      </c>
      <c r="AS43" s="233">
        <f t="shared" si="11"/>
        <v>1</v>
      </c>
      <c r="AT43" s="234">
        <v>1</v>
      </c>
      <c r="AU43" s="235">
        <f t="shared" si="12"/>
        <v>1</v>
      </c>
      <c r="AV43" s="21">
        <v>1</v>
      </c>
      <c r="AW43" s="53">
        <f t="shared" ref="AW43:AW47" si="15">AV43/AU43</f>
        <v>1</v>
      </c>
      <c r="AX43" s="367" t="s">
        <v>271</v>
      </c>
    </row>
    <row r="44" spans="1:50" ht="224.25" customHeight="1" thickBot="1" x14ac:dyDescent="0.3">
      <c r="A44" s="477"/>
      <c r="B44" s="515"/>
      <c r="C44" s="515"/>
      <c r="D44" s="486"/>
      <c r="E44" s="258" t="s">
        <v>116</v>
      </c>
      <c r="F44" s="236" t="s">
        <v>117</v>
      </c>
      <c r="G44" s="263" t="s">
        <v>7</v>
      </c>
      <c r="H44" s="264"/>
      <c r="I44" s="264"/>
      <c r="J44" s="264"/>
      <c r="K44" s="264" t="s">
        <v>7</v>
      </c>
      <c r="L44" s="264"/>
      <c r="M44" s="264"/>
      <c r="N44" s="238" t="s">
        <v>7</v>
      </c>
      <c r="O44" s="264"/>
      <c r="P44" s="264"/>
      <c r="Q44" s="264"/>
      <c r="R44" s="264"/>
      <c r="S44" s="264"/>
      <c r="T44" s="264"/>
      <c r="U44" s="264"/>
      <c r="V44" s="265"/>
      <c r="W44" s="266"/>
      <c r="X44" s="263"/>
      <c r="Y44" s="422"/>
      <c r="Z44" s="422"/>
      <c r="AA44" s="264"/>
      <c r="AB44" s="264"/>
      <c r="AC44" s="264"/>
      <c r="AD44" s="264"/>
      <c r="AE44" s="264"/>
      <c r="AF44" s="264" t="s">
        <v>7</v>
      </c>
      <c r="AG44" s="264"/>
      <c r="AH44" s="238"/>
      <c r="AI44" s="238" t="s">
        <v>7</v>
      </c>
      <c r="AJ44" s="238"/>
      <c r="AK44" s="238"/>
      <c r="AL44" s="264"/>
      <c r="AM44" s="264" t="s">
        <v>222</v>
      </c>
      <c r="AN44" s="241"/>
      <c r="AO44" s="242">
        <f t="shared" si="9"/>
        <v>0</v>
      </c>
      <c r="AP44" s="243"/>
      <c r="AQ44" s="242">
        <f t="shared" si="10"/>
        <v>0</v>
      </c>
      <c r="AR44" s="243"/>
      <c r="AS44" s="242">
        <f t="shared" si="11"/>
        <v>0</v>
      </c>
      <c r="AT44" s="243">
        <v>1</v>
      </c>
      <c r="AU44" s="244">
        <f t="shared" si="12"/>
        <v>1</v>
      </c>
      <c r="AV44" s="21">
        <v>0.75</v>
      </c>
      <c r="AW44" s="53">
        <f t="shared" si="15"/>
        <v>0.75</v>
      </c>
      <c r="AX44" s="387" t="s">
        <v>276</v>
      </c>
    </row>
    <row r="45" spans="1:50" ht="186" customHeight="1" thickBot="1" x14ac:dyDescent="0.3">
      <c r="A45" s="477"/>
      <c r="B45" s="515"/>
      <c r="C45" s="515"/>
      <c r="D45" s="487"/>
      <c r="E45" s="259" t="s">
        <v>118</v>
      </c>
      <c r="F45" s="227" t="s">
        <v>119</v>
      </c>
      <c r="G45" s="228"/>
      <c r="H45" s="229" t="s">
        <v>7</v>
      </c>
      <c r="I45" s="229" t="s">
        <v>7</v>
      </c>
      <c r="J45" s="229"/>
      <c r="K45" s="229"/>
      <c r="L45" s="229"/>
      <c r="M45" s="229"/>
      <c r="N45" s="229" t="s">
        <v>7</v>
      </c>
      <c r="O45" s="229"/>
      <c r="P45" s="229"/>
      <c r="Q45" s="229"/>
      <c r="R45" s="229"/>
      <c r="S45" s="229"/>
      <c r="T45" s="229"/>
      <c r="U45" s="229"/>
      <c r="V45" s="230"/>
      <c r="W45" s="231"/>
      <c r="X45" s="228"/>
      <c r="Y45" s="417"/>
      <c r="Z45" s="417"/>
      <c r="AA45" s="229" t="s">
        <v>7</v>
      </c>
      <c r="AB45" s="444"/>
      <c r="AC45" s="444" t="s">
        <v>7</v>
      </c>
      <c r="AD45" s="229"/>
      <c r="AE45" s="229"/>
      <c r="AF45" s="229"/>
      <c r="AG45" s="229"/>
      <c r="AH45" s="229"/>
      <c r="AI45" s="229" t="s">
        <v>7</v>
      </c>
      <c r="AJ45" s="229"/>
      <c r="AK45" s="229"/>
      <c r="AL45" s="229"/>
      <c r="AM45" s="229" t="s">
        <v>223</v>
      </c>
      <c r="AN45" s="232">
        <v>1</v>
      </c>
      <c r="AO45" s="233">
        <f t="shared" si="9"/>
        <v>0.25</v>
      </c>
      <c r="AP45" s="234">
        <v>2</v>
      </c>
      <c r="AQ45" s="233">
        <f t="shared" si="10"/>
        <v>0.5</v>
      </c>
      <c r="AR45" s="234">
        <v>3</v>
      </c>
      <c r="AS45" s="233">
        <f t="shared" si="11"/>
        <v>0.75</v>
      </c>
      <c r="AT45" s="234">
        <v>4</v>
      </c>
      <c r="AU45" s="235">
        <f t="shared" si="12"/>
        <v>1</v>
      </c>
      <c r="AV45" s="21">
        <v>1</v>
      </c>
      <c r="AW45" s="53">
        <f t="shared" si="15"/>
        <v>1</v>
      </c>
      <c r="AX45" s="449" t="s">
        <v>275</v>
      </c>
    </row>
    <row r="46" spans="1:50" ht="81.75" customHeight="1" thickTop="1" thickBot="1" x14ac:dyDescent="0.3">
      <c r="A46" s="477"/>
      <c r="B46" s="515"/>
      <c r="C46" s="515"/>
      <c r="D46" s="482" t="s">
        <v>120</v>
      </c>
      <c r="E46" s="390" t="s">
        <v>121</v>
      </c>
      <c r="F46" s="236" t="s">
        <v>122</v>
      </c>
      <c r="G46" s="237"/>
      <c r="H46" s="238"/>
      <c r="I46" s="238"/>
      <c r="J46" s="238"/>
      <c r="K46" s="238"/>
      <c r="L46" s="238"/>
      <c r="M46" s="238"/>
      <c r="N46" s="238" t="s">
        <v>7</v>
      </c>
      <c r="O46" s="238"/>
      <c r="P46" s="238"/>
      <c r="Q46" s="238"/>
      <c r="R46" s="238"/>
      <c r="S46" s="238"/>
      <c r="T46" s="238"/>
      <c r="U46" s="238"/>
      <c r="V46" s="239"/>
      <c r="W46" s="240"/>
      <c r="X46" s="237"/>
      <c r="Y46" s="418"/>
      <c r="Z46" s="418"/>
      <c r="AA46" s="238"/>
      <c r="AB46" s="238"/>
      <c r="AC46" s="238"/>
      <c r="AD46" s="238"/>
      <c r="AE46" s="238"/>
      <c r="AF46" s="238"/>
      <c r="AG46" s="238"/>
      <c r="AH46" s="238"/>
      <c r="AI46" s="238" t="s">
        <v>7</v>
      </c>
      <c r="AJ46" s="238"/>
      <c r="AK46" s="238"/>
      <c r="AL46" s="238"/>
      <c r="AM46" s="238" t="s">
        <v>217</v>
      </c>
      <c r="AN46" s="241">
        <v>1</v>
      </c>
      <c r="AO46" s="242">
        <f t="shared" si="9"/>
        <v>0.25</v>
      </c>
      <c r="AP46" s="243">
        <v>2</v>
      </c>
      <c r="AQ46" s="242">
        <f t="shared" si="10"/>
        <v>0.5</v>
      </c>
      <c r="AR46" s="243">
        <v>3</v>
      </c>
      <c r="AS46" s="242">
        <f t="shared" si="11"/>
        <v>0.75</v>
      </c>
      <c r="AT46" s="243">
        <v>4</v>
      </c>
      <c r="AU46" s="244">
        <f t="shared" si="12"/>
        <v>1</v>
      </c>
      <c r="AV46" s="21">
        <v>1</v>
      </c>
      <c r="AW46" s="53">
        <f t="shared" si="15"/>
        <v>1</v>
      </c>
      <c r="AX46" s="25" t="s">
        <v>240</v>
      </c>
    </row>
    <row r="47" spans="1:50" ht="77.25" customHeight="1" thickBot="1" x14ac:dyDescent="0.3">
      <c r="A47" s="478"/>
      <c r="B47" s="516"/>
      <c r="C47" s="516"/>
      <c r="D47" s="488"/>
      <c r="E47" s="392" t="s">
        <v>123</v>
      </c>
      <c r="F47" s="267" t="s">
        <v>124</v>
      </c>
      <c r="G47" s="268"/>
      <c r="H47" s="269"/>
      <c r="I47" s="269"/>
      <c r="J47" s="269"/>
      <c r="K47" s="269"/>
      <c r="L47" s="269"/>
      <c r="M47" s="269"/>
      <c r="N47" s="269" t="s">
        <v>7</v>
      </c>
      <c r="O47" s="269"/>
      <c r="P47" s="269"/>
      <c r="Q47" s="269"/>
      <c r="R47" s="269"/>
      <c r="S47" s="269"/>
      <c r="T47" s="269"/>
      <c r="U47" s="269"/>
      <c r="V47" s="270"/>
      <c r="W47" s="271"/>
      <c r="X47" s="268"/>
      <c r="Y47" s="423"/>
      <c r="Z47" s="423"/>
      <c r="AA47" s="269"/>
      <c r="AB47" s="269"/>
      <c r="AC47" s="269"/>
      <c r="AD47" s="269"/>
      <c r="AE47" s="269"/>
      <c r="AF47" s="269"/>
      <c r="AG47" s="269"/>
      <c r="AH47" s="269"/>
      <c r="AI47" s="269" t="s">
        <v>7</v>
      </c>
      <c r="AJ47" s="269"/>
      <c r="AK47" s="269"/>
      <c r="AL47" s="269"/>
      <c r="AM47" s="269" t="s">
        <v>217</v>
      </c>
      <c r="AN47" s="272"/>
      <c r="AO47" s="273">
        <f t="shared" si="9"/>
        <v>0</v>
      </c>
      <c r="AP47" s="274"/>
      <c r="AQ47" s="273">
        <f t="shared" si="10"/>
        <v>0</v>
      </c>
      <c r="AR47" s="274">
        <v>1</v>
      </c>
      <c r="AS47" s="273">
        <f t="shared" si="11"/>
        <v>1</v>
      </c>
      <c r="AT47" s="274">
        <v>1</v>
      </c>
      <c r="AU47" s="275">
        <f t="shared" si="12"/>
        <v>1</v>
      </c>
      <c r="AV47" s="21">
        <v>1</v>
      </c>
      <c r="AW47" s="53">
        <f t="shared" si="15"/>
        <v>1</v>
      </c>
      <c r="AX47" s="18" t="s">
        <v>261</v>
      </c>
    </row>
    <row r="48" spans="1:50" ht="240.75" customHeight="1" thickBot="1" x14ac:dyDescent="0.3">
      <c r="A48" s="464" t="s">
        <v>11</v>
      </c>
      <c r="B48" s="473">
        <f>AVERAGE(AW48:AW58)</f>
        <v>0.76818181818181808</v>
      </c>
      <c r="C48" s="473">
        <f>AVERAGE(AV48:AV58)</f>
        <v>0.93888888888888877</v>
      </c>
      <c r="D48" s="467" t="s">
        <v>125</v>
      </c>
      <c r="E48" s="276" t="s">
        <v>126</v>
      </c>
      <c r="F48" s="384" t="s">
        <v>127</v>
      </c>
      <c r="G48" s="277" t="s">
        <v>7</v>
      </c>
      <c r="H48" s="278" t="s">
        <v>7</v>
      </c>
      <c r="I48" s="278" t="s">
        <v>7</v>
      </c>
      <c r="J48" s="278"/>
      <c r="K48" s="278" t="s">
        <v>7</v>
      </c>
      <c r="L48" s="278"/>
      <c r="M48" s="278"/>
      <c r="N48" s="278"/>
      <c r="O48" s="278"/>
      <c r="P48" s="278"/>
      <c r="Q48" s="278"/>
      <c r="R48" s="278"/>
      <c r="S48" s="278"/>
      <c r="T48" s="278"/>
      <c r="U48" s="278"/>
      <c r="V48" s="279"/>
      <c r="W48" s="280"/>
      <c r="X48" s="277" t="s">
        <v>7</v>
      </c>
      <c r="Y48" s="424" t="s">
        <v>7</v>
      </c>
      <c r="Z48" s="424"/>
      <c r="AA48" s="278" t="s">
        <v>7</v>
      </c>
      <c r="AB48" s="445"/>
      <c r="AC48" s="445"/>
      <c r="AD48" s="278"/>
      <c r="AE48" s="278"/>
      <c r="AF48" s="278" t="s">
        <v>7</v>
      </c>
      <c r="AG48" s="278"/>
      <c r="AH48" s="278"/>
      <c r="AI48" s="278"/>
      <c r="AJ48" s="278"/>
      <c r="AK48" s="278"/>
      <c r="AL48" s="278"/>
      <c r="AM48" s="278" t="s">
        <v>207</v>
      </c>
      <c r="AN48" s="281">
        <v>1</v>
      </c>
      <c r="AO48" s="282">
        <f t="shared" si="9"/>
        <v>1</v>
      </c>
      <c r="AP48" s="283">
        <v>1</v>
      </c>
      <c r="AQ48" s="282">
        <f t="shared" si="10"/>
        <v>1</v>
      </c>
      <c r="AR48" s="283">
        <v>1</v>
      </c>
      <c r="AS48" s="282">
        <f t="shared" si="11"/>
        <v>1</v>
      </c>
      <c r="AT48" s="283">
        <v>1</v>
      </c>
      <c r="AU48" s="284">
        <f t="shared" si="12"/>
        <v>1</v>
      </c>
      <c r="AV48" s="21">
        <v>0.95</v>
      </c>
      <c r="AW48" s="53">
        <f>AV48/AU48</f>
        <v>0.95</v>
      </c>
      <c r="AX48" s="367" t="s">
        <v>273</v>
      </c>
    </row>
    <row r="49" spans="1:50" ht="107.25" customHeight="1" thickBot="1" x14ac:dyDescent="0.3">
      <c r="A49" s="465"/>
      <c r="B49" s="474"/>
      <c r="C49" s="474"/>
      <c r="D49" s="468"/>
      <c r="E49" s="393" t="s">
        <v>128</v>
      </c>
      <c r="F49" s="285" t="s">
        <v>129</v>
      </c>
      <c r="G49" s="286" t="s">
        <v>7</v>
      </c>
      <c r="H49" s="287"/>
      <c r="I49" s="287"/>
      <c r="J49" s="287"/>
      <c r="K49" s="287"/>
      <c r="L49" s="287"/>
      <c r="M49" s="287"/>
      <c r="N49" s="287" t="s">
        <v>7</v>
      </c>
      <c r="O49" s="287"/>
      <c r="P49" s="287"/>
      <c r="Q49" s="287" t="s">
        <v>7</v>
      </c>
      <c r="R49" s="287"/>
      <c r="S49" s="287"/>
      <c r="T49" s="287"/>
      <c r="U49" s="287"/>
      <c r="V49" s="288"/>
      <c r="W49" s="289"/>
      <c r="X49" s="286" t="s">
        <v>7</v>
      </c>
      <c r="Y49" s="425" t="s">
        <v>7</v>
      </c>
      <c r="Z49" s="425"/>
      <c r="AA49" s="287"/>
      <c r="AB49" s="287" t="s">
        <v>7</v>
      </c>
      <c r="AC49" s="287"/>
      <c r="AD49" s="287"/>
      <c r="AE49" s="287"/>
      <c r="AF49" s="287"/>
      <c r="AG49" s="287"/>
      <c r="AH49" s="287"/>
      <c r="AI49" s="287" t="s">
        <v>7</v>
      </c>
      <c r="AJ49" s="287"/>
      <c r="AK49" s="287"/>
      <c r="AL49" s="287" t="s">
        <v>7</v>
      </c>
      <c r="AM49" s="287" t="s">
        <v>231</v>
      </c>
      <c r="AN49" s="290"/>
      <c r="AO49" s="291">
        <f t="shared" si="9"/>
        <v>0</v>
      </c>
      <c r="AP49" s="292">
        <v>1</v>
      </c>
      <c r="AQ49" s="291">
        <f t="shared" si="10"/>
        <v>0.33333333333333331</v>
      </c>
      <c r="AR49" s="292">
        <v>2</v>
      </c>
      <c r="AS49" s="291">
        <f t="shared" si="11"/>
        <v>0.66666666666666663</v>
      </c>
      <c r="AT49" s="292">
        <v>3</v>
      </c>
      <c r="AU49" s="293">
        <f t="shared" si="12"/>
        <v>1</v>
      </c>
      <c r="AV49" s="21">
        <v>1</v>
      </c>
      <c r="AW49" s="53">
        <f t="shared" ref="AW49:AW52" si="16">AV49/AU49</f>
        <v>1</v>
      </c>
      <c r="AX49" s="25" t="s">
        <v>262</v>
      </c>
    </row>
    <row r="50" spans="1:50" ht="89.25" customHeight="1" thickBot="1" x14ac:dyDescent="0.3">
      <c r="A50" s="465"/>
      <c r="B50" s="474"/>
      <c r="C50" s="474"/>
      <c r="D50" s="469" t="s">
        <v>130</v>
      </c>
      <c r="E50" s="294" t="s">
        <v>131</v>
      </c>
      <c r="F50" s="295" t="s">
        <v>132</v>
      </c>
      <c r="G50" s="296"/>
      <c r="H50" s="297"/>
      <c r="I50" s="297"/>
      <c r="J50" s="297"/>
      <c r="K50" s="297"/>
      <c r="L50" s="297"/>
      <c r="M50" s="297"/>
      <c r="N50" s="297" t="s">
        <v>7</v>
      </c>
      <c r="O50" s="297"/>
      <c r="P50" s="297"/>
      <c r="Q50" s="297"/>
      <c r="R50" s="297"/>
      <c r="S50" s="297"/>
      <c r="T50" s="297"/>
      <c r="U50" s="297"/>
      <c r="V50" s="298"/>
      <c r="W50" s="299"/>
      <c r="X50" s="296"/>
      <c r="Y50" s="426"/>
      <c r="Z50" s="426"/>
      <c r="AA50" s="297"/>
      <c r="AB50" s="297"/>
      <c r="AC50" s="297"/>
      <c r="AD50" s="297"/>
      <c r="AE50" s="297"/>
      <c r="AF50" s="297"/>
      <c r="AG50" s="297"/>
      <c r="AH50" s="297"/>
      <c r="AI50" s="297" t="s">
        <v>7</v>
      </c>
      <c r="AJ50" s="297"/>
      <c r="AK50" s="297"/>
      <c r="AL50" s="297"/>
      <c r="AM50" s="297" t="s">
        <v>217</v>
      </c>
      <c r="AN50" s="300"/>
      <c r="AO50" s="301">
        <f t="shared" si="9"/>
        <v>0</v>
      </c>
      <c r="AP50" s="302">
        <v>1</v>
      </c>
      <c r="AQ50" s="301">
        <f t="shared" si="10"/>
        <v>0.5</v>
      </c>
      <c r="AR50" s="302">
        <v>2</v>
      </c>
      <c r="AS50" s="301">
        <f t="shared" si="11"/>
        <v>1</v>
      </c>
      <c r="AT50" s="302">
        <v>2</v>
      </c>
      <c r="AU50" s="303">
        <f t="shared" si="12"/>
        <v>1</v>
      </c>
      <c r="AV50" s="21">
        <v>1</v>
      </c>
      <c r="AW50" s="53">
        <f t="shared" si="16"/>
        <v>1</v>
      </c>
      <c r="AX50" s="18" t="s">
        <v>263</v>
      </c>
    </row>
    <row r="51" spans="1:50" ht="78.75" customHeight="1" thickBot="1" x14ac:dyDescent="0.3">
      <c r="A51" s="465"/>
      <c r="B51" s="474"/>
      <c r="C51" s="474"/>
      <c r="D51" s="468"/>
      <c r="E51" s="304" t="s">
        <v>133</v>
      </c>
      <c r="F51" s="305" t="s">
        <v>110</v>
      </c>
      <c r="G51" s="306"/>
      <c r="H51" s="307"/>
      <c r="I51" s="307"/>
      <c r="J51" s="307"/>
      <c r="K51" s="307"/>
      <c r="L51" s="307"/>
      <c r="M51" s="307"/>
      <c r="N51" s="307" t="s">
        <v>7</v>
      </c>
      <c r="O51" s="307"/>
      <c r="P51" s="307" t="s">
        <v>7</v>
      </c>
      <c r="Q51" s="307"/>
      <c r="R51" s="307"/>
      <c r="S51" s="307"/>
      <c r="T51" s="307"/>
      <c r="U51" s="307"/>
      <c r="V51" s="308"/>
      <c r="W51" s="309"/>
      <c r="X51" s="306"/>
      <c r="Y51" s="427"/>
      <c r="Z51" s="427"/>
      <c r="AA51" s="307"/>
      <c r="AB51" s="307"/>
      <c r="AC51" s="307"/>
      <c r="AD51" s="307"/>
      <c r="AE51" s="307"/>
      <c r="AF51" s="307"/>
      <c r="AG51" s="307"/>
      <c r="AH51" s="307"/>
      <c r="AI51" s="307"/>
      <c r="AJ51" s="307" t="s">
        <v>7</v>
      </c>
      <c r="AK51" s="307" t="s">
        <v>7</v>
      </c>
      <c r="AL51" s="307"/>
      <c r="AM51" s="307" t="s">
        <v>227</v>
      </c>
      <c r="AN51" s="310">
        <v>1</v>
      </c>
      <c r="AO51" s="311">
        <f t="shared" si="9"/>
        <v>0.25</v>
      </c>
      <c r="AP51" s="312">
        <v>2</v>
      </c>
      <c r="AQ51" s="311">
        <f t="shared" si="10"/>
        <v>0.5</v>
      </c>
      <c r="AR51" s="312">
        <v>3</v>
      </c>
      <c r="AS51" s="311">
        <f t="shared" si="11"/>
        <v>0.75</v>
      </c>
      <c r="AT51" s="312">
        <v>4</v>
      </c>
      <c r="AU51" s="313">
        <f t="shared" si="12"/>
        <v>1</v>
      </c>
      <c r="AV51" s="21"/>
      <c r="AW51" s="53">
        <f t="shared" si="16"/>
        <v>0</v>
      </c>
      <c r="AX51" s="18"/>
    </row>
    <row r="52" spans="1:50" ht="95.25" customHeight="1" thickBot="1" x14ac:dyDescent="0.3">
      <c r="A52" s="465"/>
      <c r="B52" s="474"/>
      <c r="C52" s="474"/>
      <c r="D52" s="468"/>
      <c r="E52" s="294" t="s">
        <v>134</v>
      </c>
      <c r="F52" s="295" t="s">
        <v>135</v>
      </c>
      <c r="G52" s="296"/>
      <c r="H52" s="297"/>
      <c r="I52" s="297"/>
      <c r="J52" s="297"/>
      <c r="K52" s="297"/>
      <c r="L52" s="297"/>
      <c r="M52" s="297"/>
      <c r="N52" s="297"/>
      <c r="O52" s="297" t="s">
        <v>7</v>
      </c>
      <c r="P52" s="297"/>
      <c r="Q52" s="297"/>
      <c r="R52" s="297"/>
      <c r="S52" s="297"/>
      <c r="T52" s="297"/>
      <c r="U52" s="297"/>
      <c r="V52" s="298"/>
      <c r="W52" s="299"/>
      <c r="X52" s="296"/>
      <c r="Y52" s="426"/>
      <c r="Z52" s="426"/>
      <c r="AA52" s="297"/>
      <c r="AB52" s="297"/>
      <c r="AC52" s="297"/>
      <c r="AD52" s="297"/>
      <c r="AE52" s="297"/>
      <c r="AF52" s="297"/>
      <c r="AG52" s="297"/>
      <c r="AH52" s="297"/>
      <c r="AI52" s="297"/>
      <c r="AJ52" s="297" t="s">
        <v>7</v>
      </c>
      <c r="AK52" s="297"/>
      <c r="AL52" s="297"/>
      <c r="AM52" s="297" t="s">
        <v>224</v>
      </c>
      <c r="AN52" s="300">
        <v>1</v>
      </c>
      <c r="AO52" s="301">
        <f t="shared" si="9"/>
        <v>0.25</v>
      </c>
      <c r="AP52" s="302">
        <v>2</v>
      </c>
      <c r="AQ52" s="301">
        <f t="shared" si="10"/>
        <v>0.5</v>
      </c>
      <c r="AR52" s="302">
        <v>3</v>
      </c>
      <c r="AS52" s="301">
        <f t="shared" si="11"/>
        <v>0.75</v>
      </c>
      <c r="AT52" s="302">
        <v>4</v>
      </c>
      <c r="AU52" s="303">
        <f t="shared" si="12"/>
        <v>1</v>
      </c>
      <c r="AV52" s="21"/>
      <c r="AW52" s="53">
        <f t="shared" si="16"/>
        <v>0</v>
      </c>
      <c r="AX52" s="18"/>
    </row>
    <row r="53" spans="1:50" ht="193.5" customHeight="1" thickBot="1" x14ac:dyDescent="0.3">
      <c r="A53" s="465"/>
      <c r="B53" s="474"/>
      <c r="C53" s="474"/>
      <c r="D53" s="470"/>
      <c r="E53" s="304" t="s">
        <v>136</v>
      </c>
      <c r="F53" s="305" t="s">
        <v>137</v>
      </c>
      <c r="G53" s="306" t="s">
        <v>7</v>
      </c>
      <c r="H53" s="307" t="s">
        <v>7</v>
      </c>
      <c r="I53" s="307" t="s">
        <v>7</v>
      </c>
      <c r="J53" s="307" t="s">
        <v>7</v>
      </c>
      <c r="K53" s="307" t="s">
        <v>7</v>
      </c>
      <c r="L53" s="307" t="s">
        <v>7</v>
      </c>
      <c r="M53" s="307" t="s">
        <v>7</v>
      </c>
      <c r="N53" s="307" t="s">
        <v>7</v>
      </c>
      <c r="O53" s="307" t="s">
        <v>7</v>
      </c>
      <c r="P53" s="307" t="s">
        <v>7</v>
      </c>
      <c r="Q53" s="307" t="s">
        <v>7</v>
      </c>
      <c r="R53" s="307" t="s">
        <v>7</v>
      </c>
      <c r="S53" s="307" t="s">
        <v>7</v>
      </c>
      <c r="T53" s="307" t="s">
        <v>7</v>
      </c>
      <c r="U53" s="307" t="s">
        <v>7</v>
      </c>
      <c r="V53" s="308" t="s">
        <v>7</v>
      </c>
      <c r="W53" s="309"/>
      <c r="X53" s="306" t="s">
        <v>7</v>
      </c>
      <c r="Y53" s="427" t="s">
        <v>7</v>
      </c>
      <c r="Z53" s="427"/>
      <c r="AA53" s="307"/>
      <c r="AB53" s="446"/>
      <c r="AC53" s="446"/>
      <c r="AD53" s="307" t="s">
        <v>7</v>
      </c>
      <c r="AE53" s="307"/>
      <c r="AF53" s="307"/>
      <c r="AG53" s="307"/>
      <c r="AH53" s="307"/>
      <c r="AI53" s="307"/>
      <c r="AJ53" s="307"/>
      <c r="AK53" s="307"/>
      <c r="AL53" s="307" t="s">
        <v>7</v>
      </c>
      <c r="AM53" s="307" t="s">
        <v>228</v>
      </c>
      <c r="AN53" s="310">
        <v>1</v>
      </c>
      <c r="AO53" s="311">
        <f t="shared" si="9"/>
        <v>1</v>
      </c>
      <c r="AP53" s="312">
        <v>1</v>
      </c>
      <c r="AQ53" s="311">
        <f t="shared" si="10"/>
        <v>1</v>
      </c>
      <c r="AR53" s="312">
        <v>1</v>
      </c>
      <c r="AS53" s="311">
        <f t="shared" si="11"/>
        <v>1</v>
      </c>
      <c r="AT53" s="312">
        <v>1</v>
      </c>
      <c r="AU53" s="313">
        <f t="shared" si="12"/>
        <v>1</v>
      </c>
      <c r="AV53" s="21">
        <v>1</v>
      </c>
      <c r="AW53" s="53">
        <f t="shared" ref="AW53:AW56" si="17">AV53/AU53</f>
        <v>1</v>
      </c>
      <c r="AX53" s="368" t="s">
        <v>184</v>
      </c>
    </row>
    <row r="54" spans="1:50" ht="93.75" customHeight="1" thickBot="1" x14ac:dyDescent="0.3">
      <c r="A54" s="465"/>
      <c r="B54" s="474"/>
      <c r="C54" s="474"/>
      <c r="D54" s="314" t="s">
        <v>138</v>
      </c>
      <c r="E54" s="315" t="s">
        <v>139</v>
      </c>
      <c r="F54" s="385" t="s">
        <v>140</v>
      </c>
      <c r="G54" s="316"/>
      <c r="H54" s="317"/>
      <c r="I54" s="317"/>
      <c r="J54" s="317"/>
      <c r="K54" s="317" t="s">
        <v>7</v>
      </c>
      <c r="L54" s="317"/>
      <c r="M54" s="317" t="s">
        <v>7</v>
      </c>
      <c r="N54" s="317" t="s">
        <v>7</v>
      </c>
      <c r="O54" s="317"/>
      <c r="P54" s="317" t="s">
        <v>7</v>
      </c>
      <c r="Q54" s="317"/>
      <c r="R54" s="317"/>
      <c r="S54" s="317"/>
      <c r="T54" s="317"/>
      <c r="U54" s="317"/>
      <c r="V54" s="318"/>
      <c r="W54" s="319"/>
      <c r="X54" s="316"/>
      <c r="Y54" s="428"/>
      <c r="Z54" s="428"/>
      <c r="AA54" s="317"/>
      <c r="AB54" s="317"/>
      <c r="AC54" s="317"/>
      <c r="AD54" s="317" t="s">
        <v>7</v>
      </c>
      <c r="AE54" s="317"/>
      <c r="AF54" s="317" t="s">
        <v>7</v>
      </c>
      <c r="AG54" s="317"/>
      <c r="AH54" s="317"/>
      <c r="AI54" s="317" t="s">
        <v>7</v>
      </c>
      <c r="AJ54" s="317"/>
      <c r="AK54" s="317"/>
      <c r="AL54" s="317" t="s">
        <v>7</v>
      </c>
      <c r="AM54" s="317" t="s">
        <v>226</v>
      </c>
      <c r="AN54" s="320"/>
      <c r="AO54" s="321">
        <f t="shared" si="9"/>
        <v>0</v>
      </c>
      <c r="AP54" s="322"/>
      <c r="AQ54" s="321">
        <f t="shared" si="10"/>
        <v>0</v>
      </c>
      <c r="AR54" s="322">
        <v>1</v>
      </c>
      <c r="AS54" s="321">
        <f t="shared" si="11"/>
        <v>0.5</v>
      </c>
      <c r="AT54" s="322">
        <v>2</v>
      </c>
      <c r="AU54" s="323">
        <f t="shared" si="12"/>
        <v>1</v>
      </c>
      <c r="AV54" s="21">
        <v>0.5</v>
      </c>
      <c r="AW54" s="53">
        <f t="shared" si="17"/>
        <v>0.5</v>
      </c>
      <c r="AX54" s="18" t="s">
        <v>233</v>
      </c>
    </row>
    <row r="55" spans="1:50" ht="80.25" customHeight="1" thickTop="1" thickBot="1" x14ac:dyDescent="0.3">
      <c r="A55" s="465"/>
      <c r="B55" s="474"/>
      <c r="C55" s="474"/>
      <c r="D55" s="471" t="s">
        <v>141</v>
      </c>
      <c r="E55" s="324" t="s">
        <v>142</v>
      </c>
      <c r="F55" s="325" t="s">
        <v>143</v>
      </c>
      <c r="G55" s="326" t="s">
        <v>7</v>
      </c>
      <c r="H55" s="327"/>
      <c r="I55" s="327"/>
      <c r="J55" s="327"/>
      <c r="K55" s="327"/>
      <c r="L55" s="327"/>
      <c r="M55" s="327"/>
      <c r="N55" s="327" t="s">
        <v>7</v>
      </c>
      <c r="O55" s="327"/>
      <c r="P55" s="327" t="s">
        <v>7</v>
      </c>
      <c r="Q55" s="327"/>
      <c r="R55" s="327"/>
      <c r="S55" s="327"/>
      <c r="T55" s="327"/>
      <c r="U55" s="327"/>
      <c r="V55" s="328"/>
      <c r="W55" s="329"/>
      <c r="X55" s="326" t="s">
        <v>7</v>
      </c>
      <c r="Y55" s="429" t="s">
        <v>7</v>
      </c>
      <c r="Z55" s="429"/>
      <c r="AA55" s="327"/>
      <c r="AB55" s="327"/>
      <c r="AC55" s="327"/>
      <c r="AD55" s="327"/>
      <c r="AE55" s="327"/>
      <c r="AF55" s="327"/>
      <c r="AG55" s="327"/>
      <c r="AH55" s="327"/>
      <c r="AI55" s="327" t="s">
        <v>7</v>
      </c>
      <c r="AJ55" s="327" t="s">
        <v>7</v>
      </c>
      <c r="AK55" s="327"/>
      <c r="AL55" s="327" t="s">
        <v>7</v>
      </c>
      <c r="AM55" s="327" t="s">
        <v>229</v>
      </c>
      <c r="AN55" s="330"/>
      <c r="AO55" s="331">
        <f t="shared" si="9"/>
        <v>0</v>
      </c>
      <c r="AP55" s="332"/>
      <c r="AQ55" s="331">
        <f t="shared" si="10"/>
        <v>0</v>
      </c>
      <c r="AR55" s="332">
        <v>1</v>
      </c>
      <c r="AS55" s="331">
        <f t="shared" si="11"/>
        <v>0.5</v>
      </c>
      <c r="AT55" s="332">
        <v>2</v>
      </c>
      <c r="AU55" s="333">
        <f t="shared" si="12"/>
        <v>1</v>
      </c>
      <c r="AV55" s="21">
        <v>1</v>
      </c>
      <c r="AW55" s="53">
        <f t="shared" si="17"/>
        <v>1</v>
      </c>
      <c r="AX55" s="18" t="s">
        <v>241</v>
      </c>
    </row>
    <row r="56" spans="1:50" ht="156" customHeight="1" thickBot="1" x14ac:dyDescent="0.3">
      <c r="A56" s="465"/>
      <c r="B56" s="474"/>
      <c r="C56" s="474"/>
      <c r="D56" s="470"/>
      <c r="E56" s="304" t="s">
        <v>144</v>
      </c>
      <c r="F56" s="305" t="s">
        <v>145</v>
      </c>
      <c r="G56" s="306"/>
      <c r="H56" s="307"/>
      <c r="I56" s="307"/>
      <c r="J56" s="307"/>
      <c r="K56" s="307"/>
      <c r="L56" s="307" t="s">
        <v>7</v>
      </c>
      <c r="M56" s="307"/>
      <c r="N56" s="307"/>
      <c r="O56" s="307"/>
      <c r="P56" s="307"/>
      <c r="Q56" s="307"/>
      <c r="R56" s="307"/>
      <c r="S56" s="307"/>
      <c r="T56" s="307"/>
      <c r="U56" s="307"/>
      <c r="V56" s="308"/>
      <c r="W56" s="309"/>
      <c r="X56" s="306"/>
      <c r="Y56" s="427"/>
      <c r="Z56" s="427"/>
      <c r="AA56" s="307"/>
      <c r="AB56" s="307"/>
      <c r="AC56" s="307"/>
      <c r="AD56" s="307"/>
      <c r="AE56" s="307"/>
      <c r="AF56" s="307"/>
      <c r="AG56" s="307" t="s">
        <v>7</v>
      </c>
      <c r="AH56" s="307"/>
      <c r="AI56" s="307"/>
      <c r="AJ56" s="307"/>
      <c r="AK56" s="307"/>
      <c r="AL56" s="307"/>
      <c r="AM56" s="307" t="s">
        <v>214</v>
      </c>
      <c r="AN56" s="310"/>
      <c r="AO56" s="311">
        <f t="shared" si="9"/>
        <v>0</v>
      </c>
      <c r="AP56" s="312">
        <v>1</v>
      </c>
      <c r="AQ56" s="311">
        <f t="shared" si="10"/>
        <v>0.33333333333333331</v>
      </c>
      <c r="AR56" s="312">
        <v>2</v>
      </c>
      <c r="AS56" s="311">
        <f t="shared" si="11"/>
        <v>0.66666666666666663</v>
      </c>
      <c r="AT56" s="312">
        <v>3</v>
      </c>
      <c r="AU56" s="313">
        <f t="shared" si="12"/>
        <v>1</v>
      </c>
      <c r="AV56" s="21">
        <v>1</v>
      </c>
      <c r="AW56" s="53">
        <f t="shared" si="17"/>
        <v>1</v>
      </c>
      <c r="AX56" s="18" t="s">
        <v>264</v>
      </c>
    </row>
    <row r="57" spans="1:50" ht="300.75" thickBot="1" x14ac:dyDescent="0.3">
      <c r="A57" s="465"/>
      <c r="B57" s="474"/>
      <c r="C57" s="474"/>
      <c r="D57" s="469" t="s">
        <v>146</v>
      </c>
      <c r="E57" s="334" t="s">
        <v>147</v>
      </c>
      <c r="F57" s="386" t="s">
        <v>148</v>
      </c>
      <c r="G57" s="335" t="s">
        <v>7</v>
      </c>
      <c r="H57" s="336" t="s">
        <v>7</v>
      </c>
      <c r="I57" s="336" t="s">
        <v>7</v>
      </c>
      <c r="J57" s="336"/>
      <c r="K57" s="336" t="s">
        <v>7</v>
      </c>
      <c r="L57" s="336"/>
      <c r="M57" s="336" t="s">
        <v>7</v>
      </c>
      <c r="N57" s="336" t="s">
        <v>7</v>
      </c>
      <c r="O57" s="336" t="s">
        <v>7</v>
      </c>
      <c r="P57" s="336" t="s">
        <v>7</v>
      </c>
      <c r="Q57" s="336"/>
      <c r="R57" s="336"/>
      <c r="S57" s="336"/>
      <c r="T57" s="336"/>
      <c r="U57" s="336"/>
      <c r="V57" s="337"/>
      <c r="W57" s="338"/>
      <c r="X57" s="335"/>
      <c r="Y57" s="430"/>
      <c r="Z57" s="430"/>
      <c r="AA57" s="336"/>
      <c r="AB57" s="447"/>
      <c r="AC57" s="447"/>
      <c r="AD57" s="336" t="s">
        <v>7</v>
      </c>
      <c r="AE57" s="336"/>
      <c r="AF57" s="336"/>
      <c r="AG57" s="336"/>
      <c r="AH57" s="336"/>
      <c r="AI57" s="336" t="s">
        <v>7</v>
      </c>
      <c r="AJ57" s="336"/>
      <c r="AK57" s="336"/>
      <c r="AL57" s="336" t="s">
        <v>7</v>
      </c>
      <c r="AM57" s="336" t="s">
        <v>230</v>
      </c>
      <c r="AN57" s="339"/>
      <c r="AO57" s="340">
        <f t="shared" si="9"/>
        <v>0</v>
      </c>
      <c r="AP57" s="341"/>
      <c r="AQ57" s="340">
        <f t="shared" si="10"/>
        <v>0</v>
      </c>
      <c r="AR57" s="341">
        <v>1</v>
      </c>
      <c r="AS57" s="340">
        <f t="shared" si="11"/>
        <v>0.5</v>
      </c>
      <c r="AT57" s="341">
        <v>2</v>
      </c>
      <c r="AU57" s="342">
        <f t="shared" si="12"/>
        <v>1</v>
      </c>
      <c r="AV57" s="21">
        <v>1</v>
      </c>
      <c r="AW57" s="53">
        <f>AV57/AU57</f>
        <v>1</v>
      </c>
      <c r="AX57" s="367" t="s">
        <v>274</v>
      </c>
    </row>
    <row r="58" spans="1:50" ht="76.5" customHeight="1" thickBot="1" x14ac:dyDescent="0.3">
      <c r="A58" s="466"/>
      <c r="B58" s="475"/>
      <c r="C58" s="475"/>
      <c r="D58" s="472"/>
      <c r="E58" s="394" t="s">
        <v>149</v>
      </c>
      <c r="F58" s="343" t="s">
        <v>150</v>
      </c>
      <c r="G58" s="344"/>
      <c r="H58" s="345"/>
      <c r="I58" s="345"/>
      <c r="J58" s="345"/>
      <c r="K58" s="345"/>
      <c r="L58" s="345"/>
      <c r="M58" s="345"/>
      <c r="N58" s="345" t="s">
        <v>7</v>
      </c>
      <c r="O58" s="345"/>
      <c r="P58" s="345"/>
      <c r="Q58" s="345"/>
      <c r="R58" s="345"/>
      <c r="S58" s="345"/>
      <c r="T58" s="345"/>
      <c r="U58" s="345"/>
      <c r="V58" s="346"/>
      <c r="W58" s="347"/>
      <c r="X58" s="344"/>
      <c r="Y58" s="431"/>
      <c r="Z58" s="431"/>
      <c r="AA58" s="345"/>
      <c r="AB58" s="345"/>
      <c r="AC58" s="345"/>
      <c r="AD58" s="345"/>
      <c r="AE58" s="345"/>
      <c r="AF58" s="345"/>
      <c r="AG58" s="345"/>
      <c r="AH58" s="345"/>
      <c r="AI58" s="345" t="s">
        <v>7</v>
      </c>
      <c r="AJ58" s="345"/>
      <c r="AK58" s="345"/>
      <c r="AL58" s="345"/>
      <c r="AM58" s="345" t="s">
        <v>217</v>
      </c>
      <c r="AN58" s="348">
        <v>0</v>
      </c>
      <c r="AO58" s="349">
        <f t="shared" si="9"/>
        <v>0</v>
      </c>
      <c r="AP58" s="350">
        <v>1</v>
      </c>
      <c r="AQ58" s="349">
        <f t="shared" si="10"/>
        <v>0.33333333333333331</v>
      </c>
      <c r="AR58" s="350">
        <v>2</v>
      </c>
      <c r="AS58" s="349">
        <f t="shared" si="11"/>
        <v>0.66666666666666663</v>
      </c>
      <c r="AT58" s="350">
        <v>3</v>
      </c>
      <c r="AU58" s="351">
        <f t="shared" si="12"/>
        <v>1</v>
      </c>
      <c r="AV58" s="21">
        <v>1</v>
      </c>
      <c r="AW58" s="53">
        <f t="shared" ref="AW58:AW59" si="18">AV58/AU58</f>
        <v>1</v>
      </c>
      <c r="AX58" s="18" t="s">
        <v>265</v>
      </c>
    </row>
    <row r="59" spans="1:50" ht="36" customHeight="1" thickBot="1" x14ac:dyDescent="0.3">
      <c r="A59" s="352" t="s">
        <v>151</v>
      </c>
      <c r="B59" s="353">
        <f>AW59</f>
        <v>1</v>
      </c>
      <c r="C59" s="353">
        <f>AV59</f>
        <v>1</v>
      </c>
      <c r="D59" s="354" t="s">
        <v>160</v>
      </c>
      <c r="E59" s="355" t="s">
        <v>159</v>
      </c>
      <c r="F59" s="356" t="s">
        <v>158</v>
      </c>
      <c r="G59" s="357" t="s">
        <v>7</v>
      </c>
      <c r="H59" s="358"/>
      <c r="I59" s="358"/>
      <c r="J59" s="358"/>
      <c r="K59" s="358"/>
      <c r="L59" s="358"/>
      <c r="M59" s="358"/>
      <c r="N59" s="358" t="s">
        <v>7</v>
      </c>
      <c r="O59" s="358"/>
      <c r="P59" s="358" t="s">
        <v>7</v>
      </c>
      <c r="Q59" s="358"/>
      <c r="R59" s="358"/>
      <c r="S59" s="358"/>
      <c r="T59" s="358"/>
      <c r="U59" s="358"/>
      <c r="V59" s="359"/>
      <c r="W59" s="360"/>
      <c r="X59" s="357"/>
      <c r="Y59" s="432"/>
      <c r="Z59" s="432"/>
      <c r="AA59" s="358"/>
      <c r="AB59" s="358"/>
      <c r="AC59" s="358"/>
      <c r="AD59" s="358"/>
      <c r="AE59" s="358"/>
      <c r="AF59" s="358"/>
      <c r="AG59" s="358"/>
      <c r="AH59" s="358"/>
      <c r="AI59" s="358" t="s">
        <v>7</v>
      </c>
      <c r="AJ59" s="358"/>
      <c r="AK59" s="358"/>
      <c r="AL59" s="358"/>
      <c r="AM59" s="358" t="s">
        <v>219</v>
      </c>
      <c r="AN59" s="361"/>
      <c r="AO59" s="362">
        <f t="shared" si="9"/>
        <v>0</v>
      </c>
      <c r="AP59" s="363">
        <v>1</v>
      </c>
      <c r="AQ59" s="362">
        <f t="shared" si="10"/>
        <v>0.33333333333333331</v>
      </c>
      <c r="AR59" s="363">
        <v>2</v>
      </c>
      <c r="AS59" s="362">
        <f t="shared" si="11"/>
        <v>0.66666666666666663</v>
      </c>
      <c r="AT59" s="363">
        <v>3</v>
      </c>
      <c r="AU59" s="364">
        <f t="shared" si="12"/>
        <v>1</v>
      </c>
      <c r="AV59" s="22">
        <v>1</v>
      </c>
      <c r="AW59" s="53">
        <f t="shared" si="18"/>
        <v>1</v>
      </c>
      <c r="AX59" s="19" t="s">
        <v>277</v>
      </c>
    </row>
    <row r="60" spans="1:50" x14ac:dyDescent="0.25">
      <c r="A60" s="27"/>
      <c r="B60" s="27"/>
      <c r="C60" s="27"/>
      <c r="D60" s="28"/>
      <c r="E60" s="29"/>
      <c r="F60" s="29"/>
      <c r="G60" s="29">
        <f t="shared" ref="G60:AL60" si="19">COUNTIF(G4:G59,"x")</f>
        <v>27</v>
      </c>
      <c r="H60" s="29">
        <f t="shared" si="19"/>
        <v>16</v>
      </c>
      <c r="I60" s="29">
        <f t="shared" si="19"/>
        <v>16</v>
      </c>
      <c r="J60" s="29">
        <f t="shared" si="19"/>
        <v>4</v>
      </c>
      <c r="K60" s="29">
        <f t="shared" si="19"/>
        <v>25</v>
      </c>
      <c r="L60" s="29">
        <f t="shared" si="19"/>
        <v>7</v>
      </c>
      <c r="M60" s="29">
        <f t="shared" si="19"/>
        <v>6</v>
      </c>
      <c r="N60" s="29">
        <f t="shared" si="19"/>
        <v>31</v>
      </c>
      <c r="O60" s="29">
        <f t="shared" si="19"/>
        <v>6</v>
      </c>
      <c r="P60" s="29">
        <f t="shared" si="19"/>
        <v>9</v>
      </c>
      <c r="Q60" s="29">
        <f t="shared" si="19"/>
        <v>11</v>
      </c>
      <c r="R60" s="29">
        <f t="shared" si="19"/>
        <v>4</v>
      </c>
      <c r="S60" s="29">
        <f t="shared" si="19"/>
        <v>4</v>
      </c>
      <c r="T60" s="29">
        <f t="shared" si="19"/>
        <v>4</v>
      </c>
      <c r="U60" s="29">
        <f t="shared" si="19"/>
        <v>1</v>
      </c>
      <c r="V60" s="29">
        <f t="shared" si="19"/>
        <v>1</v>
      </c>
      <c r="W60" s="29">
        <f t="shared" si="19"/>
        <v>0</v>
      </c>
      <c r="X60" s="29">
        <f t="shared" si="19"/>
        <v>24</v>
      </c>
      <c r="Y60" s="29"/>
      <c r="Z60" s="29"/>
      <c r="AA60" s="29">
        <f t="shared" si="19"/>
        <v>14</v>
      </c>
      <c r="AB60" s="435">
        <f t="shared" si="19"/>
        <v>6</v>
      </c>
      <c r="AC60" s="435"/>
      <c r="AD60" s="29">
        <f t="shared" si="19"/>
        <v>6</v>
      </c>
      <c r="AE60" s="29">
        <f t="shared" si="19"/>
        <v>13</v>
      </c>
      <c r="AF60" s="29">
        <f t="shared" si="19"/>
        <v>13</v>
      </c>
      <c r="AG60" s="29">
        <f t="shared" si="19"/>
        <v>6</v>
      </c>
      <c r="AH60" s="29">
        <f t="shared" si="19"/>
        <v>3</v>
      </c>
      <c r="AI60" s="29"/>
      <c r="AJ60" s="29"/>
      <c r="AK60" s="29"/>
      <c r="AL60" s="29">
        <f t="shared" si="19"/>
        <v>8</v>
      </c>
      <c r="AM60" s="29"/>
      <c r="AN60" s="365"/>
      <c r="AO60" s="366">
        <f>AVERAGE(AO4:AO59)</f>
        <v>0.16418650793650794</v>
      </c>
      <c r="AP60" s="366"/>
      <c r="AQ60" s="366">
        <f>AVERAGE(AQ4:AQ59)</f>
        <v>0.35912698412698407</v>
      </c>
      <c r="AR60" s="366"/>
      <c r="AS60" s="366">
        <f>AVERAGE(AS4:AS59)</f>
        <v>0.58978174603174605</v>
      </c>
      <c r="AT60" s="366"/>
      <c r="AU60" s="366">
        <f>AVERAGE(AU4:AU59)</f>
        <v>1</v>
      </c>
      <c r="AV60" s="28"/>
      <c r="AW60" s="28"/>
      <c r="AX60" s="28"/>
    </row>
    <row r="61" spans="1:50" hidden="1" x14ac:dyDescent="0.25">
      <c r="AB61" s="2"/>
      <c r="AC61" s="2"/>
    </row>
    <row r="62" spans="1:50" hidden="1" x14ac:dyDescent="0.25">
      <c r="F62" s="2" t="s">
        <v>152</v>
      </c>
      <c r="G62" s="2" t="s">
        <v>6</v>
      </c>
      <c r="H62" s="2" t="s">
        <v>153</v>
      </c>
      <c r="AB62" s="2"/>
      <c r="AC62" s="2"/>
    </row>
    <row r="63" spans="1:50" hidden="1" x14ac:dyDescent="0.25">
      <c r="E63" s="5" t="s">
        <v>154</v>
      </c>
      <c r="F63" s="6">
        <f>COUNTIF(AO4:AO59,100%)</f>
        <v>4</v>
      </c>
      <c r="G63" s="7">
        <f>F63/(SUM($F$63:$F$66))</f>
        <v>5.4794520547945202E-2</v>
      </c>
      <c r="H63" s="8">
        <f>G63</f>
        <v>5.4794520547945202E-2</v>
      </c>
      <c r="AB63" s="2"/>
      <c r="AC63" s="2"/>
    </row>
    <row r="64" spans="1:50" hidden="1" x14ac:dyDescent="0.25">
      <c r="E64" s="5" t="s">
        <v>155</v>
      </c>
      <c r="F64" s="6">
        <f>COUNTIF(AQ4:AQ59,100%)</f>
        <v>4</v>
      </c>
      <c r="G64" s="7">
        <f t="shared" ref="G64:G66" si="20">F64/(SUM($F$63:$F$66))</f>
        <v>5.4794520547945202E-2</v>
      </c>
      <c r="H64" s="8">
        <f>H63+G64</f>
        <v>0.1095890410958904</v>
      </c>
      <c r="AB64" s="2"/>
      <c r="AC64" s="2"/>
    </row>
    <row r="65" spans="1:47" s="2" customFormat="1" hidden="1" x14ac:dyDescent="0.25">
      <c r="A65" s="1"/>
      <c r="B65" s="1"/>
      <c r="C65" s="1"/>
      <c r="D65"/>
      <c r="E65" s="5" t="s">
        <v>156</v>
      </c>
      <c r="F65" s="6">
        <f>COUNTIF(AS4:AS59,100%)</f>
        <v>9</v>
      </c>
      <c r="G65" s="7">
        <f t="shared" si="20"/>
        <v>0.12328767123287671</v>
      </c>
      <c r="H65" s="8">
        <f t="shared" ref="H65:H66" si="21">H64+G65</f>
        <v>0.23287671232876711</v>
      </c>
      <c r="AN65" s="3"/>
      <c r="AO65" s="4"/>
      <c r="AP65" s="3"/>
      <c r="AQ65" s="4"/>
      <c r="AR65" s="3"/>
      <c r="AS65" s="4"/>
      <c r="AT65" s="3"/>
      <c r="AU65" s="4"/>
    </row>
    <row r="66" spans="1:47" s="2" customFormat="1" hidden="1" x14ac:dyDescent="0.25">
      <c r="A66" s="1"/>
      <c r="B66" s="1"/>
      <c r="C66" s="1"/>
      <c r="D66"/>
      <c r="E66" s="5" t="s">
        <v>157</v>
      </c>
      <c r="F66" s="6">
        <f>COUNTIF(AU4:AU59,100%)</f>
        <v>56</v>
      </c>
      <c r="G66" s="7">
        <f t="shared" si="20"/>
        <v>0.76712328767123283</v>
      </c>
      <c r="H66" s="8">
        <f t="shared" si="21"/>
        <v>1</v>
      </c>
      <c r="AN66" s="3"/>
      <c r="AO66" s="4"/>
      <c r="AP66" s="3"/>
      <c r="AQ66" s="4"/>
      <c r="AR66" s="3"/>
      <c r="AS66" s="4"/>
      <c r="AT66" s="3"/>
      <c r="AU66" s="4"/>
    </row>
    <row r="67" spans="1:47" s="2" customFormat="1" hidden="1" x14ac:dyDescent="0.25">
      <c r="A67" s="1"/>
      <c r="B67" s="1"/>
      <c r="C67" s="1"/>
      <c r="D67"/>
      <c r="F67" s="2">
        <f>SUM(F63:F66)</f>
        <v>73</v>
      </c>
      <c r="AN67" s="3"/>
      <c r="AO67" s="4"/>
      <c r="AP67" s="3"/>
      <c r="AQ67" s="4"/>
      <c r="AR67" s="3"/>
      <c r="AS67" s="4"/>
      <c r="AT67" s="3"/>
      <c r="AU67" s="4"/>
    </row>
  </sheetData>
  <sheetProtection sort="0" autoFilter="0"/>
  <autoFilter ref="A3:AX60" xr:uid="{B8A9ED38-B3C8-44B5-967A-E859F1F97DF5}"/>
  <mergeCells count="38">
    <mergeCell ref="B48:B58"/>
    <mergeCell ref="A4:A11"/>
    <mergeCell ref="D6:D8"/>
    <mergeCell ref="D10:D11"/>
    <mergeCell ref="A12:A17"/>
    <mergeCell ref="D12:D17"/>
    <mergeCell ref="B4:B11"/>
    <mergeCell ref="B12:B17"/>
    <mergeCell ref="C30:C47"/>
    <mergeCell ref="A18:A29"/>
    <mergeCell ref="D18:D21"/>
    <mergeCell ref="D22:D25"/>
    <mergeCell ref="D26:D28"/>
    <mergeCell ref="B18:B29"/>
    <mergeCell ref="B30:B47"/>
    <mergeCell ref="AN1:AU1"/>
    <mergeCell ref="G2:W2"/>
    <mergeCell ref="AN2:AO2"/>
    <mergeCell ref="AP2:AQ2"/>
    <mergeCell ref="AR2:AS2"/>
    <mergeCell ref="AT2:AU2"/>
    <mergeCell ref="X2:AM2"/>
    <mergeCell ref="AV1:AX2"/>
    <mergeCell ref="C4:C11"/>
    <mergeCell ref="C12:C17"/>
    <mergeCell ref="C18:C29"/>
    <mergeCell ref="A48:A58"/>
    <mergeCell ref="D48:D49"/>
    <mergeCell ref="D50:D53"/>
    <mergeCell ref="D55:D56"/>
    <mergeCell ref="D57:D58"/>
    <mergeCell ref="C48:C58"/>
    <mergeCell ref="A30:A47"/>
    <mergeCell ref="D30:D32"/>
    <mergeCell ref="D33:D35"/>
    <mergeCell ref="D36:D39"/>
    <mergeCell ref="D40:D45"/>
    <mergeCell ref="D46:D47"/>
  </mergeCells>
  <conditionalFormatting sqref="AW4:AW59">
    <cfRule type="cellIs" dxfId="4" priority="16" operator="between">
      <formula>0%</formula>
      <formula>24%</formula>
    </cfRule>
    <cfRule type="cellIs" dxfId="3" priority="17" operator="between">
      <formula>25%</formula>
      <formula>49%</formula>
    </cfRule>
    <cfRule type="cellIs" dxfId="2" priority="18" operator="between">
      <formula>50%</formula>
      <formula>74%</formula>
    </cfRule>
    <cfRule type="cellIs" dxfId="1" priority="19" operator="between">
      <formula>75%</formula>
      <formula>90%</formula>
    </cfRule>
    <cfRule type="cellIs" dxfId="0" priority="20" operator="between">
      <formula>91%</formula>
      <formula>100%</formula>
    </cfRule>
  </conditionalFormatting>
  <dataValidations xWindow="1687" yWindow="715" count="3">
    <dataValidation allowBlank="1" showInputMessage="1" showErrorMessage="1" prompt="Favor describir brevemente los resultados de la gestión adelantada (fechas, url, nombre de documenentos generados, aplicativo donde reposa, número de memorandos, etc)" sqref="AX4:AX11" xr:uid="{7B83F0B4-B7BC-4B67-86DD-DA3A15418755}"/>
    <dataValidation allowBlank="1" showInputMessage="1" showErrorMessage="1" prompt="100% aplica solo si se cumplio a cabalidad la actividad programada" sqref="AV4:AW59" xr:uid="{A9FAC1A4-42E5-4917-8EC5-F7F13BA12686}"/>
    <dataValidation allowBlank="1" showInputMessage="1" showErrorMessage="1" prompt="Favor describir brevemente los resultados de la gestión adelantada (fechas, url, nombre de documentos generados, aplicativo donde reposa, número de memorandos, etc)" sqref="AX12:AX59" xr:uid="{E089CDE3-3BC3-4346-91BD-F61694FFD6FB}"/>
  </dataValidations>
  <printOptions horizontalCentered="1" verticalCentered="1"/>
  <pageMargins left="0.70866141732283472" right="0.70866141732283472" top="0.74803149606299213" bottom="0.74803149606299213" header="0.31496062992125984" footer="0.31496062992125984"/>
  <pageSetup scale="28" fitToHeight="5" orientation="landscape" horizontalDpi="300" verticalDpi="300" r:id="rId1"/>
  <headerFooter>
    <oddHeader>&amp;L&amp;G&amp;CImplementación Plan Anticorrupción y de Atención al Ciudadano 2021&amp;RCorte 4° trimestre de 2021</oddHeader>
    <oddFooter>&amp;CPág. &amp;P de &amp;N&amp;ROficina Asesora de Planeación
INVIAS</oddFooter>
  </headerFooter>
  <legacy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2" ma:contentTypeDescription="Crear nuevo documento." ma:contentTypeScope="" ma:versionID="406749331537f2001dc706826da784bf">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4105fa5505700ad64dd478e9a87fe351"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0E2192C-06B6-408D-80CE-64CCBD902AC8}">
  <ds:schemaRefs>
    <ds:schemaRef ds:uri="http://schemas.microsoft.com/office/infopath/2007/PartnerControls"/>
    <ds:schemaRef ds:uri="http://purl.org/dc/terms/"/>
    <ds:schemaRef ds:uri="21eaf122-5b0b-4d12-bc54-321805e328fd"/>
    <ds:schemaRef ds:uri="http://schemas.microsoft.com/office/2006/metadata/properties"/>
    <ds:schemaRef ds:uri="http://www.w3.org/XML/1998/namespace"/>
    <ds:schemaRef ds:uri="http://schemas.microsoft.com/office/2006/documentManagement/types"/>
    <ds:schemaRef ds:uri="http://purl.org/dc/elements/1.1/"/>
    <ds:schemaRef ds:uri="085968fa-4228-4067-94a8-42a614f2b750"/>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AFEB51A3-5EB6-44D6-9D67-5A592ED6A268}">
  <ds:schemaRefs>
    <ds:schemaRef ds:uri="http://schemas.microsoft.com/sharepoint/v3/contenttype/forms"/>
  </ds:schemaRefs>
</ds:datastoreItem>
</file>

<file path=customXml/itemProps3.xml><?xml version="1.0" encoding="utf-8"?>
<ds:datastoreItem xmlns:ds="http://schemas.openxmlformats.org/officeDocument/2006/customXml" ds:itemID="{38CAF3BC-9A6A-433A-8E96-9D598AF990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vt:i4>
      </vt:variant>
    </vt:vector>
  </HeadingPairs>
  <TitlesOfParts>
    <vt:vector size="9" baseType="lpstr">
      <vt:lpstr>Gantt</vt:lpstr>
      <vt:lpstr>Gantt (2)</vt:lpstr>
      <vt:lpstr>Gantt (3)</vt:lpstr>
      <vt:lpstr>PAAC 2021</vt:lpstr>
      <vt:lpstr>Gantt!Área_de_impresión</vt:lpstr>
      <vt:lpstr>'Gantt (2)'!Área_de_impresión</vt:lpstr>
      <vt:lpstr>'Gantt (3)'!Área_de_impresión</vt:lpstr>
      <vt:lpstr>'PAAC 2021'!Área_de_impresión</vt:lpstr>
      <vt:lpstr>'PAAC 2021'!Títulos_a_imprimir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Mininos</dc:creator>
  <cp:lastModifiedBy>Johana De la Parra Rivero</cp:lastModifiedBy>
  <cp:lastPrinted>2021-04-28T18:53:00Z</cp:lastPrinted>
  <dcterms:created xsi:type="dcterms:W3CDTF">2021-01-21T21:26:19Z</dcterms:created>
  <dcterms:modified xsi:type="dcterms:W3CDTF">2022-01-22T11:53:41Z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