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mc:AlternateContent xmlns:mc="http://schemas.openxmlformats.org/markup-compatibility/2006">
    <mc:Choice Requires="x15">
      <x15ac:absPath xmlns:x15ac="http://schemas.microsoft.com/office/spreadsheetml/2010/11/ac" url="/Users/adriana/Desktop/Invías/2022/MIPG/"/>
    </mc:Choice>
  </mc:AlternateContent>
  <xr:revisionPtr revIDLastSave="0" documentId="13_ncr:1_{DDECECBA-AAA7-4B47-99C1-ACD4C904FDA7}" xr6:coauthVersionLast="47" xr6:coauthVersionMax="47" xr10:uidLastSave="{00000000-0000-0000-0000-000000000000}"/>
  <bookViews>
    <workbookView xWindow="0" yWindow="500" windowWidth="28800" windowHeight="15840" xr2:uid="{00000000-000D-0000-FFFF-FFFF00000000}"/>
  </bookViews>
  <sheets>
    <sheet name="PAA 2022" sheetId="1" r:id="rId1"/>
    <sheet name="Desagregado" sheetId="2" r:id="rId2"/>
  </sheets>
  <definedNames>
    <definedName name="_xlnm._FilterDatabase" localSheetId="1" hidden="1">Desagregado!$A$317:$BFS$321</definedName>
    <definedName name="_xlnm._FilterDatabase" localSheetId="0" hidden="1">'PAA 2022'!$A$18:$AF$109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23" i="2" l="1"/>
  <c r="F102" i="2"/>
  <c r="F103" i="2"/>
  <c r="F104" i="2"/>
  <c r="F105" i="2"/>
  <c r="F106" i="2"/>
  <c r="F107" i="2"/>
  <c r="F108" i="2"/>
  <c r="F109" i="2"/>
  <c r="F110" i="2"/>
  <c r="P69" i="1" l="1"/>
  <c r="N69" i="1"/>
  <c r="L69" i="1"/>
  <c r="R68" i="1"/>
  <c r="P68" i="1"/>
  <c r="N68" i="1"/>
  <c r="G250" i="2"/>
  <c r="H250" i="2"/>
  <c r="I250" i="2"/>
  <c r="J250" i="2"/>
  <c r="K250" i="2"/>
  <c r="L250" i="2"/>
  <c r="M250" i="2"/>
  <c r="N250" i="2"/>
  <c r="O250" i="2"/>
  <c r="P250" i="2"/>
  <c r="Q250" i="2"/>
  <c r="R250" i="2"/>
  <c r="R304" i="2"/>
  <c r="Q304" i="2"/>
  <c r="P304" i="2"/>
  <c r="O304" i="2"/>
  <c r="N304" i="2"/>
  <c r="M304" i="2"/>
  <c r="L304" i="2"/>
  <c r="K304" i="2"/>
  <c r="J304" i="2"/>
  <c r="I304" i="2"/>
  <c r="H304" i="2"/>
  <c r="G304" i="2"/>
  <c r="F304" i="2"/>
  <c r="J64" i="1" s="1"/>
  <c r="G288" i="2"/>
  <c r="H288" i="2"/>
  <c r="I288" i="2"/>
  <c r="J288" i="2"/>
  <c r="K288" i="2"/>
  <c r="L288" i="2"/>
  <c r="M288" i="2"/>
  <c r="N288" i="2"/>
  <c r="O288" i="2"/>
  <c r="P288" i="2"/>
  <c r="Q288" i="2"/>
  <c r="R288" i="2"/>
  <c r="F288" i="2"/>
  <c r="L235" i="2"/>
  <c r="F187" i="2"/>
  <c r="F188" i="2"/>
  <c r="F182" i="2"/>
  <c r="F131" i="2"/>
  <c r="F132" i="2"/>
  <c r="F133" i="2"/>
  <c r="F134"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30" i="2"/>
  <c r="H135" i="2"/>
  <c r="F135" i="2" s="1"/>
  <c r="G305" i="2" l="1"/>
  <c r="J305" i="2" l="1"/>
  <c r="K64" i="1"/>
  <c r="L64" i="1" s="1"/>
  <c r="M305" i="2" l="1"/>
  <c r="M64" i="1"/>
  <c r="N64" i="1" s="1"/>
  <c r="P305" i="2" l="1"/>
  <c r="Q64" i="1" s="1"/>
  <c r="R64" i="1" s="1"/>
  <c r="O64" i="1"/>
  <c r="P64" i="1" s="1"/>
  <c r="F27" i="2" l="1"/>
  <c r="F28" i="2"/>
  <c r="F29" i="2"/>
  <c r="F30" i="2"/>
  <c r="F31" i="2"/>
  <c r="F32" i="2"/>
  <c r="F33" i="2"/>
  <c r="F34" i="2"/>
  <c r="F35" i="2"/>
  <c r="F36" i="2"/>
  <c r="F37" i="2"/>
  <c r="F38" i="2"/>
  <c r="F39" i="2"/>
  <c r="F40" i="2"/>
  <c r="F41" i="2"/>
  <c r="F42" i="2"/>
  <c r="F43" i="2"/>
  <c r="F44" i="2"/>
  <c r="F45" i="2"/>
  <c r="F46" i="2"/>
  <c r="F26" i="2"/>
  <c r="F298" i="2"/>
  <c r="F297" i="2"/>
  <c r="F296" i="2"/>
  <c r="F295" i="2"/>
  <c r="F294" i="2"/>
  <c r="F293" i="2"/>
  <c r="F292" i="2"/>
  <c r="F262" i="2" l="1"/>
  <c r="F263" i="2"/>
  <c r="F264" i="2"/>
  <c r="F265" i="2"/>
  <c r="F266" i="2"/>
  <c r="F267" i="2"/>
  <c r="F268" i="2"/>
  <c r="F269" i="2"/>
  <c r="F270" i="2"/>
  <c r="F271" i="2"/>
  <c r="F272" i="2"/>
  <c r="F273" i="2"/>
  <c r="F261" i="2"/>
  <c r="G123" i="2"/>
  <c r="H123" i="2"/>
  <c r="I123" i="2"/>
  <c r="J123" i="2"/>
  <c r="K123" i="2"/>
  <c r="L123" i="2"/>
  <c r="M123" i="2"/>
  <c r="N123" i="2"/>
  <c r="O123" i="2"/>
  <c r="P123" i="2"/>
  <c r="Q123" i="2"/>
  <c r="R123" i="2"/>
  <c r="F94" i="2"/>
  <c r="F95" i="2"/>
  <c r="F96" i="2"/>
  <c r="F97" i="2"/>
  <c r="F98" i="2"/>
  <c r="F99" i="2"/>
  <c r="F100" i="2"/>
  <c r="F101" i="2"/>
  <c r="F111" i="2"/>
  <c r="F112" i="2"/>
  <c r="F113" i="2"/>
  <c r="F114" i="2"/>
  <c r="F115" i="2"/>
  <c r="F116" i="2"/>
  <c r="F117" i="2"/>
  <c r="F118" i="2"/>
  <c r="F119" i="2"/>
  <c r="F120" i="2"/>
  <c r="F121" i="2"/>
  <c r="F122" i="2"/>
  <c r="F93" i="2"/>
  <c r="F83" i="2"/>
  <c r="F84" i="2"/>
  <c r="F85" i="2"/>
  <c r="F86" i="2"/>
  <c r="F87" i="2"/>
  <c r="F88" i="2"/>
  <c r="F82" i="2"/>
  <c r="F363" i="2" l="1"/>
  <c r="J92" i="1" s="1"/>
  <c r="K92" i="1" s="1"/>
  <c r="M92" i="1" s="1"/>
  <c r="O92" i="1" s="1"/>
  <c r="Q92" i="1" s="1"/>
  <c r="G76" i="2"/>
  <c r="H76" i="2"/>
  <c r="I76" i="2"/>
  <c r="J76" i="2"/>
  <c r="K76" i="2"/>
  <c r="L76" i="2"/>
  <c r="M76" i="2"/>
  <c r="N76" i="2"/>
  <c r="O76" i="2"/>
  <c r="P76" i="2"/>
  <c r="Q76" i="2"/>
  <c r="R7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13" i="2"/>
  <c r="F14" i="2"/>
  <c r="F15" i="2"/>
  <c r="F16" i="2"/>
  <c r="F17" i="2"/>
  <c r="F18" i="2"/>
  <c r="F19" i="2"/>
  <c r="F20" i="2"/>
  <c r="F21" i="2"/>
  <c r="G363" i="2" l="1"/>
  <c r="H363" i="2"/>
  <c r="I363" i="2"/>
  <c r="J363" i="2"/>
  <c r="K363" i="2"/>
  <c r="L363" i="2"/>
  <c r="M363" i="2"/>
  <c r="N363" i="2"/>
  <c r="O363" i="2"/>
  <c r="P363" i="2"/>
  <c r="Q363" i="2"/>
  <c r="R363" i="2"/>
  <c r="G372" i="2"/>
  <c r="H372" i="2"/>
  <c r="I372" i="2"/>
  <c r="J372" i="2"/>
  <c r="K372" i="2"/>
  <c r="L372" i="2"/>
  <c r="M372" i="2"/>
  <c r="N372" i="2"/>
  <c r="O372" i="2"/>
  <c r="P372" i="2"/>
  <c r="Q372" i="2"/>
  <c r="R372" i="2"/>
  <c r="F367" i="2"/>
  <c r="F368" i="2"/>
  <c r="F369" i="2"/>
  <c r="F370" i="2"/>
  <c r="F371" i="2"/>
  <c r="F366" i="2"/>
  <c r="F274" i="2"/>
  <c r="F275" i="2"/>
  <c r="F276" i="2"/>
  <c r="G277" i="2"/>
  <c r="H277" i="2"/>
  <c r="I277" i="2"/>
  <c r="J277" i="2"/>
  <c r="K277" i="2"/>
  <c r="L277" i="2"/>
  <c r="M277" i="2"/>
  <c r="N277" i="2"/>
  <c r="O277" i="2"/>
  <c r="P277" i="2"/>
  <c r="Q277" i="2"/>
  <c r="R277" i="2"/>
  <c r="G257" i="2"/>
  <c r="H257" i="2"/>
  <c r="I257" i="2"/>
  <c r="J257" i="2"/>
  <c r="K257" i="2"/>
  <c r="L257" i="2"/>
  <c r="M257" i="2"/>
  <c r="N257" i="2"/>
  <c r="O257" i="2"/>
  <c r="P257" i="2"/>
  <c r="Q257" i="2"/>
  <c r="R257" i="2"/>
  <c r="G22" i="2"/>
  <c r="H22" i="2"/>
  <c r="I22" i="2"/>
  <c r="J22" i="2"/>
  <c r="K22" i="2"/>
  <c r="L22" i="2"/>
  <c r="M22" i="2"/>
  <c r="N22" i="2"/>
  <c r="O22" i="2"/>
  <c r="P22" i="2"/>
  <c r="Q22" i="2"/>
  <c r="R22" i="2"/>
  <c r="F198" i="2"/>
  <c r="G258" i="2" l="1"/>
  <c r="J258" i="2" s="1"/>
  <c r="F372" i="2"/>
  <c r="J93" i="1" s="1"/>
  <c r="G373" i="2"/>
  <c r="P67" i="1"/>
  <c r="N67" i="1"/>
  <c r="R67" i="1"/>
  <c r="K88" i="1" l="1"/>
  <c r="M258" i="2"/>
  <c r="M88" i="1"/>
  <c r="J373" i="2"/>
  <c r="K93" i="1"/>
  <c r="L93" i="1" s="1"/>
  <c r="L96" i="1"/>
  <c r="F324" i="2"/>
  <c r="O88" i="1" l="1"/>
  <c r="P258" i="2"/>
  <c r="Q88" i="1" s="1"/>
  <c r="M373" i="2"/>
  <c r="M93" i="1"/>
  <c r="N93" i="1" s="1"/>
  <c r="P373" i="2" l="1"/>
  <c r="Q93" i="1" s="1"/>
  <c r="R93" i="1" s="1"/>
  <c r="O93" i="1"/>
  <c r="P93" i="1" s="1"/>
  <c r="G282" i="2"/>
  <c r="H282" i="2"/>
  <c r="I282" i="2"/>
  <c r="J282" i="2"/>
  <c r="K282" i="2"/>
  <c r="L282" i="2"/>
  <c r="M282" i="2"/>
  <c r="N282" i="2"/>
  <c r="O282" i="2"/>
  <c r="P282" i="2"/>
  <c r="Q282" i="2"/>
  <c r="R282" i="2"/>
  <c r="F209" i="2"/>
  <c r="G89" i="2"/>
  <c r="H89" i="2"/>
  <c r="I89" i="2"/>
  <c r="J89" i="2"/>
  <c r="K89" i="2"/>
  <c r="L89" i="2"/>
  <c r="M89" i="2"/>
  <c r="N89" i="2"/>
  <c r="O89" i="2"/>
  <c r="P89" i="2"/>
  <c r="Q89" i="2"/>
  <c r="R89" i="2"/>
  <c r="F5" i="2"/>
  <c r="F6" i="2"/>
  <c r="F7" i="2"/>
  <c r="F8" i="2"/>
  <c r="F9" i="2"/>
  <c r="F10" i="2"/>
  <c r="F11" i="2"/>
  <c r="F12" i="2"/>
  <c r="G320" i="2"/>
  <c r="H320" i="2"/>
  <c r="I320" i="2"/>
  <c r="J320" i="2"/>
  <c r="K320" i="2"/>
  <c r="L320" i="2"/>
  <c r="M320" i="2"/>
  <c r="N320" i="2"/>
  <c r="O320" i="2"/>
  <c r="P320" i="2"/>
  <c r="Q320" i="2"/>
  <c r="R320" i="2"/>
  <c r="F319" i="2"/>
  <c r="F318" i="2"/>
  <c r="F277" i="2" l="1"/>
  <c r="G77" i="2"/>
  <c r="J77" i="2" s="1"/>
  <c r="M77" i="2" s="1"/>
  <c r="P77" i="2" s="1"/>
  <c r="F183" i="2"/>
  <c r="F320" i="2"/>
  <c r="G299" i="2"/>
  <c r="H299" i="2"/>
  <c r="I299" i="2"/>
  <c r="J299" i="2"/>
  <c r="K299" i="2"/>
  <c r="L299" i="2"/>
  <c r="M299" i="2"/>
  <c r="N299" i="2"/>
  <c r="O299" i="2"/>
  <c r="P299" i="2"/>
  <c r="Q299" i="2"/>
  <c r="R299" i="2"/>
  <c r="F299" i="2" l="1"/>
  <c r="F281" i="2"/>
  <c r="F254" i="2"/>
  <c r="F257" i="2" s="1"/>
  <c r="F248" i="2"/>
  <c r="F250" i="2" s="1"/>
  <c r="F243" i="2"/>
  <c r="F244" i="2" s="1"/>
  <c r="F76" i="2"/>
  <c r="F4" i="2"/>
  <c r="F22" i="2" s="1"/>
  <c r="F282" i="2" l="1"/>
  <c r="G204" i="2" l="1"/>
  <c r="H204" i="2"/>
  <c r="I204" i="2"/>
  <c r="J204" i="2"/>
  <c r="K204" i="2"/>
  <c r="L204" i="2"/>
  <c r="M204" i="2"/>
  <c r="N204" i="2"/>
  <c r="O204" i="2"/>
  <c r="P204" i="2"/>
  <c r="Q204" i="2"/>
  <c r="R204" i="2"/>
  <c r="Q98" i="1" l="1"/>
  <c r="O98" i="1"/>
  <c r="M98" i="1"/>
  <c r="K98" i="1"/>
  <c r="Q25" i="1"/>
  <c r="O25" i="1"/>
  <c r="M25" i="1"/>
  <c r="K25" i="1"/>
  <c r="G314" i="2"/>
  <c r="H314" i="2"/>
  <c r="I314" i="2"/>
  <c r="J314" i="2"/>
  <c r="K314" i="2"/>
  <c r="L314" i="2"/>
  <c r="M314" i="2"/>
  <c r="N314" i="2"/>
  <c r="O314" i="2"/>
  <c r="P314" i="2"/>
  <c r="Q314" i="2"/>
  <c r="R314" i="2"/>
  <c r="F314" i="2"/>
  <c r="G310" i="2"/>
  <c r="H310" i="2"/>
  <c r="I310" i="2"/>
  <c r="J310" i="2"/>
  <c r="K310" i="2"/>
  <c r="L310" i="2"/>
  <c r="M310" i="2"/>
  <c r="N310" i="2"/>
  <c r="O310" i="2"/>
  <c r="P310" i="2"/>
  <c r="Q310" i="2"/>
  <c r="R310" i="2"/>
  <c r="F310" i="2"/>
  <c r="G231" i="2"/>
  <c r="H231" i="2"/>
  <c r="I231" i="2"/>
  <c r="J231" i="2"/>
  <c r="K231" i="2"/>
  <c r="L231" i="2"/>
  <c r="M231" i="2"/>
  <c r="N231" i="2"/>
  <c r="O231" i="2"/>
  <c r="P231" i="2"/>
  <c r="Q231" i="2"/>
  <c r="R231" i="2"/>
  <c r="F227" i="2"/>
  <c r="F228" i="2"/>
  <c r="F229" i="2"/>
  <c r="F230" i="2"/>
  <c r="F226" i="2"/>
  <c r="F231" i="2" l="1"/>
  <c r="J85" i="1" s="1"/>
  <c r="G216" i="2" l="1"/>
  <c r="H216" i="2"/>
  <c r="I216" i="2"/>
  <c r="J216" i="2"/>
  <c r="K216" i="2"/>
  <c r="L216" i="2"/>
  <c r="M216" i="2"/>
  <c r="N216" i="2"/>
  <c r="O216" i="2"/>
  <c r="P216" i="2"/>
  <c r="Q216" i="2"/>
  <c r="R216" i="2"/>
  <c r="F210" i="2"/>
  <c r="F211" i="2"/>
  <c r="F212" i="2"/>
  <c r="F213" i="2"/>
  <c r="F214" i="2"/>
  <c r="F215" i="2"/>
  <c r="F203" i="2"/>
  <c r="F204" i="2" s="1"/>
  <c r="G194" i="2" l="1"/>
  <c r="H194" i="2"/>
  <c r="I194" i="2"/>
  <c r="J194" i="2"/>
  <c r="K194" i="2"/>
  <c r="L194" i="2"/>
  <c r="M194" i="2"/>
  <c r="N194" i="2"/>
  <c r="O194" i="2"/>
  <c r="P194" i="2"/>
  <c r="Q194" i="2"/>
  <c r="R194" i="2"/>
  <c r="F193" i="2"/>
  <c r="F194" i="2" s="1"/>
  <c r="R189" i="2"/>
  <c r="G189" i="2"/>
  <c r="H189" i="2"/>
  <c r="I189" i="2"/>
  <c r="J189" i="2"/>
  <c r="K189" i="2"/>
  <c r="L189" i="2"/>
  <c r="M189" i="2"/>
  <c r="N189" i="2"/>
  <c r="O189" i="2"/>
  <c r="P189" i="2"/>
  <c r="Q189" i="2"/>
  <c r="F189" i="2" l="1"/>
  <c r="G183" i="2" l="1"/>
  <c r="H183" i="2"/>
  <c r="I183" i="2"/>
  <c r="J183" i="2"/>
  <c r="K183" i="2"/>
  <c r="L183" i="2"/>
  <c r="M183" i="2"/>
  <c r="N183" i="2"/>
  <c r="O183" i="2"/>
  <c r="P183" i="2"/>
  <c r="Q183" i="2"/>
  <c r="R183" i="2"/>
  <c r="R71" i="1" l="1"/>
  <c r="P71" i="1"/>
  <c r="N71" i="1"/>
  <c r="L71" i="1"/>
  <c r="R65" i="1" l="1"/>
  <c r="P65" i="1"/>
  <c r="N65" i="1"/>
  <c r="R100" i="1" l="1"/>
  <c r="P100" i="1"/>
  <c r="R33" i="1" l="1"/>
  <c r="P33" i="1"/>
  <c r="N33" i="1"/>
  <c r="L33" i="1"/>
  <c r="G321" i="2" l="1"/>
  <c r="J321" i="2" s="1"/>
  <c r="M321" i="2" s="1"/>
  <c r="P321" i="2" s="1"/>
  <c r="Q97" i="1" s="1"/>
  <c r="K97" i="1" l="1"/>
  <c r="O97" i="1"/>
  <c r="M97" i="1"/>
  <c r="F78" i="2"/>
  <c r="P81" i="1" l="1"/>
  <c r="G205" i="2" l="1"/>
  <c r="J205" i="2" l="1"/>
  <c r="M205" i="2" s="1"/>
  <c r="P205" i="2" s="1"/>
  <c r="K81" i="1"/>
  <c r="J97" i="1" l="1"/>
  <c r="L97" i="1" l="1"/>
  <c r="N97" i="1"/>
  <c r="P97" i="1"/>
  <c r="G244" i="2" l="1"/>
  <c r="H244" i="2"/>
  <c r="I244" i="2"/>
  <c r="J244" i="2"/>
  <c r="K244" i="2"/>
  <c r="L244" i="2"/>
  <c r="M244" i="2"/>
  <c r="N244" i="2"/>
  <c r="O244" i="2"/>
  <c r="P244" i="2"/>
  <c r="Q244" i="2"/>
  <c r="R244" i="2"/>
  <c r="G222" i="2"/>
  <c r="H222" i="2"/>
  <c r="I222" i="2"/>
  <c r="J222" i="2"/>
  <c r="K222" i="2"/>
  <c r="L222" i="2"/>
  <c r="M222" i="2"/>
  <c r="N222" i="2"/>
  <c r="O222" i="2"/>
  <c r="P222" i="2"/>
  <c r="Q222" i="2"/>
  <c r="R222" i="2"/>
  <c r="G199" i="2"/>
  <c r="H199" i="2"/>
  <c r="I199" i="2"/>
  <c r="J199" i="2"/>
  <c r="K199" i="2"/>
  <c r="L199" i="2"/>
  <c r="M199" i="2"/>
  <c r="N199" i="2"/>
  <c r="O199" i="2"/>
  <c r="P199" i="2"/>
  <c r="Q199" i="2"/>
  <c r="R199" i="2"/>
  <c r="G78" i="2"/>
  <c r="H78" i="2"/>
  <c r="I78" i="2"/>
  <c r="J78" i="2"/>
  <c r="K78" i="2"/>
  <c r="L78" i="2"/>
  <c r="M78" i="2"/>
  <c r="N78" i="2"/>
  <c r="O78" i="2"/>
  <c r="P78" i="2"/>
  <c r="Q78" i="2"/>
  <c r="R78" i="2"/>
  <c r="G283" i="2" l="1"/>
  <c r="K90" i="1" s="1"/>
  <c r="G223" i="2"/>
  <c r="K84" i="1" s="1"/>
  <c r="F222" i="2"/>
  <c r="J84" i="1" s="1"/>
  <c r="F199" i="2"/>
  <c r="G79" i="2" l="1"/>
  <c r="J79" i="2" s="1"/>
  <c r="M79" i="2" s="1"/>
  <c r="P79" i="2" s="1"/>
  <c r="J283" i="2"/>
  <c r="J223" i="2"/>
  <c r="M90" i="1" l="1"/>
  <c r="M283" i="2"/>
  <c r="M84" i="1"/>
  <c r="M223" i="2"/>
  <c r="O90" i="1" l="1"/>
  <c r="P283" i="2"/>
  <c r="Q90" i="1" s="1"/>
  <c r="O84" i="1"/>
  <c r="P223" i="2"/>
  <c r="Q84" i="1" s="1"/>
  <c r="P84" i="1" l="1"/>
  <c r="N84" i="1"/>
  <c r="R325" i="2"/>
  <c r="Q325" i="2"/>
  <c r="P325" i="2"/>
  <c r="O325" i="2"/>
  <c r="N325" i="2"/>
  <c r="M325" i="2"/>
  <c r="L325" i="2"/>
  <c r="K325" i="2"/>
  <c r="J325" i="2"/>
  <c r="I325" i="2"/>
  <c r="H325" i="2"/>
  <c r="G325" i="2"/>
  <c r="J88" i="1"/>
  <c r="J90" i="1"/>
  <c r="R90" i="1" s="1"/>
  <c r="J87" i="1"/>
  <c r="F89" i="2" l="1"/>
  <c r="F125" i="2" s="1"/>
  <c r="G90" i="2"/>
  <c r="J90" i="2" s="1"/>
  <c r="M90" i="2" s="1"/>
  <c r="P90" i="2" s="1"/>
  <c r="G125" i="2"/>
  <c r="K125" i="2"/>
  <c r="O125" i="2"/>
  <c r="H125" i="2"/>
  <c r="L125" i="2"/>
  <c r="I125" i="2"/>
  <c r="M125" i="2"/>
  <c r="Q125" i="2"/>
  <c r="R81" i="1"/>
  <c r="J89" i="1"/>
  <c r="L88" i="1"/>
  <c r="P88" i="1"/>
  <c r="N88" i="1"/>
  <c r="J125" i="2"/>
  <c r="N125" i="2"/>
  <c r="R125" i="2"/>
  <c r="P125" i="2"/>
  <c r="G124" i="2"/>
  <c r="J124" i="2" s="1"/>
  <c r="M124" i="2" s="1"/>
  <c r="P124" i="2" s="1"/>
  <c r="G184" i="2"/>
  <c r="G289" i="2"/>
  <c r="G200" i="2"/>
  <c r="G251" i="2"/>
  <c r="G315" i="2"/>
  <c r="G232" i="2"/>
  <c r="K85" i="1" s="1"/>
  <c r="L85" i="1" s="1"/>
  <c r="G278" i="2"/>
  <c r="F325" i="2"/>
  <c r="G326" i="2"/>
  <c r="G190" i="2"/>
  <c r="J190" i="2" s="1"/>
  <c r="J91" i="1"/>
  <c r="G195" i="2"/>
  <c r="G217" i="2"/>
  <c r="K82" i="1" s="1"/>
  <c r="J95" i="1"/>
  <c r="J78" i="1"/>
  <c r="J79" i="1"/>
  <c r="J80" i="1"/>
  <c r="J83" i="1"/>
  <c r="G245" i="2"/>
  <c r="G23" i="2"/>
  <c r="J23" i="2" s="1"/>
  <c r="M23" i="2" s="1"/>
  <c r="P23" i="2" s="1"/>
  <c r="G300" i="2"/>
  <c r="J86" i="1"/>
  <c r="L84" i="1"/>
  <c r="J63" i="1"/>
  <c r="R25" i="1"/>
  <c r="P25" i="1"/>
  <c r="N25" i="1"/>
  <c r="L25" i="1"/>
  <c r="L72" i="1" l="1"/>
  <c r="J326" i="2"/>
  <c r="K95" i="1"/>
  <c r="L95" i="1" s="1"/>
  <c r="J315" i="2"/>
  <c r="K63" i="1"/>
  <c r="L63" i="1" s="1"/>
  <c r="J300" i="2"/>
  <c r="K89" i="1"/>
  <c r="L89" i="1" s="1"/>
  <c r="J278" i="2"/>
  <c r="K91" i="1"/>
  <c r="L91" i="1" s="1"/>
  <c r="J289" i="2"/>
  <c r="K87" i="1"/>
  <c r="L87" i="1" s="1"/>
  <c r="J251" i="2"/>
  <c r="K86" i="1"/>
  <c r="L86" i="1" s="1"/>
  <c r="J245" i="2"/>
  <c r="J232" i="2"/>
  <c r="M85" i="1" s="1"/>
  <c r="N85" i="1" s="1"/>
  <c r="J217" i="2"/>
  <c r="M82" i="1" s="1"/>
  <c r="K83" i="1"/>
  <c r="L83" i="1" s="1"/>
  <c r="J200" i="2"/>
  <c r="M79" i="1"/>
  <c r="M190" i="2"/>
  <c r="K78" i="1"/>
  <c r="L78" i="1" s="1"/>
  <c r="J184" i="2"/>
  <c r="K80" i="1"/>
  <c r="L80" i="1" s="1"/>
  <c r="J195" i="2"/>
  <c r="G126" i="2"/>
  <c r="J126" i="2" s="1"/>
  <c r="M126" i="2" s="1"/>
  <c r="J76" i="1"/>
  <c r="K79" i="1"/>
  <c r="L79" i="1" s="1"/>
  <c r="J77" i="1"/>
  <c r="M326" i="2" l="1"/>
  <c r="N72" i="1"/>
  <c r="M95" i="1"/>
  <c r="N95" i="1" s="1"/>
  <c r="M315" i="2"/>
  <c r="M63" i="1"/>
  <c r="N63" i="1" s="1"/>
  <c r="M300" i="2"/>
  <c r="M89" i="1"/>
  <c r="N89" i="1" s="1"/>
  <c r="M278" i="2"/>
  <c r="M91" i="1"/>
  <c r="N91" i="1" s="1"/>
  <c r="M289" i="2"/>
  <c r="M232" i="2"/>
  <c r="O85" i="1" s="1"/>
  <c r="P85" i="1" s="1"/>
  <c r="M86" i="1"/>
  <c r="N86" i="1" s="1"/>
  <c r="M245" i="2"/>
  <c r="M87" i="1"/>
  <c r="N87" i="1" s="1"/>
  <c r="M251" i="2"/>
  <c r="P251" i="2" s="1"/>
  <c r="Q87" i="1" s="1"/>
  <c r="M217" i="2"/>
  <c r="M83" i="1"/>
  <c r="N83" i="1" s="1"/>
  <c r="M200" i="2"/>
  <c r="M78" i="1"/>
  <c r="N78" i="1" s="1"/>
  <c r="M184" i="2"/>
  <c r="L77" i="1"/>
  <c r="M80" i="1"/>
  <c r="N80" i="1" s="1"/>
  <c r="M195" i="2"/>
  <c r="O79" i="1"/>
  <c r="P190" i="2"/>
  <c r="Q79" i="1" s="1"/>
  <c r="M77" i="1"/>
  <c r="N77" i="1" s="1"/>
  <c r="L76" i="1"/>
  <c r="M76" i="1"/>
  <c r="N76" i="1" s="1"/>
  <c r="N79" i="1"/>
  <c r="P326" i="2" l="1"/>
  <c r="P72" i="1"/>
  <c r="O95" i="1"/>
  <c r="P95" i="1" s="1"/>
  <c r="P315" i="2"/>
  <c r="Q95" i="1" s="1"/>
  <c r="O63" i="1"/>
  <c r="P63" i="1" s="1"/>
  <c r="P300" i="2"/>
  <c r="Q63" i="1" s="1"/>
  <c r="R63" i="1" s="1"/>
  <c r="O91" i="1"/>
  <c r="P91" i="1" s="1"/>
  <c r="P289" i="2"/>
  <c r="Q91" i="1" s="1"/>
  <c r="O89" i="1"/>
  <c r="P89" i="1" s="1"/>
  <c r="P278" i="2"/>
  <c r="Q89" i="1" s="1"/>
  <c r="O86" i="1"/>
  <c r="P86" i="1" s="1"/>
  <c r="P245" i="2"/>
  <c r="Q86" i="1" s="1"/>
  <c r="P232" i="2"/>
  <c r="Q85" i="1" s="1"/>
  <c r="R85" i="1" s="1"/>
  <c r="P217" i="2"/>
  <c r="Q82" i="1" s="1"/>
  <c r="O82" i="1"/>
  <c r="P200" i="2"/>
  <c r="Q83" i="1" s="1"/>
  <c r="O83" i="1"/>
  <c r="P83" i="1" s="1"/>
  <c r="O78" i="1"/>
  <c r="P78" i="1" s="1"/>
  <c r="P184" i="2"/>
  <c r="Q78" i="1" s="1"/>
  <c r="O80" i="1"/>
  <c r="P80" i="1" s="1"/>
  <c r="P195" i="2"/>
  <c r="Q80" i="1" s="1"/>
  <c r="P126" i="2"/>
  <c r="Q77" i="1" s="1"/>
  <c r="R77" i="1" s="1"/>
  <c r="O77" i="1"/>
  <c r="P77" i="1" s="1"/>
  <c r="P79" i="1"/>
  <c r="Q76" i="1"/>
  <c r="O76" i="1"/>
  <c r="P76" i="1" s="1"/>
  <c r="N96" i="1" l="1"/>
  <c r="P96" i="1"/>
  <c r="F216" i="2"/>
  <c r="J82" i="1" l="1"/>
  <c r="P82" i="1" l="1"/>
  <c r="L82" i="1"/>
  <c r="N82" i="1"/>
  <c r="P90" i="1"/>
  <c r="P90" i="1" a="1"/>
  <c r="N90" i="1"/>
  <c r="N90" i="1" a="1"/>
  <c r="L90" i="1"/>
  <c r="L90" i="1" a="1"/>
  <c r="L81" i="1"/>
  <c r="N81" i="1"/>
  <c r="L81" i="1" a="1"/>
  <c r="N8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<sst xmlns="http://schemas.openxmlformats.org/spreadsheetml/2006/main" count="2530" uniqueCount="775">
  <si>
    <t>CÓDIGO</t>
  </si>
  <si>
    <t>VERSIÓN</t>
  </si>
  <si>
    <t xml:space="preserve"> FORMULACIÓN PLAN DE ACCIÓN ANUAL </t>
  </si>
  <si>
    <t xml:space="preserve">PÁGINA </t>
  </si>
  <si>
    <t>DE</t>
  </si>
  <si>
    <t>NOMBRE DEL PLAN:</t>
  </si>
  <si>
    <t>PLAN DE ACCIÓN ANUAL</t>
  </si>
  <si>
    <t xml:space="preserve">DESCRIPCIÓN </t>
  </si>
  <si>
    <t>RESPONSABLE:</t>
  </si>
  <si>
    <t>DIRECTOR GENERAL</t>
  </si>
  <si>
    <t>VIGENCIA:</t>
  </si>
  <si>
    <t xml:space="preserve">ARTICULACIÓN </t>
  </si>
  <si>
    <t>PROGRAMACIÓN</t>
  </si>
  <si>
    <t>PLANES</t>
  </si>
  <si>
    <t>DIMENSIÓN</t>
  </si>
  <si>
    <t>PROCESO</t>
  </si>
  <si>
    <t>POLÍTICA</t>
  </si>
  <si>
    <t>ACCIÓN</t>
  </si>
  <si>
    <t>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</si>
  <si>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</si>
  <si>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</si>
  <si>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</si>
  <si>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</si>
  <si>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</si>
  <si>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</si>
  <si>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</si>
  <si>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</si>
  <si>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</si>
  <si>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</si>
  <si>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</si>
  <si>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</si>
  <si>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</si>
  <si>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</si>
  <si>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Primer trimestre</t>
  </si>
  <si>
    <t>Segundo Trimestre</t>
  </si>
  <si>
    <t>Tercer trimestre</t>
  </si>
  <si>
    <t>Cuarto trimestre</t>
  </si>
  <si>
    <t>Cantidad</t>
  </si>
  <si>
    <t>%</t>
  </si>
  <si>
    <t>Talento Humano</t>
  </si>
  <si>
    <t>Gestión del Talento Humano</t>
  </si>
  <si>
    <t>Subdirección Administrativa</t>
  </si>
  <si>
    <t>X</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</si>
  <si>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</si>
  <si>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</si>
  <si>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</si>
  <si>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</si>
  <si>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</si>
  <si>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</si>
  <si>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</si>
  <si>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</si>
  <si>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</si>
  <si>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</si>
  <si>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</si>
  <si>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</si>
  <si>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</si>
  <si>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</si>
  <si>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</si>
  <si>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</si>
  <si>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</si>
  <si>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</si>
  <si>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</si>
  <si>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</si>
  <si>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</si>
  <si>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 xml:space="preserve">Recursos de funcionamiento obligados </t>
  </si>
  <si>
    <t>Efectuar seguimiento a los Programas sociales de los proyectos</t>
  </si>
  <si>
    <t>Seguimiento al componente social de los Planes de manejo y PAGAS</t>
  </si>
  <si>
    <t>Sitios críticos en la red vial nacional primaria atendidos</t>
  </si>
  <si>
    <t>Gestión de la infraestructura vial</t>
  </si>
  <si>
    <t>Evaluación de Resultados</t>
  </si>
  <si>
    <t>Seguimiento y evaluación del desempeño institucional</t>
  </si>
  <si>
    <t>Puentes en la red vial primaria construidos *(incluye viaductos)</t>
  </si>
  <si>
    <t xml:space="preserve">kilómetros de red vial secundaria con pavimento nuevo </t>
  </si>
  <si>
    <t>Puentes en la red secundaria construidos</t>
  </si>
  <si>
    <t>Pasos a nivel de infraestructura férrea operados, mantenidos y señalizados</t>
  </si>
  <si>
    <t>Evaluación y seguimiento</t>
  </si>
  <si>
    <t>Evaluar oportunamente los planes (acción y operativo) de la Dependencia.</t>
  </si>
  <si>
    <t>Planes (acción y operativo) evaluados oportunamente.</t>
  </si>
  <si>
    <t>Control Interno</t>
  </si>
  <si>
    <t>*</t>
  </si>
  <si>
    <t>GESTIÓN DE RIESGOS DE DESASTRES DE LAS ENTIDADES PÚBLICAS Y PRIVADAS</t>
  </si>
  <si>
    <t>EDEPI-FR-1</t>
  </si>
  <si>
    <t>DIRECCIONAMIENTO ESTRATÉGICO Y DE PLANEACIÓN INSTITUCIONAL</t>
  </si>
  <si>
    <t>INSTITUTO NACIONAL DE VÍAS</t>
  </si>
  <si>
    <t>DEPENDENCIA</t>
  </si>
  <si>
    <t xml:space="preserve">INDICADOR </t>
  </si>
  <si>
    <t>SECTOR</t>
  </si>
  <si>
    <t xml:space="preserve">SECTOR </t>
  </si>
  <si>
    <t xml:space="preserve">Kilómetros de red vial nacional primaria con pavimento nuevo </t>
  </si>
  <si>
    <t>Kilómetros de segundas calzadas construidos</t>
  </si>
  <si>
    <t>Kilómetros de red vial primaria rehabilitados</t>
  </si>
  <si>
    <t>Kilómetros de red vial primaria intervenidos con mantenimiento periódico</t>
  </si>
  <si>
    <t>Mantener, mejorar y evaluar el Sistema de Seguridad y Salud en el Trabajo con énfasis en inspección vigilancia y control</t>
  </si>
  <si>
    <t>Accesos marítimos mejorados, construidos y/o profundizados a cargo del Invías</t>
  </si>
  <si>
    <t>Kilómetros de vías terciarías mejorados</t>
  </si>
  <si>
    <t>Otras Obras Fluviales construidas</t>
  </si>
  <si>
    <t>Kilómetros de red vial secundaria rehabilitados</t>
  </si>
  <si>
    <t xml:space="preserve">Gobierno Digital </t>
  </si>
  <si>
    <t>OBJETIVO PEI 
2019-2022</t>
  </si>
  <si>
    <t>Gestión legal y defensa judicial</t>
  </si>
  <si>
    <t>Defensa jurídica</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</si>
  <si>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</si>
  <si>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</si>
  <si>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</si>
  <si>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Prevenir hechos de corrupción, mediante la implementación de las acciones del Plan Anticorrupción y de Atención al Ciudadano, generando credibilidad y confianza al ciudadano</t>
  </si>
  <si>
    <t>Mejorar, mantener y rehabilitar la infraestructura vial intermodal, mediante el desarrollo de programas estratégicos para la conectividad del país.</t>
  </si>
  <si>
    <t>Oficina de Control Interno</t>
  </si>
  <si>
    <t>Asesorar, coordinar y desarrollar las etapas del ciclo presupuestal del Invías (formulación, programación ejecución, seguimiento y evaluación)</t>
  </si>
  <si>
    <t>Etapas del ciclo presupuestal con asesoría, coordinadas y desarrolladas</t>
  </si>
  <si>
    <t>Plan de Gestión del Riesgo de Desastres implementado</t>
  </si>
  <si>
    <t>Implementar el Plan de Gestión del riesgo de Desastre</t>
  </si>
  <si>
    <t>Secretaría General</t>
  </si>
  <si>
    <t>Kilómetros de vías terciarías mantenidos</t>
  </si>
  <si>
    <t>Participación ciudadana en la gestión pública</t>
  </si>
  <si>
    <t>Inventario de la red terciaria en municipios PDET elaborado</t>
  </si>
  <si>
    <t>Conceptos jurídicos emitidos dentro de los plazos legales</t>
  </si>
  <si>
    <t>Efectuar Seguimiento a las acciones en los proyectos ambientales en cumplimiento de las medidas de mitigación, conservación, prevención y restauración establecidas dentro de los proyectos</t>
  </si>
  <si>
    <t>kilómetros de  red vial primaria rehabilitados</t>
  </si>
  <si>
    <t>Atender emergencias que se presenten en la red vial nacional primaria.</t>
  </si>
  <si>
    <t xml:space="preserve">Emergencias en la red vial nacional primaria atendidas </t>
  </si>
  <si>
    <t>Túneles en operación</t>
  </si>
  <si>
    <t>Plan de trabajo aprobado en el Comité de Control interno</t>
  </si>
  <si>
    <t>Administración de bienes y servicios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</si>
  <si>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</si>
  <si>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</si>
  <si>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</si>
  <si>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</si>
  <si>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</si>
  <si>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</si>
  <si>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</si>
  <si>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Gestión Contractual</t>
  </si>
  <si>
    <t>Verificar expedientes físicos vs expedientes virtuales. Validando las piezas procesales de cada uno.</t>
  </si>
  <si>
    <t>Ejercer la defensa Judicial de la Entidad</t>
  </si>
  <si>
    <t>PACTO PND 2018-2022</t>
  </si>
  <si>
    <t>BIENESTAR
INCENTIVOS INSTITUCIONALES</t>
  </si>
  <si>
    <t>Pacto por el transporte y la logística para la competitividad y la integración regional</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</si>
  <si>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</si>
  <si>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</si>
  <si>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</si>
  <si>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</si>
  <si>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Pacto por la transformación digital de Colombia: Gobierno, empresas y hogares conectados con la era del conocimiento</t>
  </si>
  <si>
    <t>Número de municipios priorizados con vías fluviales intervenidas</t>
  </si>
  <si>
    <t>Emitir conceptos jurídicos dentro del marco de sus funciones y dentro de los plazos legales.</t>
  </si>
  <si>
    <t>Número de Juntas de acción comunal en vías terciarias contratadas</t>
  </si>
  <si>
    <t>Seguimiento a las Acciones</t>
  </si>
  <si>
    <t>Reporte mensual de Unidades Ejecutoras</t>
  </si>
  <si>
    <t>Estrategia de participación ciudadana actualizada e implementada</t>
  </si>
  <si>
    <t>Sistema de Seguridad y Salud en el Trabajo mantenido, mejorado y evaluado.</t>
  </si>
  <si>
    <t>Actualizar e implementar la estrategia de participación ciudadana</t>
  </si>
  <si>
    <t>Implementar estrategias y líneas de acción para fortalecer los criterios de sostenibilidad en la gestión institucional y en el ciclo de vida de los proyectos de infraestructura de transporte</t>
  </si>
  <si>
    <t>Realizar las acciones señaladas en el Plan Maestro de Transporte Intermodal - PMTI, mediante la gestión de recursos presupuestales que permitan fortalecer la intermodalidad de la infraestructura transporte.</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</si>
  <si>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</si>
  <si>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PRODUCTO</t>
  </si>
  <si>
    <t>META PEI CUATRIENIO</t>
  </si>
  <si>
    <t>100% de acciones del Plan Anticorrupción y de Atención al Ciudadano cumplidas</t>
  </si>
  <si>
    <t>Implementar las acciones a cargo en el Plan Anticorrupción y de Atención al ciudadano</t>
  </si>
  <si>
    <t>Acciones del Plan Anticorrupción y de Atención al Ciudadano implementadas</t>
  </si>
  <si>
    <t>Todos los componentes</t>
  </si>
  <si>
    <t>PLAN ESTRATÉGICO INSTITUCIONAL 2019 - 2022</t>
  </si>
  <si>
    <t>60% del Plan de Gestión de Riesgos implementado</t>
  </si>
  <si>
    <t>Desarrollar los estudios, investigaciones y regulaciones normativas, que propendan por la conectividad vial y competitividad desde los territorios, incorporando las mejores tecnologías que requiere el país</t>
  </si>
  <si>
    <t>100% de las acciones de fortalecimiento realizadas</t>
  </si>
  <si>
    <t>Programa de Carreteras Nacionales</t>
  </si>
  <si>
    <t>Mejorar las condiciones de seguridad de la infraestructura de transporte y de los vehículos y construir una cultura ciudadana de corresponsabilidad y autorregulación para una movilidad segura.</t>
  </si>
  <si>
    <t>1 modo de transporte con nuevas tecnologías constructivas adoptadas</t>
  </si>
  <si>
    <t>Gestión, modernización y regulación normativa de la infraestructura de transporte</t>
  </si>
  <si>
    <t>Gestión ambiental, social, predial y de sostenibilidad</t>
  </si>
  <si>
    <t>Implementar 5 nuevas fuentes de financiación</t>
  </si>
  <si>
    <t>Promover el desarrollo de fuentes de pago alternativas para fondear proyectos de transporte y, de esta manera, ayudar a viabilizar las diferentes iniciativas que requieren recursos adicionales para su implementación</t>
  </si>
  <si>
    <t>1. Promover la digitalización y automatización masiva de trámites
5. Definir e implementar la infraestructura de datos para generar valor social y económico.</t>
  </si>
  <si>
    <t>Seguimiento y evaluación de+G80l desempeño institucional</t>
  </si>
  <si>
    <t>Gestión de tecnologías de la información y comunicaciones</t>
  </si>
  <si>
    <t>Implementar los planes: estratégico de talento humano, anual de vacantes, de previsión de recursos humano, el institucional de capacitación y el de bienestar e incentivos institucionales</t>
  </si>
  <si>
    <t xml:space="preserve"> Planes estratégico de talento humano, anual de vacantes, de previsión de recursos humano, el institucional de capacitación y el de bienestar e incentivos institucionales formulado y publicado</t>
  </si>
  <si>
    <t>Planes estratégico de talento humano, anual de vacantes, de previsión de recursos humano, el institucional de capacitación y el de bienestar e incentivos institucionales implementados</t>
  </si>
  <si>
    <t>Kilómetros de red vial primaria mejorada</t>
  </si>
  <si>
    <t>PROYECTO</t>
  </si>
  <si>
    <t>kilómetros de la red vial primaria con mantenimiento periódico</t>
  </si>
  <si>
    <t>Sedes y estaciones férreas intervenidas</t>
  </si>
  <si>
    <t>Número de Juntas de Acción comunal</t>
  </si>
  <si>
    <t xml:space="preserve">MUELLE FLUVIAL CONSTRUIDO </t>
  </si>
  <si>
    <t>MUNICIPIOS PRIORIZADOS CON VÍAS FLUVIALES INTERVENIDAS</t>
  </si>
  <si>
    <t xml:space="preserve">CANAL NAVEGABLE MEJORADO </t>
  </si>
  <si>
    <t>Km de red vial secundaria con pavimento nuevo</t>
  </si>
  <si>
    <t>Rehabilitación de segunda calzada en la red vial secundaria</t>
  </si>
  <si>
    <t>Puente construido</t>
  </si>
  <si>
    <t xml:space="preserve">Puente rehabilitado </t>
  </si>
  <si>
    <t>Puente rehabilitado</t>
  </si>
  <si>
    <t>Construcción  Puente en la Red vial secundaria</t>
  </si>
  <si>
    <t>Sitio critico en la red via nacional primaria atendido</t>
  </si>
  <si>
    <t>Gestión predial realizada</t>
  </si>
  <si>
    <t>100% de cumplimiento del plan</t>
  </si>
  <si>
    <t>METAS DESAGREGADAS POR INDICADOR Y PROGRAMAS PRESUPUESTALES</t>
  </si>
  <si>
    <t xml:space="preserve">MESES </t>
  </si>
  <si>
    <t>META ANUAL</t>
  </si>
  <si>
    <t>Expedientes físicos y Expedientes virtuales verificados</t>
  </si>
  <si>
    <t xml:space="preserve">Adelantar y gestionar los procesos administrativos sancionatorios y las declaratorias de siniestro en cumplimiento del fin de las normas </t>
  </si>
  <si>
    <t>Procesos judiciales adelantados en términos y competencia.</t>
  </si>
  <si>
    <t xml:space="preserve">Presentar ante la Agencia Nacional de Defensa Judicial la PPDA conforme a las directrices impartidas para la aprobación metodológica.  </t>
  </si>
  <si>
    <t>PPDA presentada ante la  Agencia Nacional de Defensa Judicial</t>
  </si>
  <si>
    <t xml:space="preserve">Aprobar, implementar y hacer seguimiento a la PPDA en el Comité de Conciliación </t>
  </si>
  <si>
    <t>PPDA aprobada, implementada y con seguimiento</t>
  </si>
  <si>
    <t xml:space="preserve">Gestionar los bienes inmuebles fiscales </t>
  </si>
  <si>
    <t>Bienes inmuebles fiscales gestionados</t>
  </si>
  <si>
    <t xml:space="preserve">Solicitudes de sanciones y/o declaratorias de siniestro, adelantadas y gestionadas </t>
  </si>
  <si>
    <t xml:space="preserve">Fortalecer el Programa de Seguridad en Carreteras Nacionales </t>
  </si>
  <si>
    <t>ENERO</t>
  </si>
  <si>
    <t>FEBRERO</t>
  </si>
  <si>
    <t>MARZO</t>
  </si>
  <si>
    <t>ABRIL</t>
  </si>
  <si>
    <t>MAYO</t>
  </si>
  <si>
    <t>JUNIO</t>
  </si>
  <si>
    <t>JULIO</t>
  </si>
  <si>
    <t>AGOSTO</t>
  </si>
  <si>
    <t>SEPTIEMBRE</t>
  </si>
  <si>
    <t>OCTUBRE</t>
  </si>
  <si>
    <t>NOVIEMBRE</t>
  </si>
  <si>
    <t>DICIEMBRE</t>
  </si>
  <si>
    <t>Acumulado trimestral</t>
  </si>
  <si>
    <t>TOTAL MANTENIMIENTO Y REHABILITACIÓN</t>
  </si>
  <si>
    <t>ACUMULADO TRIMESTRAL INDICADOR KM DE RED VIAL PRIMARIA REHABILITADO Y MANTENIDO</t>
  </si>
  <si>
    <t>INDICADOR VÍAS PRIMARIAS MEJORADAS</t>
  </si>
  <si>
    <t>ACUMULADO INDICADOR  VÍAS PRIMARIAS MEJORADAS</t>
  </si>
  <si>
    <t>Impartir las directrices a las Unidades ejecutoras a cargo, para el trámite de prórrogas, modificaciones y adiciones conforme lo previsto en el Manual de Contratación y Manual de Interventoría Vigentes.</t>
  </si>
  <si>
    <t>Revisar y ajustar anualmente los pliegos tipo elaborados por la entidad distintos de los reglados por el Gobierno Nacional.</t>
  </si>
  <si>
    <t>Memorando Circular que socializa las plantillas revisadas y ajustadas.</t>
  </si>
  <si>
    <t>Memorandos Circulares con directrices impartidas</t>
  </si>
  <si>
    <t>Contratar 30 juntas de acción comunal en vías terciarias</t>
  </si>
  <si>
    <t>Realizar dentro de los términos de ley y los procedimientos la gestión de cobro coactivo.</t>
  </si>
  <si>
    <t>Identificar, priorizar y reducir los riesgos a los que se expone la infraestructura de transporte, a través de la implementación del Plan de Gestión del Riesgo de Desastres del INVÍAS, contribuyendo a proteger la infraestructura a cargo y los usuarios de las vías; en el marco de la política pública</t>
  </si>
  <si>
    <t>100% de las estrategias y líneas de acción para fortalecer los criterios de sostenibilidad implementadas</t>
  </si>
  <si>
    <t>Aprobar el plan de trabajo para fortalecer el SCI- Sistema de Control Interno del Invías</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</si>
  <si>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</si>
  <si>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100% de los trámites de la Entidad automatizados</t>
  </si>
  <si>
    <t>Programa de Seguridad en Carreteras Nacionales fortalecido</t>
  </si>
  <si>
    <t>Kilómetros de red vial primaria rehabilitados y/o mantenidos</t>
  </si>
  <si>
    <t>Cobros persuasivos y procesos coactivos adelantados dentro los términos de ley y los procedimientos vigentes</t>
  </si>
  <si>
    <t>kilometros de red terciaria inventariados en municipios PDET elaborado</t>
  </si>
  <si>
    <t>Estudios y/o diseños de la red vial actualizados</t>
  </si>
  <si>
    <t>Predios y mejoras gestionadas</t>
  </si>
  <si>
    <t>Estudios y/o diseños elaborados</t>
  </si>
  <si>
    <t>Gestionar predios y mejoras requeridas para el desarrollo de proyectos INVÍAS</t>
  </si>
  <si>
    <t xml:space="preserve">Predios y mejoras gestionadas </t>
  </si>
  <si>
    <t>PROGRAMA</t>
  </si>
  <si>
    <t>PROYECTOS</t>
  </si>
  <si>
    <t>Subdirección Gestión Humana</t>
  </si>
  <si>
    <t>Formular oportunamente los planes (táctico y operativo 2022) de la Dependencia.</t>
  </si>
  <si>
    <t>Compras y contratación pública</t>
  </si>
  <si>
    <t>Implementar las acciones para mejorar el indice de Desempeño Institucional</t>
  </si>
  <si>
    <t>Acciones para mejorar el indice de Desempeño Institucional implementadas</t>
  </si>
  <si>
    <t>Servicio al ciudadano</t>
  </si>
  <si>
    <t>Dirección Jurídica</t>
  </si>
  <si>
    <t>Defensa Jurídica</t>
  </si>
  <si>
    <t>Subdirección de Defensa Jurídica</t>
  </si>
  <si>
    <t>Gestión del riesgo en la infraestructura de transporte</t>
  </si>
  <si>
    <t>Subdirección de Gestión del Riesgo</t>
  </si>
  <si>
    <t>Subdirección de Sostenibilidad</t>
  </si>
  <si>
    <t>Subdirección de Reglamentación Técnica e Innovación</t>
  </si>
  <si>
    <t>Dirección Técnica y de Estructuración</t>
  </si>
  <si>
    <t>Gestión de Conocimiento y la Innovación</t>
  </si>
  <si>
    <t>Gestión del conocimiento y la innovación</t>
  </si>
  <si>
    <t>Realizar ruedas de innovación</t>
  </si>
  <si>
    <t>Ruedas de innovación</t>
  </si>
  <si>
    <t>Dirección Técnica y de Estructuración
Subdirección de Reglamentación Técnica e Innovación</t>
  </si>
  <si>
    <t>Información y comunicación</t>
  </si>
  <si>
    <t>Gestión de la información estadística</t>
  </si>
  <si>
    <t>Estructurar técnicamente los proyectos para la contratación de obras de infraestructura de transporte e interventoría y demás proyectos misionales del INVIAS</t>
  </si>
  <si>
    <t>Proyectos para la contratación de obras de infraestructura de transporte e interventoría y demás proyectos misionales del INVIAS estructurdos técnicamente</t>
  </si>
  <si>
    <t>Subdirección de Estructuración de Proyectos</t>
  </si>
  <si>
    <t>Gestión documental</t>
  </si>
  <si>
    <t>Fortalecer la política de Gestión Documental</t>
  </si>
  <si>
    <t>Política de Gestión Documental fortalecida</t>
  </si>
  <si>
    <t>Transparencia, acceso a la información pública y lucha contra la corrupción</t>
  </si>
  <si>
    <t>Implementar el esquema de líneas de defensa</t>
  </si>
  <si>
    <t>Esquema de líneas de defensa implementado</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</si>
  <si>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Tecnologias de la Información y Comunicaciones
Oficina Asesora de Planeación</t>
  </si>
  <si>
    <t>Subdirección Administrativa
Dirección Jurídica</t>
  </si>
  <si>
    <t xml:space="preserve">
Subdirección de Gestón Contractual y Procesos Administrativos</t>
  </si>
  <si>
    <t>OTIC</t>
  </si>
  <si>
    <t>Subdirección de Vías Regionales</t>
  </si>
  <si>
    <t>Subdirección Marítima, Fluvial y Férrea</t>
  </si>
  <si>
    <t>Subdirección de Planificación de Estructura</t>
  </si>
  <si>
    <t>SVR</t>
  </si>
  <si>
    <t>SMFF</t>
  </si>
  <si>
    <t>SS</t>
  </si>
  <si>
    <t>Comprometer del XXXX% de los recursos de inversión asignados a la vigencia $XXXX
*valores en millones de pesos</t>
  </si>
  <si>
    <t>Obligar XXX% de los recursos de inversión asignados en la vigencia $XXXX
*valores en millones de pesos</t>
  </si>
  <si>
    <t>Comprometer del XXXX% de los recursos de funcionamiento asignados a la vigencia $XXXX
*valores en millones de pesos</t>
  </si>
  <si>
    <t>Obligar XXX% de los recursos de funcionamiento asignados en la vigencia $XXX
*valores en millones de pesos</t>
  </si>
  <si>
    <t>Obligar XXX% de los recursos de la reserva presupuestal 2021 
*valores en millones de pesos</t>
  </si>
  <si>
    <t>Recursos obligados de la reserva presupuestal 2021</t>
  </si>
  <si>
    <t>Planes (táctico y operativo 2022) formulados</t>
  </si>
  <si>
    <t xml:space="preserve">Puentes en la red vial primaria rehabilitado </t>
  </si>
  <si>
    <t>Generar reportes de ejecución presupuestal para seguimiento oportuno y toma de decisiones</t>
  </si>
  <si>
    <t>Subdirección de Gestón Contractual y Procesos Administrativos</t>
  </si>
  <si>
    <t xml:space="preserve">Fortalecer el diseño y la implementación de las actividades de control en los procedimientos </t>
  </si>
  <si>
    <t>Subdirección de Procesos de Selección Contractuales</t>
  </si>
  <si>
    <t xml:space="preserve">
Subdirección de Gestión Contractual y Procesos Administrativos</t>
  </si>
  <si>
    <t>Procedimientos de control fortalecidos e implementados</t>
  </si>
  <si>
    <t xml:space="preserve">Talento Humano </t>
  </si>
  <si>
    <t>Realizar actividades de prevención y conocimiento de la falta disciplinaria, para los servidores públicos del Invias</t>
  </si>
  <si>
    <t>Actividades de prevención de la falta disciplinaria realizadas</t>
  </si>
  <si>
    <t>Oficina de Control Disciplinario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</si>
  <si>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</si>
  <si>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</si>
  <si>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Estudiar y evaluar los informes, quejas, denuncias y traslados de la PGN y enters de control, por hechos de relevancia disciplinaria</t>
  </si>
  <si>
    <t xml:space="preserve">Informes, quejas, denuncas y traslados de la PGN estudiados y evaluados </t>
  </si>
  <si>
    <t>Realizar un plan de descongestión de procesos disciplinarios, para la entrada en vigencia de la Ley 1952 de 2019</t>
  </si>
  <si>
    <t>Procesos descongestionados con decisión de fondo</t>
  </si>
  <si>
    <t>Definir, implementar, ejecutar y hacer seguimiento al Plan Estratégico de Tecnologías de Información - PETI - del INVIAS para la vigencia 2022.</t>
  </si>
  <si>
    <t>PETI para la vigencia 2022 definido y aprobado.  Acciones para la vigencia 2022 ejecutadas.</t>
  </si>
  <si>
    <t>Definir, implementar y hacer seguimiento a la ejecución del Plan de Transformación Digital del INVIAS Versión 1.0.</t>
  </si>
  <si>
    <t>Plan  de Transformación Digital del INVIAS versión 1.0  definido y aprobado. Acciones definidas en el plan para la vigencia 2022 ejecutadas.</t>
  </si>
  <si>
    <t>Definir y aprobar el Plan de Arquitectura de Tecnología de Información, para ser ejecutado por fases e iniciar su implementación.</t>
  </si>
  <si>
    <t>Plan de Arquitectura de Tecnología de Información definido y aprobado. Acciones definidas en el plan para la vigencia 2022 ejecutadas.</t>
  </si>
  <si>
    <t>Formular y aprobar el Plan de implementación del Modelo de Seguridad y Privacidad de la Información MSPI de INVIAS, para ser ejecutado por fases e iniciar su implementación.</t>
  </si>
  <si>
    <t>Plan de Implementación Modelo de Seguridad y Privacidad de la Información MSPI de INVIAS, para ser ejecutado por fases, formulado y aprobado.  Acciones para la vigencia 2022 ejecutadas.</t>
  </si>
  <si>
    <t xml:space="preserve">Digitalizar los trámites: permisos ordinarios, permisos especiales, concepto técnico para ubicación de EDS, permiso de cierre de vías, permiso uso de zona de carreteras y TIES. </t>
  </si>
  <si>
    <t>Trámites: permisos ordinarios, permisos especiales, concepto técnico para ubicación de EDS, permiso de cierre de vías, permiso uso de zona de vía y TIES  digitalizados.</t>
  </si>
  <si>
    <t xml:space="preserve"> Integrar sistemas de información a través de la plataforma de gestión de procesos de negocio - BPM -.</t>
  </si>
  <si>
    <t>Sistema de Gestión de Documento Electrónico y de Archivo SGDEA, Ventanilla única, Flujo de Contratación y digitalización de 6 trámites: permisos ordinarios, permisos especiales, concepto técnico para ubicación de EDS, permiso de cierre de vías, permiso uso de zona de vía y TIES implementados e integrados a través de plataforma de gestión de procesos de negocio - BPM-.</t>
  </si>
  <si>
    <t xml:space="preserve">Subdirección de Planificación de la Infraestructura </t>
  </si>
  <si>
    <t>Estudios y/o diseños de la red vial ejecutados</t>
  </si>
  <si>
    <t>Sistema de estadistica administrado  e inventario con seguimeinto  y control</t>
  </si>
  <si>
    <t>Desarrollar  la guia metodologíca para el análisis y estructuración técnica de proyectos de infraestructura de transporte de competencia del INIVIAS.</t>
  </si>
  <si>
    <t>Guia metodologica para el análisis y estructuración técnica de proyectos de infraestructura de transporte de competencia del INIVIAS.</t>
  </si>
  <si>
    <t>Ejecutar el proceso de Administración, consolidación y verificación de la información generada en los procesos de estructuración técnica de proyectos e informar a las demás dependencias que requieran dicha información.</t>
  </si>
  <si>
    <t xml:space="preserve">Sistema informatico para administrar,consolidar y verificar la información generada en los procesos de estructuración técnica de proyectos e informar a las demás dependencias que requieran dicha información. </t>
  </si>
  <si>
    <t xml:space="preserve">Adelantar la gerencia integral para el  recaudo de la tasa de peaje </t>
  </si>
  <si>
    <t>Peajes con servicio de administración y con teconoligia ip-rev</t>
  </si>
  <si>
    <t>200 Puntos de monitoreo del proyecto de sistemas de transporte inteligente  VITTS a cargo del Invias</t>
  </si>
  <si>
    <t>OCAD-PAZ</t>
  </si>
  <si>
    <t>823 - 2018</t>
  </si>
  <si>
    <t>FORTALECIMIENTO DE LA INTEGRACIÓN RURAL EN EL MARCO DEL POSTCONFLICTO EN EL DEPARTAMENTO DEL CAQUETÁ, MEDIANTE LA CONSTRUCCIÓN DE PUENTES EN ZONAS VEREDALES CAQUETÁ</t>
  </si>
  <si>
    <t>973 - 2018</t>
  </si>
  <si>
    <t>REHABILITACIÓN DE LA VÍA VADO HONDO - LABRANZAGRANDE DEPARTAMENTO DE BOYACÁ</t>
  </si>
  <si>
    <t>1135 - 2018</t>
  </si>
  <si>
    <t>MEJORAMIENTO DE LA VÍA QUE CONDUCE DEL CASCO URBANO DEL MUNICIPIO DE MONTECRISTO A PUERTO VENECIA ,CORREGIMIENTO DEL MUNICIPIO DE ACHÍ, DEPARTAMENTO DE BOLÍVAR</t>
  </si>
  <si>
    <t xml:space="preserve">1780 - 2019 </t>
  </si>
  <si>
    <t>MEJORAMIENTO EN PAVIMENTO ASFÁLTICO DE LA VÍA BERRUGAS - SAN ONOFRE Y RAMAL RINCÓN DEL MAR, MUNICIPIO DE SAN ONOFRE, DEPARTAMENTO DE SUCRE</t>
  </si>
  <si>
    <t>1360 - 2018</t>
  </si>
  <si>
    <t>MEJORAMIENTO DE VIAS TERCIARIAS PARA UNA PAZ ESTABLE Y DURADERA EN LOS MUNICIPIOS DEL DEPARTAMENTO DE PUTUMAYO</t>
  </si>
  <si>
    <t xml:space="preserve">0771 -2019 </t>
  </si>
  <si>
    <t>MEJORAMIENTO DE VÍAS TERCIARIAS MEDIANTE EL USO DE PLACA HUELLA EN MUNICIPIOS DEL DEPARTAMENTO DEL HUILA</t>
  </si>
  <si>
    <t>736 - 2019</t>
  </si>
  <si>
    <t xml:space="preserve">MEJORAMIENTO DE LAS VIAS TERCIARIAS EN EL MUNICIPIO DE LANDAZURI - SANTANDER </t>
  </si>
  <si>
    <t>1368 - 2019</t>
  </si>
  <si>
    <t>MEJORAMIENTO DE VIAS TERCIARIAS EN  APIA, SANTUARIO, LA CELIA, PUEBLO RICO EN EL DEPARTAMENTO DE RISARALDA</t>
  </si>
  <si>
    <t>1848 de 2019</t>
  </si>
  <si>
    <t>MEJORAMIENTO EN PLACA HUELLA DE LA VÍA DE EVACUACIÓN ZONA DE AMENAZA VOLCÁNICA GALERAS DESDE EL CASCO URBANO DE LA FLORIDA AL ALBERGE LA PALMA, DEL MUNICIPIO DE LA FLORIDA DEPARTAMENTO DE  NARIÑO</t>
  </si>
  <si>
    <t>MEJORAMIENTO CON PLACA HUELLA DE LA VÍA SAN ANTONIO - LA CONCEPCIÓN - SAN LUIS BAJO, PARA LA IMPLEMENTACION DEL ACUERDO DE PAZ EN EL MUNICIPIO DE TANGUA DEPARTAMENTO DE   NARIÑO</t>
  </si>
  <si>
    <t>MEJORAMIENTO DE LA VÍA TERCIARIA MEDIANTE LA CONSTRUCCIÓN DE PLACA HUELLA EN LA VEREDA CARIACO BAJO DEL MUNICIPIO DE   CONSACA, NARIÑO</t>
  </si>
  <si>
    <t>MEJORAMIENTO DE VÍAS TERCIARIAS EN PLACA HUELLA DE LAS VEREDAS EL ARENAL Y LA PLANADA EN EL MUNICIPIO DE LOS ANDES, DEPARTAMENTO DE  NARIÑO</t>
  </si>
  <si>
    <t>1643 de 2019</t>
  </si>
  <si>
    <t>MEJORAMIENTO CORREDOR VIAL ALMEIDA - CHIVOR (RUTA 56BY04) DE LA ABSCISA K33+701 - K35+701 DEPARTAMENTO DE  BOYACÁ</t>
  </si>
  <si>
    <t>1855 de 2019</t>
  </si>
  <si>
    <t>MEJORAMIENTO DE LA VÍA TERCIARIA QUE COMUNICA A LAS VEREDAS GURUVITA Y SINAGAZA, EN EL MARCO DE LA IMPLEMENTACIÓN DE LOS ACUERDOS DE PAZ, EN EL MUNICIPIO DE  CHAMEZA, CASANARE</t>
  </si>
  <si>
    <t>1769 de 2019</t>
  </si>
  <si>
    <t>MEJORAMIENTO DE VÍAS TERCIARIAS EN EL MARCO DE LA  IMPLEMENTACIÓN DE LOS ACUERDOS DE PAZ EN EL MUNICIPIO DE  MISTRATÓ, RISARALDA</t>
  </si>
  <si>
    <t>MEJORAMIENTO DE VÍAS TERCIARIAS, EN EL MARCO DE LA IMPLEMENTACIÓN DE LOS ACUERDOS DE PAZ EN EL MUNICIPIO DE  BALBOA, RISARALDA</t>
  </si>
  <si>
    <t>MEJORAMIENTO DE LAS VÍAS TERCIARIAS, EN EL MARCO DE LA IMPLEMENTACIÓN DE LOS ACUERDOS DE PAZ, EN EL MUNICIPIO DE  PIJAO, QUINDIO</t>
  </si>
  <si>
    <t>MEJORAMIENTO DE VÍAS TERCIARIAS, EN EL MARCO DE LA IMPLEMENTACIÓN DE LOS ACUERDOS DE PAZ, EN EL MUNICIPIO DE  LA VIRGINIA, RISARALDA</t>
  </si>
  <si>
    <t>1672 de 2019</t>
  </si>
  <si>
    <t xml:space="preserve">MEJORAMIENTO Y PAVIMENTACION EN CONCRETO RÍGIDO DE LA VÍA MITÚ - URANÍA MITUSEÑO, MUNICIPIO DE MITÚ DEPARTAMENTO DE VAUPÉS </t>
  </si>
  <si>
    <t>164-2020</t>
  </si>
  <si>
    <t>MEJORAMIENTO DE VIAS TERCIARIAS EN LA VEREDA EL ZANCUDO, MUNICIPIO DE ARGELIA, ANTIOQUIA</t>
  </si>
  <si>
    <t>MEJORAMIENTO DE VIAS RURALES, VIAS PARA LA PAZ EN EL MUNICIPIO DE VALDIVIA ANTIOQUIA</t>
  </si>
  <si>
    <t>2773-2019</t>
  </si>
  <si>
    <t>MEJORAMIENTO , MANTENIMIENTO Y CONSERVACION EN PLACA HUELLA DE LA VIA JONEY- DESHARRANCADO, EN EL MUNICIPIO DE CHALAN, DEPARTAMENTO DE   SUCRE</t>
  </si>
  <si>
    <t>2732-2019</t>
  </si>
  <si>
    <t>MEJORAMIENTO DE VÍAS TERCIARIAS EN 11 MUNICIPIOS ZOMAC EN EL DEPARTAMENTO DEL  CAUCA</t>
  </si>
  <si>
    <t>2021 - 2019</t>
  </si>
  <si>
    <t>MEJORAMIENTO DEL ANILLO VIAL DE LA PAZ DEL CATATUMBO, CON LA CONSTRUCCIÓN DE CUATRO PUENTES PRIORIZADOS,  MUNICIPIOS DE HACARÍ, SAN CALIXTO Y EL TARRA  NORTE DE SANTANDER</t>
  </si>
  <si>
    <t>00036-2020</t>
  </si>
  <si>
    <t>MEJORAMIENTO DE LA VIA SANTA CRUZ - SOCAVONES - PENDALES ( EMPALME VIA LA CORDIALIDAD) MUNICIPIO DE LURUACO, DEPARTAMENTO DEL ATLANTICO</t>
  </si>
  <si>
    <t>2567-2019</t>
  </si>
  <si>
    <t>MEJORAMIENTO SITIOS CRÍTICOS IDENTIFICADOS SOBRE LA VÍA TERCIARIA FARACHE, MUNICIPIO DE  TEORAMA</t>
  </si>
  <si>
    <t>2448-2019</t>
  </si>
  <si>
    <t>MEJORAMIENTO DE LA RED VIAL TERCIARIA RUTA 38VC03 LA CATORCE - CRUCE 40VC02 (VEREDA SAMURAI) - VIA EL PLACER MUNICIPIO DE CUMARIBO DPTO DE  VICHADA</t>
  </si>
  <si>
    <t>704-2020</t>
  </si>
  <si>
    <t>MEJORAMIENTO DE LAS VÍAS TERCIARIAS DE LAS VEREDAS MONTEFRIO Y TAMIRCO MEDIANTE LA CONSTRUCCIÓN DE PLACA HUELLA EN EL MUNICIPIO DE  NATAGAIMA, TOLIMA</t>
  </si>
  <si>
    <t>846-2020</t>
  </si>
  <si>
    <t>MEJORAMIENTO DE VÍAS TERCIARIAS, VÍAS PARA LA PAZ, TRAMO LA CRISTALINA  SANTA CLARA, EN  FUNDACIÓN, MAGDALENA</t>
  </si>
  <si>
    <t>640-2020</t>
  </si>
  <si>
    <t>MEJORAMIENTO DEL TRAMO VIAL TERCIARIO MUNICIPAL GUACHAVEZ - MANCHAG DEL PR K 0+00 AL PR K3+180, MEDIANTE EL USO DE PLACA HUELLA MUNICIPIO DE   SANTA CRUZ, NARIÑO</t>
  </si>
  <si>
    <t>817 DE 2020</t>
  </si>
  <si>
    <t>MEJORAMIENTO  DE VÍAS TERCIARIAS MEDIANTE LA CONSTRUCCIÓN DE PLACA HUELLA EN LAS VEREDAS: PEDREGAL – RÍO NEGRO – LA HEROICA – MEDIA NARANJA – LA LAGUNA – QUEBRADITAS EN EL MUNICIPIO DE CORINTO DEPARTAMENTO DEL   CAUCA</t>
  </si>
  <si>
    <t>MEJORAMIENTO DE VÍAS TERCIARIAS, EN EL CORREGIMIENTO DE ASNAZU, EN EL MARCO DE LA IMPLEMENTACIÓN DE LOS ACUERDOS DE PAZ EN EL MUNICIPIO DE SUÁREZ, CAUCA</t>
  </si>
  <si>
    <t>1521-2020</t>
  </si>
  <si>
    <t>MEJORAMIENTO Y CARACTERIZACIÓN DE LAS VÍAS RURALES, VÍAS PARA LA PAZ, EN EL MUNICIPIO DE   PARATEBUENO, CUNDINAMARCA</t>
  </si>
  <si>
    <t>715 - 2020</t>
  </si>
  <si>
    <t>MEJORAMIENTO CON ASFALTO NATURAL (ASFALTITA) DE LA CARRETERA KM 14 VÍA PUERTO RICO A SAN VICENTE - CASERÍO LUSITANIA, MUNICIPIO PUERTO RICO, DEPARTAMENTO DEL  CAQUETÁ</t>
  </si>
  <si>
    <t>937-2020</t>
  </si>
  <si>
    <t>MEJORAMIENTO DE VÍA TERCIARIA MEDIANTE LA CONSTRUCCIÓN DE PLACA HUELLA EN LA VEREDA CHEPERO EN EL MUNICIPIO DE   CUMARAL</t>
  </si>
  <si>
    <t>659-2020</t>
  </si>
  <si>
    <t>MEJORAMIENTO DE LAS VIAS TERCIARIAS EN DOS TRAMOS DE LA VEREDA LA SELVA DEL MUNICIPIO DE  SAN JOSÉ DEL PALMAR, CHOCÓ</t>
  </si>
  <si>
    <t>683 de 2020</t>
  </si>
  <si>
    <t>MEJORAMIENTO DE VÍA TERCIARIA ENTRE LA VARIANTE DE VILLANUEVA - SAN JUAN DEL CESAR - VEREDA EL ENNEAL EN EL MUNICIPIO DE VILLANUEVA EN EL DEPARTAMENTO DE  LA GUAJIRA</t>
  </si>
  <si>
    <t>665-2020</t>
  </si>
  <si>
    <t>MEJORAMIENTO DE LAS VÍAS TERCIARIAS EN LAS VEREDAS CANTARRANAS, EL CENTRO, BARRO AMARILLO, LLANA FRÍA, LA TEMPESTUOSA, PRADERA Y PAMPLONA VÍAS PARA LA PAZ DEL MUNICIPIO DE SAN VICENTE DE CHUCURÍ</t>
  </si>
  <si>
    <t>701-2020</t>
  </si>
  <si>
    <t>MEJORAMIENTO DE VÍAS RURALES, VÍAS PARA LA PAZ EN EL DEPARTAMENTO CAFETERO DEL MAGDALENA, MUNICIPIO DE ARACATACA</t>
  </si>
  <si>
    <t>733-2020</t>
  </si>
  <si>
    <t xml:space="preserve">MEJORAMIENTO DE LA VÍA TERCIARIA ENTRE LAS VEREDAS DE LA GRANJA - LA HONDA EN EL MUNICIPIO DE MONTEBELLO DEPARTAMENTO DE ANTIOQUIA   </t>
  </si>
  <si>
    <t>663-2020</t>
  </si>
  <si>
    <t>MEJORAMIENTO CON PAVIMENTO ASFALTICO EN LA VÍA TOLÚ - EL FRANCES, EN EL MUNICIPIO DE SANTIAGO DE TOLÚ, DEPARTAMENTO DE  SUCRE</t>
  </si>
  <si>
    <t>649 - 2020</t>
  </si>
  <si>
    <t>MEJORAMIENTO DE VÍA TERCIARIA EL CRUCE MANANTIAL - CHARCO INDIO, DE LA VEREDA ISLANDIA DEL MUNICIPIO DE PUERTO LLERAS, META.</t>
  </si>
  <si>
    <t>1149-2020</t>
  </si>
  <si>
    <t>MEJORAMIENTO, MANTENIMIENTO Y CONSERVACIÓN DE LA VÍA QUE COMUNICA EL MUNICIPIO EL BAGRE CON LA VEREDA LOS AGUACATES EN EL MUNICIPIO DE EL BAGRE, ANTIOQUIA</t>
  </si>
  <si>
    <t>MEJORAMIENTO DE VÍAS TERCIARIAS EN LAS VEREDAS LAS VEGAS, CAFE LAS PAVAS, SAN PEDRO, LLANITOS, SAN PABLO, RIONEGRO, SAN JOSE Y PICACHOS DEL MUNICIPIO DE DOLORES  TOLIMA</t>
  </si>
  <si>
    <t>Obras por Impuestos</t>
  </si>
  <si>
    <t>Colombia Rural</t>
  </si>
  <si>
    <t>Nacional</t>
  </si>
  <si>
    <t>BAHÍA SOLANO - EL VALLE</t>
  </si>
  <si>
    <t>COLOMBIA RURAL</t>
  </si>
  <si>
    <t>NACIONAL</t>
  </si>
  <si>
    <t>PUENTE EL VENADO</t>
  </si>
  <si>
    <t>INFRAESTRUCTURA DE TRANSPORTE MARITIMO</t>
  </si>
  <si>
    <t>CONSTRUCCIÓN, MEJORAMIENTO Y MANTENIMIENTO DE LOS ACCESOS MARÍTIMOS A LOS PUERTOS DE LA NACIÓN. NACIONAL</t>
  </si>
  <si>
    <t>DRAGADO DE PROFUNDIZACIÓN DEL CANAL DE ACCESO AL PUERTO DE TUMACO, NARIÑO</t>
  </si>
  <si>
    <t>INFRAESTRUCTURA DE TRANSPORTE FLUVIAL</t>
  </si>
  <si>
    <t>CONSTRUCCIÓN , MEJORAMIENTO, MANTENIMIENTO Y OPERACIÓN DE LA INFRAESTRUCTURA PORTUARIA FLUVIAL. NACIONAL</t>
  </si>
  <si>
    <t xml:space="preserve">CONSTRUCCIÓN DE MUELLES FLUVIALES EN LOS MUNICIPIOS DE BOJAYÁ, ATRATO, LLORÓ, SIPÍ Y MEDIO BAUDÓ, DEPARTAMENTO DEL CHOCÓ (MÓDULO 1). </t>
  </si>
  <si>
    <t>CONSTRUCCIÓN DE MUELLES FLUVIALES EN LAS COMUNIDADES DE BUENAVISTA Y PIÑUÑA BLANCO MUNICIPIO DE PUERTO ASÍS DEPTO DEL PUTUMAYO Y EN LAS ÁREAS NO MUNICIPALIZADAS DE LA CHORRERA Y LA PRADERA DEPARTAMENTO DEL AMAZONAS</t>
  </si>
  <si>
    <t>CONSTRUCCIÓN DE MUELLE FLUVIAL EN LA COMUNIDAD DE YURUPARÍ (DEPARTAMENTO DEL VAUPÉS). MÓDULO 1</t>
  </si>
  <si>
    <t>CONSTRUCCIÓN DE MUELLES FLUVIALES EN EL MUNICIPIO DE SANTA ROSALÍA (DEPARTAMENTO DEL VICHADA) Y EN LA COMUNIDAD DE COCO NUEVO (DEPARTAMENTO DEL GUAINÍA) MÓDULO 2.</t>
  </si>
  <si>
    <t>CONSTRUCCIÓN  DE  MUELLE  FLUVIAL  EN  EL MUNICIPIO  DE  SAN  VICENTE  DEL  CAGUÁN (DEPARTAMENTO DEL CAQUETÁ) MODULO 3.</t>
  </si>
  <si>
    <t>CONSTRUCCIÓN DEL MUELLE DE PUERTO NARIÑO-DEPARTAMENTO DEL AMAZONAS</t>
  </si>
  <si>
    <t xml:space="preserve"> CONSTRUCCIÓN DE LA PROLONGACIÓN DE LA PASARELA DE ACCESO AL MUELLE FLOTANTE VICTORIA REGIA, LETICIA, AMAZONAS.</t>
  </si>
  <si>
    <t>ADECUACIÓN MEJORAMIENTO Y MANTENIMIENTO DE LA RED FLUVIAL.  NACIONAL</t>
  </si>
  <si>
    <t>DRAGADO DE MANTENIMIENTO DEL ESTERO: SALAHONDA MUNICIPIO FRANCISCO PIZARRO, DEPARTAMENTO DE NARIÑO</t>
  </si>
  <si>
    <t>CONSTRUCCIÓN DE OBRAS DE PROTECCIÓN EN EL MUELLE DE CABUYARO - META. REZAGO.</t>
  </si>
  <si>
    <t>CONSTRUCCIÓN DE OBRAS DE PROTECCIÓN EN EL CHARCO, NARIÑO.</t>
  </si>
  <si>
    <t>CONSTRUCCIÓN DE OBRAS DE PROTECCIÓN EN LÓPEZ DE MICAY, CAUCA.</t>
  </si>
  <si>
    <t>CONSTRUCCIÓN DE OBRAS DE PROTECCIÓN EN ZARAGOZA, ANTIOQUIA</t>
  </si>
  <si>
    <t xml:space="preserve">OPERAR Y MANTENER PASOS A NIVEL PARA EL PASO DE VEHICULOS FERROVIARIOS </t>
  </si>
  <si>
    <t>INFRAESTRUCTURA DE TRANSPORTE FERREO</t>
  </si>
  <si>
    <t>MEJORAMIENTO D176 
MANTENIMIENTO Y CONSERVACIÓN DEL 
SISTEMA DE TRANSPORTE FÉRREO EN LA RED 
VIAL. NACIONA</t>
  </si>
  <si>
    <t>BOGOTA</t>
  </si>
  <si>
    <t>SEDE FERREA MANTENIDA</t>
  </si>
  <si>
    <t>4 Sedes y estaciones férreas intervenidas</t>
  </si>
  <si>
    <t xml:space="preserve">Intervenir 4 sedes y estaciones férreas </t>
  </si>
  <si>
    <t>Puerto Salgar, Barrancabermeja, Puerto Wilches y Mariquita</t>
  </si>
  <si>
    <t>Atrato, Lloró, Medio Baudo, La Chorrera, La Pedrera, Inírida, Santa Rosalía, San Vicente del Caguán y Mitú</t>
  </si>
  <si>
    <t>Plan Anual de Auditoria formulado</t>
  </si>
  <si>
    <t>Comité de Control Interno</t>
  </si>
  <si>
    <t>Realizar mejoramiento, construcción y/o profundización a 1 acceso marítimo</t>
  </si>
  <si>
    <t>Canal de acceso al puerto de Tumaco profundizado</t>
  </si>
  <si>
    <t>Implementar el Plan Anual de Auditoría para fortalecer el SCI- Sistema de Control Interno del Invías</t>
  </si>
  <si>
    <t>Administrar el sistema de estadísticas y mantener un inventario actualizado</t>
  </si>
  <si>
    <t>Adelantar los estudios técnicos y diseños para la ejecución de obras de infraestructura de los modos de transporte</t>
  </si>
  <si>
    <t>Construir 1 puentes de la red vial secundaria</t>
  </si>
  <si>
    <t>Puentes El venado en la red secundaria construido</t>
  </si>
  <si>
    <t>Intervenir 9 municipios priorizados con vías fluviales</t>
  </si>
  <si>
    <t>Construir, mejorar y/o mantener 15 muelles fluviales</t>
  </si>
  <si>
    <t>Inventariar 16.666 km de la red terciaria en municipios PDET.</t>
  </si>
  <si>
    <t>CONCLUIR CONCLUIR</t>
  </si>
  <si>
    <t>QUIBDÓ - PEREIRA</t>
  </si>
  <si>
    <t>QUIBDÓ - PEREIRA  1757-2020</t>
  </si>
  <si>
    <t>“CONCLUIR Y CONCLUIR PARA LA REACTIVACIÓN DE LAS
REGIONES”</t>
  </si>
  <si>
    <t>TRANSVERSAL DEL PACÍFICO,CARRETERA QUIBDO-PEÑALISA Y CORREDOR BAHÍA SOLANO - EL VALLE</t>
  </si>
  <si>
    <t>QUIBDÓ - MEDELLÍN - 1723</t>
  </si>
  <si>
    <t>CONCLUIR, CONCLUIR</t>
  </si>
  <si>
    <t>TRANSVERSAL DEL LIBERTADOR
POPAYÁN-TOTORÓ-INZÁ-LA PLATA</t>
  </si>
  <si>
    <t>PR 27+500 - PR 32+000</t>
  </si>
  <si>
    <t>LEGALIDAD</t>
  </si>
  <si>
    <t>ANILLO DEL MACIZO COLOMBIANO</t>
  </si>
  <si>
    <t>LA LUPA- BOLIVAR- SANTIAGO</t>
  </si>
  <si>
    <t>SMCN
GGP1</t>
  </si>
  <si>
    <t>SMCN
GGP2</t>
  </si>
  <si>
    <t>SMCN
GGP3</t>
  </si>
  <si>
    <t/>
  </si>
  <si>
    <t>TMM</t>
  </si>
  <si>
    <t>PUERTO SALGAR - SAN ROQUE (A LO LARGO DEL CORREDOR DONDE SE REQUIERA)</t>
  </si>
  <si>
    <t>QUIBDÓ - PEREIRA  (A LO LARGO DEL CORREDOR DONDE SE REQUIERA) 1757-2020</t>
  </si>
  <si>
    <t>QUIBDÓ - MEDELLÍN - 1723-2020</t>
  </si>
  <si>
    <t>BUGA - BUENAVENTURA</t>
  </si>
  <si>
    <t>BUGA - BUENAVENTURA 1070-2020</t>
  </si>
  <si>
    <t>PR0+000 - PR58+800  - RUTA 2602
PR70+030 - PR71+518 (S.C. CORDOBA)  - RUTA 2602
PR96+850 - PR97+000  - RUTA 2602
PR99+150 - PR106+000 - RUTA 2602
PR  87+750+PR77+000 - RUTA 3701</t>
  </si>
  <si>
    <t>VIAS PARA LA EQUIDAD</t>
  </si>
  <si>
    <t>HONDA-MANIZALES 1632-2015</t>
  </si>
  <si>
    <t>MANIZALES  (CALDAS) Y HERVEO (TOLIMA)</t>
  </si>
  <si>
    <t xml:space="preserve">QUIBDÓ - PEREIRA </t>
  </si>
  <si>
    <t>QUIBDÓ - PEREIRA 1757-2020</t>
  </si>
  <si>
    <t>VIAS PARA EL CHOCÓ</t>
  </si>
  <si>
    <t xml:space="preserve">TCP QUIBDÓ - PEREIRA </t>
  </si>
  <si>
    <t>QUIBDÓ - PEREIRA 1433-2017</t>
  </si>
  <si>
    <t>QUIBDÓ - MEDELLÍN - 1432</t>
  </si>
  <si>
    <t>COCLUIR Y CONCLUIR</t>
  </si>
  <si>
    <t>CORREDOR DEL PALETARÁ</t>
  </si>
  <si>
    <t>PALETARÁ (PR47+0200 - PR54+0100)
SAN JOSÉ DE ISNOS (PR93+0400 - PR98+0200)</t>
  </si>
  <si>
    <t>PR58+800 - PR59+070 - RUTA 2602
PR59+320 - PR59+500 - RUTA 2602
PR75+750 - PR75+900  - RUTA 2602
PR77+800 - PR77+950
PR80+800 - PR81+250
PR81+850 - PR86+100 (INCLUYE S.C. ESCOBAL)
PR86+700 - PR89+700 (INZA)</t>
  </si>
  <si>
    <t>ALTO DAZA</t>
  </si>
  <si>
    <t>SAN MIGUEL - SANTA ANA</t>
  </si>
  <si>
    <t>CORREDOR DEL SUR FASE IV</t>
  </si>
  <si>
    <t>RUTA 4501 - SECTOR SANTA HELENA</t>
  </si>
  <si>
    <t>ROSAS - LA VEGA - SANTIAGO</t>
  </si>
  <si>
    <t>CONCLUIR Y CONCLUIR</t>
  </si>
  <si>
    <t>PALETARÁ (PR47+0200 - PR54+0100)</t>
  </si>
  <si>
    <t>PR80+200 - RUTA 2602
PR81+800 - RUTA 2602
PR81+950 - RUTA 2602
PR82+022 - RUTA 2602
PR83+022 - RUTA 2602
PR83+476 - RUTA 2602
PR 83+506  - RUTA 2602</t>
  </si>
  <si>
    <t>PR96+200 - RUTA 2602</t>
  </si>
  <si>
    <t>LA LUPA- BOLIVAR- SANTIAGO
ROSAS - LA VEGA - SANTIAGO</t>
  </si>
  <si>
    <t>Conexión Pacífico - Orinoquía</t>
  </si>
  <si>
    <t>Puente Arimena - Viento - Santa Cecilia - Juriepe - Puerto Carreño</t>
  </si>
  <si>
    <t>Troncal de la Orinoquía</t>
  </si>
  <si>
    <t>San José - El Retorno - Calamar</t>
  </si>
  <si>
    <t>Ruta de los Libertadores</t>
  </si>
  <si>
    <t>Belén - Socha - Sácama - La Cabuya - Paz de Ariporo</t>
  </si>
  <si>
    <t>Corredor de la Soberanía</t>
  </si>
  <si>
    <t>La Lejía - Saravena</t>
  </si>
  <si>
    <t xml:space="preserve">Ruta de los Comuneros </t>
  </si>
  <si>
    <t>Zipaquirá - Barbosa - Bucaramanga, Girón - Piedecuesta</t>
  </si>
  <si>
    <t>Transversal de la Macarena</t>
  </si>
  <si>
    <t>Mesetas - La Uribe</t>
  </si>
  <si>
    <t>Transversal del Cusiana</t>
  </si>
  <si>
    <t xml:space="preserve">Neiva - San Vicente del Caguán - Puerto Rico - Florencia </t>
  </si>
  <si>
    <t>Transversal de Boyacá</t>
  </si>
  <si>
    <t>Puerto Boyaca - Otanche - Chiquinquira - Paez</t>
  </si>
  <si>
    <t>CONCLUIR</t>
  </si>
  <si>
    <t>Sogamoso - Aguazul   (*4)</t>
  </si>
  <si>
    <t>“Concluir y Concluir” para la Reactivación de las Regiones</t>
  </si>
  <si>
    <t>2401-0600-95
Corredor Transversal del Carare Tunja-Barbosa-Puerto Araujo - (Concluir)</t>
  </si>
  <si>
    <t>PUERTO ARAUJO-LANDÁZURI-BARBOSA</t>
  </si>
  <si>
    <t>2401-0600-109 
Cuatrovientos-Codazzi - (Concluir)</t>
  </si>
  <si>
    <t xml:space="preserve">Cuatrovientos-Agustin Codazzi </t>
  </si>
  <si>
    <t>2401-0600-94
Plato - Tenerife - (Concluir)</t>
  </si>
  <si>
    <t>PLATO - TENERIFE</t>
  </si>
  <si>
    <t>2401-0600-86
Troncal Central del Norte (Duitama- Pamplona) - (Concluir)</t>
  </si>
  <si>
    <t>SECTOR DEL PÁRAMO EL ALMORZADERO</t>
  </si>
  <si>
    <t>2401-0600-86
Troncal Central del Norte (Duitama- Pamplona) - Concluir)</t>
  </si>
  <si>
    <t>SECTOR LA PALMERA DUITAMA</t>
  </si>
  <si>
    <t>Vías para la Legalidad y la Reactivación Visión 2030</t>
  </si>
  <si>
    <t>2401-0600-96
Corredor Santa Lucía – Moñitos - (Legalidad)</t>
  </si>
  <si>
    <t>Santa Lucía - Moñitos</t>
  </si>
  <si>
    <t>2401-0600-77
Conexión Troncal Central del Norte (Los Curos – Málaga) - (Legalidad)</t>
  </si>
  <si>
    <t>Conexión Troncal Central del Norte
Los Curos - Málaga</t>
  </si>
  <si>
    <t>Vías para la Equidad</t>
  </si>
  <si>
    <t>Segunda Calzada Cartagena - Barranquilla</t>
  </si>
  <si>
    <t xml:space="preserve">Construcción Variante Cienaga </t>
  </si>
  <si>
    <t>Nueva calzada construida</t>
  </si>
  <si>
    <t>2401-0600-85
Valledupar-La Paz-Cuestecitas - (Concluir)</t>
  </si>
  <si>
    <t>VALLEDUPAR-PTE RAFAEL ESCALONA-LA PAZ</t>
  </si>
  <si>
    <t>N/A</t>
  </si>
  <si>
    <t>2401-0600-0041
Variante San Gil</t>
  </si>
  <si>
    <t>2401-0600-86
Troncal Central del Norte (Duitama- Pamplona) -(Concluir)</t>
  </si>
  <si>
    <t>2401-0600-95
Corredor Transversal del Carare Tunja-Barbosa-Puerto Araujo (Concluir)</t>
  </si>
  <si>
    <t>Cruce de la Cordillera Central</t>
  </si>
  <si>
    <t>Quindío - Tolima</t>
  </si>
  <si>
    <t>SMCN
GGPT</t>
  </si>
  <si>
    <t>Doble calzada Armenia - Calarcá y Armenia - Quimbaya</t>
  </si>
  <si>
    <t>Guillermo Gaviria Echeverri - Sector 1</t>
  </si>
  <si>
    <t>Guillermo Gaviria Echeverri - Sector 2</t>
  </si>
  <si>
    <t>Variante San Francisco - Mocoa - Sector 1</t>
  </si>
  <si>
    <t>Variante San Francisco - Mocoa - Sector 2</t>
  </si>
  <si>
    <t>Atender 25 sitios críticos en la red vial nacional primaria.</t>
  </si>
  <si>
    <t>Pavimentar 9 km en red secundaria</t>
  </si>
  <si>
    <t xml:space="preserve">Otras Obras Fluviales construidas				</t>
  </si>
  <si>
    <t xml:space="preserve">Construir otras Otras Obras Fluviales				</t>
  </si>
  <si>
    <t>Actualizar 2 estudios y diseños para la construcción y mejoramiento de la infraestructura vial</t>
  </si>
  <si>
    <t>Formular y publicar los planes de: estratégico de talento humano, anual de vacantes, de previsión de recursos humano, el institucional de capacitación y el de bienestar e incentivos institucionales</t>
  </si>
  <si>
    <t>Subdirección de Gestión Contractual y Procesos Administrativos</t>
  </si>
  <si>
    <t>Secretaría General 
Subdirección Administrativa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t>
  </si>
  <si>
    <t>Subdirección de Modernización de Carreteras Nacionales</t>
  </si>
  <si>
    <t xml:space="preserve"> Poner en operación  y ampliación de cobertura del proyecto de sistemas de transporte inteligente  VITTS a cargo del Invias</t>
  </si>
  <si>
    <t>Operar, mantener y señalizar en 7 pasos a nivel para el paso de vehículos ferroviarios</t>
  </si>
  <si>
    <t>CUCUTA - SARDINATA - OCAÑA - AGUACLARA</t>
  </si>
  <si>
    <t>MOÑITOS - LORICA - CHINU</t>
  </si>
  <si>
    <t>PLANETA RICA - LA YE 2</t>
  </si>
  <si>
    <t>LA UNION - EL SONSON</t>
  </si>
  <si>
    <t>PUERTA DE HIERRO - BOGENA - MOMPOX - GUAMAL - EL BANCO - EL BURRO</t>
  </si>
  <si>
    <t>PUERTA DE HIERRO - BODEGA - MOMPOX - GUAMAL - EL BANCO - EL BURRO</t>
  </si>
  <si>
    <t>GOLFO DE MORROSQUILLO: NECOCLI- ARBOLETES-PUERTO REY</t>
  </si>
  <si>
    <t>VIAJANO - SAN MARCOS - ACHI</t>
  </si>
  <si>
    <t>APIA - VITERBO - ASIA</t>
  </si>
  <si>
    <t>SAN JOSE DEL GUAVIARE - YE DE GRANADA</t>
  </si>
  <si>
    <t>PASTO - EL ENCANO - EL PEPINO</t>
  </si>
  <si>
    <t>PASTO- MOJARRAS - POPAYAN Y VARIENTE DE POPAYAN</t>
  </si>
  <si>
    <t>CINCO VIAS: CIRCUNVALAR GALERAS</t>
  </si>
  <si>
    <t>COVEÑAS-SABANETA</t>
  </si>
  <si>
    <t>ALTAMIRA - FLORENCIA</t>
  </si>
  <si>
    <t>GVI ANTIOQUIA 2</t>
  </si>
  <si>
    <t xml:space="preserve">ANTIOQUIA </t>
  </si>
  <si>
    <t>CALI - CRUCE LOBOGUERRERO 2</t>
  </si>
  <si>
    <t xml:space="preserve">CALI - CRUCE LOBOGUERRERO </t>
  </si>
  <si>
    <t>PUERTO BELLO - SAN JOSE DEL FRAGUA</t>
  </si>
  <si>
    <t>POPAYÁN - TABLÓN - MUNCHIQUE</t>
  </si>
  <si>
    <t>SAN ROQUE - LA PAZ</t>
  </si>
  <si>
    <t>VALLEDUPAR – RIO SECO – SAN JUAN DEL CESAR</t>
  </si>
  <si>
    <t>SALAMINA - SITIO NUEVO - PALERMO</t>
  </si>
  <si>
    <t>CUCUTA-PUERTO SANTANDER</t>
  </si>
  <si>
    <t xml:space="preserve">MORALES - PIENDAMO , PIENDAMO - SILVIA - TORORO, SANTANDER DE QUILICHAO - RIO DESBARATADO </t>
  </si>
  <si>
    <t>GVI TRONCAL DE OCCIDENTE 2</t>
  </si>
  <si>
    <t xml:space="preserve">TRONCAL DE OCCIDENTE </t>
  </si>
  <si>
    <t>GVI SANTANDER 2</t>
  </si>
  <si>
    <t xml:space="preserve">SANTANDER </t>
  </si>
  <si>
    <t>GVI HONDA - GUADUAS - VILLETA</t>
  </si>
  <si>
    <t>HONDA - GUADUAS - VILLETA</t>
  </si>
  <si>
    <t xml:space="preserve">GVI PEREIRA - CERRITOS - LA VICTORIA </t>
  </si>
  <si>
    <t>GVI CUCUTA</t>
  </si>
  <si>
    <t>CUCUTA</t>
  </si>
  <si>
    <t>SAN GIL- GUANE</t>
  </si>
  <si>
    <t>PIPIRAL - VILLAVICENCIO</t>
  </si>
  <si>
    <t>MESETAS - YE DE GRANADA</t>
  </si>
  <si>
    <t>CHAPARRAL- ORTEGA GUAMO</t>
  </si>
  <si>
    <t>kilómetros de la red vial primaria con mantenimiento rutinario</t>
  </si>
  <si>
    <t>Kilómetros de red vial primaria - mantenimiento rutirnario</t>
  </si>
  <si>
    <t>OPERACION TUNEL DAZA 2021</t>
  </si>
  <si>
    <t xml:space="preserve">PUENTE MARIANO OSPINO </t>
  </si>
  <si>
    <t xml:space="preserve">PUENTE LA DOCTRINA </t>
  </si>
  <si>
    <t>PUENTE DE BOYACA</t>
  </si>
  <si>
    <t>GRAN COLOMBIA</t>
  </si>
  <si>
    <t>PUENTE CHIPAQUE</t>
  </si>
  <si>
    <t>SGVI</t>
  </si>
  <si>
    <t>kilómetros de la red vial primaria - atención al usuario</t>
  </si>
  <si>
    <t>GGPT</t>
  </si>
  <si>
    <t>Kilómetros de red vial primaria intervenidos con mantenimiento rutinario</t>
  </si>
  <si>
    <t>MANTENIMIENTO RUTINARIO DEPARTAMENTO DE AMAZONAS</t>
  </si>
  <si>
    <t>AMAZONAS</t>
  </si>
  <si>
    <t>MANTENIMIENTO RUTINARIO DEPARTAMENTO DE ANTIOQUIA</t>
  </si>
  <si>
    <t>ANTIOQUIA</t>
  </si>
  <si>
    <t>MANTENIMIENTO RUTINARIO DEPARTAMENTO DE ARAUCA</t>
  </si>
  <si>
    <t>ARAUCA</t>
  </si>
  <si>
    <t>MANTENIMIENTO RUTINARIO DEPARTAMENTO DE ATLÁNTICO</t>
  </si>
  <si>
    <t>ATLÁNTICO</t>
  </si>
  <si>
    <t>MANTENIMIENTO RUTINARIO DEPARTAMENTO DE BOLÍVAR</t>
  </si>
  <si>
    <t>BOLÍVAR</t>
  </si>
  <si>
    <t>MANTENIMIENTO RUTINARIO DEPARTAMENTO DE BOYACÁ</t>
  </si>
  <si>
    <t>BOYACÁ</t>
  </si>
  <si>
    <t>MANTENIMIENTO RUTINARIO DEPARTAMENTO DE CALDAS</t>
  </si>
  <si>
    <t>CALDAS</t>
  </si>
  <si>
    <t>MANTENIMIENTO RUTINARIO DEPARTAMENTO DE CAQUETÁ</t>
  </si>
  <si>
    <t>CAQUETÁ</t>
  </si>
  <si>
    <t>MANTENIMIENTO RUTINARIO DEPARTAMENTO DE CASANARE</t>
  </si>
  <si>
    <t>CASANARE</t>
  </si>
  <si>
    <t>MANTENIMIENTO RUTINARIO DEPARTAMENTO DE CAUCA</t>
  </si>
  <si>
    <t>CAUCA</t>
  </si>
  <si>
    <t>MANTENIMIENTO RUTINARIO DEPARTAMENTO DE CESAR</t>
  </si>
  <si>
    <t>CESAR</t>
  </si>
  <si>
    <t>MANTENIMIENTO RUTINARIO DEPARTAMENTO DE CHOCO</t>
  </si>
  <si>
    <t>CHOCO</t>
  </si>
  <si>
    <t>MANTENIMIENTO RUTINARIO DEPARTAMENTO DE CÓRDOBA</t>
  </si>
  <si>
    <t>CÓRDOBA</t>
  </si>
  <si>
    <t>MANTENIMIENTO RUTINARIO DEPARTAMENTO DE CUNDINAMARCA</t>
  </si>
  <si>
    <t>CUNDINAMARCA</t>
  </si>
  <si>
    <t>MANTENIMIENTO RUTINARIO DEPARTAMENTO DE GUAVIARE</t>
  </si>
  <si>
    <t>GUAVIARE</t>
  </si>
  <si>
    <t>MANTENIMIENTO RUTINARIO DEPARTAMENTO DE HUILA</t>
  </si>
  <si>
    <t>HUILA</t>
  </si>
  <si>
    <t>MANTENIMIENTO RUTINARIO DEPARTAMENTO DE LA GUAJIRA</t>
  </si>
  <si>
    <t>LA GUAJIRA</t>
  </si>
  <si>
    <t>MANTENIMIENTO RUTINARIO DEPARTAMENTO DE MAGDALENA</t>
  </si>
  <si>
    <t>MAGDALENA</t>
  </si>
  <si>
    <t>MANTENIMIENTO RUTINARIO DEPARTAMENTO DE META</t>
  </si>
  <si>
    <t>MANTENIMIENTO RUTINARIO DEPARTAMENTO DE NARIÑO</t>
  </si>
  <si>
    <t>NARIÑO</t>
  </si>
  <si>
    <t>MANTENIMIENTO RUTINARIO DEPARTAMENTO DE NORTE DE SANTANDER</t>
  </si>
  <si>
    <t>NORTE DE SANTANDER</t>
  </si>
  <si>
    <t>MANTENIMIENTO RUTINARIO DEPARTAMENTO DE PUTUMAYO</t>
  </si>
  <si>
    <t>PUTUMAYO</t>
  </si>
  <si>
    <t>MANTENIMIENTO RUTINARIO DEPARTAMENTO DE QUINDÍO</t>
  </si>
  <si>
    <t>QUINDÍO</t>
  </si>
  <si>
    <t>MANTENIMIENTO RUTINARIO DEPARTAMENTO DE RISARALDA</t>
  </si>
  <si>
    <t>RISARALDA</t>
  </si>
  <si>
    <t>MANTENIMIENTO RUTINARIO DEPARTAMENTO DE SAN ANDRES Y PROVIDENCIA</t>
  </si>
  <si>
    <t>SAN ANDRES Y PROVIDENCIA</t>
  </si>
  <si>
    <t>MANTENIMIENTO RUTINARIO DEPARTAMENTO DE SANTANDER</t>
  </si>
  <si>
    <t>SANTANDER</t>
  </si>
  <si>
    <t>MANTENIMIENTO RUTINARIO DEPARTAMENTO DE SUCRE</t>
  </si>
  <si>
    <t>SUCRE</t>
  </si>
  <si>
    <t>MANTENIMIENTO RUTINARIO DEPARTAMENTO DE TOLIMA</t>
  </si>
  <si>
    <t>TOLIMA</t>
  </si>
  <si>
    <t>MANTENIMIENTO RUTINARIO DEPARTAMENTO DE VALLE DEL CAUCA</t>
  </si>
  <si>
    <t>VALLE DEL CAUCA</t>
  </si>
  <si>
    <t>MANTENIMIENTO RUTINARIO DEPARTAMENTO DE VICHADA</t>
  </si>
  <si>
    <t>VICHADA</t>
  </si>
  <si>
    <t xml:space="preserve">Poner 32 túneles en operación </t>
  </si>
  <si>
    <t>Realizar el mantenimiento rutinario</t>
  </si>
  <si>
    <t>Subdirección Gestión Vial Integral</t>
  </si>
  <si>
    <t>Subdirección Gestión Vial Integral
Subdirección de Modernización de Carreteras Nacionales</t>
  </si>
  <si>
    <t>Subdirección  de Modernización de Carreteras Nacionales</t>
  </si>
  <si>
    <t>Subdirección de Vías Regionales
Subdirección de Modernización de Carreteras Nacionales</t>
  </si>
  <si>
    <t>Realizar kilometros de red vial primaria con prestación de servicios al usuario</t>
  </si>
  <si>
    <t>kilómetros de la red vial primaria con prestación de  servicios al usuario</t>
  </si>
  <si>
    <t xml:space="preserve">Formular Plan Anual de auditoria </t>
  </si>
  <si>
    <t>ZIPAQUIRÁ - BARBOSA - BUCARAMANGA, GIRÓN - PIEDECUESTA</t>
  </si>
  <si>
    <t>PUERTO BOYACA - OTANCHE - CHIQUINQUIRA - PAEZ</t>
  </si>
  <si>
    <t xml:space="preserve">CARTAGENA - BARRANQUILLA </t>
  </si>
  <si>
    <t>YE DE CIENAGA TASAJERA</t>
  </si>
  <si>
    <t>PUENTE ARIMENA - VIENTO - SANTA CECILIA - JURIEPE - PUERTO CARREÑO</t>
  </si>
  <si>
    <t>SAN JOSÉ - EL RETORNO - CALAMAR</t>
  </si>
  <si>
    <t>BELÉN - SOCHA - SÁCAMA - LA CABUYA - PAZ DE ARIPORO</t>
  </si>
  <si>
    <t>LA LEJÍA - SARAVENA</t>
  </si>
  <si>
    <t>MESETAS - LA URIBE</t>
  </si>
  <si>
    <t>SOGAMOSO - AGUAZUL  (*3)</t>
  </si>
  <si>
    <t xml:space="preserve">NEIVA - SAN VICENTE DEL CAGUÁN - PUERTO RICO - FLORENCIA </t>
  </si>
  <si>
    <t xml:space="preserve">CUATROVIENTOS-AGUSTIN CODAZZI </t>
  </si>
  <si>
    <t>VARIANTE SAN GIL</t>
  </si>
  <si>
    <t>SANTA LUCÍA - MOÑITOS</t>
  </si>
  <si>
    <t>CONEXIÓN TRONCAL CENTRAL DEL NORTE
LOS CUROS - MÁLAGA</t>
  </si>
  <si>
    <t>VÍAS PARA LA EQUIDAD</t>
  </si>
  <si>
    <t>SEGUNDA CALZADA CARTAGENA - BARRANQUILLA</t>
  </si>
  <si>
    <t>CARTAGENA - BARRANQUILLA</t>
  </si>
  <si>
    <t>GUILLERMO GAVIRIA ECHEVERRI - SECTOR 2</t>
  </si>
  <si>
    <t>VARIANTE SAN FRANCISCO - MOCOA - SECTOR 1</t>
  </si>
  <si>
    <t>VARIANTE SAN FRANCISCO - MOCOA - SECTOR 2</t>
  </si>
  <si>
    <t>Intercambiador construido</t>
  </si>
  <si>
    <t xml:space="preserve">Realizar rehabilitación y/o mantenimiento de 1171 km </t>
  </si>
  <si>
    <t>Construir 36 puentes de la red vial nacional primaria</t>
  </si>
  <si>
    <t>Rehabilitar 1 puentes de la red vial nacional primaria</t>
  </si>
  <si>
    <t>Sin número / MEJORAMIENTO DE LA VÍA: ALTO DEL OSO – CRUCERO BUENOS AIRES – ALTO DEL CHINCHE, YOTOCO, VALLE DEL CAUCA.</t>
  </si>
  <si>
    <t xml:space="preserve">VÍA: ALTO DEL OSO – CRUCERO BUENOS AIRES – ALTO DEL CHINCHE </t>
  </si>
  <si>
    <t>2004-2021 / CONSTRUCCIÓN PUENTE VEHICULAR SOBRE LA QUEBRADA LAS MARIMBAS, MUNICIPIO DE CARTAGENA DEL CHAIRA EN EL DEPARTAMENTO DEL CAQUETÁ</t>
  </si>
  <si>
    <t>3+800 - 3+818 en la vía terciaria Peaje - Sardinata - Santafé del Caguán, Vereda Marimbas, Cartagena del Chairá</t>
  </si>
  <si>
    <t>8009-2020 / MEJORAMIENTO VÍA EL PAUJIL - CARTAGENA DEL CHAIRA; ETAPA 3 DEPARTAMENTO DEL CAQUETÁ.</t>
  </si>
  <si>
    <t>K2+000 hasta K10+000, Paujil</t>
  </si>
  <si>
    <t>8007-2020 / MEJORAMIENTO DE LA INFRAESTRUCTURA DE LA RED VIAL TERCIARIA EN LAS VEREDAS SALITRE, ALTO LINDO, LAURELES Y SAN IGNACIA EN EL MUNICIPIO DE AGUAZUL.</t>
  </si>
  <si>
    <t>Vereda El Salitre:
K0+000 hasta K0+570; K1+120 hasta K1+530; K1+887 hasta K2+037
Vereda Alto Lindo:
K0+030 hasta K1+400; K1+700 hasta K2+207; K2+630 hasta K3+490; K3+675 hasta K4+025
Vereda Laureles:
K0+020 hasta K2+370
Vereda San Ignacia
K0+000 hasta K1+880</t>
  </si>
  <si>
    <t>8005-2021/ CONSTRUCCIÓN PAVIMENTO RÍGIDO VÍA INTERSECCIÓN VIAL TELLO - BARAYA HACIA EL CENTRO POBLADO DE SAN ANDRÉS DESDE LA ABSCISA K3+000 HASTA LA ABSCISA K5+000 DEL MUNICIPIO DE TELLO DEPARTAMENTO DEL HUILA”</t>
  </si>
  <si>
    <t>K3+000 hasta K5+000, Tello</t>
  </si>
  <si>
    <t>8004-2021  / CONSTRUCCIÓN Y PAVIMENTACIÓN DE LA VÍA LA PASCUALERA DESDE EL ANILLO VIAL (K0+000) HASTA EL K3+680 DEL MUNICIPIO SAN MARTÍN</t>
  </si>
  <si>
    <t>K0+000 hasta K3+680, San Martín</t>
  </si>
  <si>
    <t>MEJORAMIENTO DEL TRAMO VIAL LOS ANDES - BOQUERÓN - LA PLAYA DEL PR12+300 AL PR18+700 ENTRE LOS MUNICIPIOS DE CORINTO Y TORIBIO EN EL DEPARTAMENTO DEL CAUCA.</t>
  </si>
  <si>
    <t>Corinto entre las abscisas PR12+300 - PR15+500 y Toribio entre las abscisas PR15+500 al PR18+700.</t>
  </si>
  <si>
    <t>17-2021 / MEJORAMIENTO DE LAS VIAS TERCIARIAS EN EL MUNICIPIO DE BALBOA-RISARALDA</t>
  </si>
  <si>
    <t>PURACÉ, LA MANCHA, LA ALEJANDRÍA, PALMERAS, MONOS</t>
  </si>
  <si>
    <t>Kilómetros de vías terciarías mantenidos  (periodico+rutinario)</t>
  </si>
  <si>
    <t>Kilómetros de vías terciarias mantenidos  (periodico+rutinario)</t>
  </si>
  <si>
    <t>CONECTAR TERRITORIOS</t>
  </si>
  <si>
    <t xml:space="preserve">MEJORAMIENTO, GESTIÓN PREDIAL, SOCIAL Y AMBIENTAL SOSTENIBLE
DE LA CARRETERA TRANSVERSAL DE LA MACARENA, BARAYA -
COLOMBIA EN EL DEPARTAMENTO DEL HUILA, EN EL MARCO DEL PROGRAMA DE OBRA PUBLICA "CONCLUIR Y CONCLUIR PARA LA REACTIVACIÓN DE LAS REGIONES" </t>
  </si>
  <si>
    <t>Casco Urbano del Municipio de Colombia - Corregimiento El Dorado - Quebradón</t>
  </si>
  <si>
    <t xml:space="preserve">CONECTAR TERRITORIOS </t>
  </si>
  <si>
    <t>MEJORAMIENTO, GESTIÓN PREDIAL, SOCIAL Y AMBIENTAL SOSTENIBLE DE LAS CARRETERAS IRRA - QUINCHÍA Y GUÁTICA PUENTE UMBRÍA EN EL DEPARTAMENTO DE RISARALDA, EN EL MARCO DEL PROGRAMA DE OBRA PUBLICA "CONCLUIR Y CONCLUIR PARA LA REACTIVACIÓN DE LAS REGIONES"</t>
  </si>
  <si>
    <t>TRAMO 1. IRRA - QUINCHÍA                                        TRAMO 2. GUÁTICA - PUENTE UMBRÍA</t>
  </si>
  <si>
    <t>K69+310 AL K76+410</t>
  </si>
  <si>
    <t>MEJORAMIENTO, GESTIÓN PREDIAL, SOCIAL Y AMBIENTAL SOSTENIBLE DE LA CARRETERA BAHÍA SOLANO-EL VALLE EN EL DEPARTAMENTO DEL CHOCÓ, EN EL MARCO DEL PROGRAMA DE OBRA PUBLICA "CONCLUIR Y CONCLUIR PARA LA REACTIVACIÓN DE LAS REGIONES"</t>
  </si>
  <si>
    <t>MEJORAMIENTO DE LA VÍA CHAPARRAL - RIOBLANCO EN EL MARCO DEL PROGRAMA DE OBRA PUBLICA "CONCLUIR Y CONCLUIR PARA LA REACTIVACIÓN DE LAS REGIONES"</t>
  </si>
  <si>
    <t>CHAPARRAL - RIOBLANCO</t>
  </si>
  <si>
    <t>MEJORAMIENTO DE LA VÍA ATACO - PLANADAS EN EL MARCO DEL PROGRAMA DE OBRA PUBLICA "CONCLUIR Y CONCLUIR PARA LA REACTIVACIÓN DE LAS REGIONES"</t>
  </si>
  <si>
    <t>ATACO - PLANADAS</t>
  </si>
  <si>
    <t>MEJORAMIENTO DE LA VÍA IMUES – GUAITARILLA</t>
  </si>
  <si>
    <t>CRUCE CON LA VÍA NACIONAL 10RN  SECTOR CHIRRISTES (K0+000) AL K9+200</t>
  </si>
  <si>
    <t>VÍAS PARA LA LEGALIDAD</t>
  </si>
  <si>
    <t>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t>
  </si>
  <si>
    <t>PR7+900 AL PR12+900</t>
  </si>
  <si>
    <t>Sitio critico en la red vial secundaria atendido</t>
  </si>
  <si>
    <t>Km de red vial secundaria rehabilitados</t>
  </si>
  <si>
    <t xml:space="preserve">Salida Casco Urbano Municipio de Baraya - Puente El Venado  </t>
  </si>
  <si>
    <t>Km de red vial terciaria con pavimento nuevo</t>
  </si>
  <si>
    <t xml:space="preserve">COLOMBIA RURAL </t>
  </si>
  <si>
    <t>MEJORAMIENTO DE LA VÍA TERCIARIA YUTO - LLORÓ</t>
  </si>
  <si>
    <t>K0+130 AL K3+300</t>
  </si>
  <si>
    <t>Atender 25 sitios críticos en la red vial secundaria.</t>
  </si>
  <si>
    <t>Sitios críticos en la red vial secundaria atendidos</t>
  </si>
  <si>
    <t>Realizar mantenimiento de 9145 en vías terciarias</t>
  </si>
  <si>
    <t>Realizar mejoramiento de 1538 Km de vías terciarías</t>
  </si>
  <si>
    <t>Adelantar la rehabilitación de 18 km de la red vial secundaria</t>
  </si>
  <si>
    <t>OTIC
Dirección Técnica y de estructuración</t>
  </si>
  <si>
    <t>Avanzar en las acciones correspondientes al  Plan de Acción de Implementación de los ejes de la política de Sostenibilidad</t>
  </si>
  <si>
    <t>Acciones del Plan de Acción de los ejes de la política de Sostenibilidad con avance</t>
  </si>
  <si>
    <t>Subdirección de Sostenibilidad
Subdirección de Planificación de la infraestructura
OTIC</t>
  </si>
  <si>
    <t>Publicar 14 regulaciones de nuevas tecnologías propuestas en el modo de transporte carretero</t>
  </si>
  <si>
    <t>14 regulaciones propuestas para ser desarrolladas en el modo de transporte carretero</t>
  </si>
  <si>
    <t xml:space="preserve">Implementar Fuentes adicionales de ingresos </t>
  </si>
  <si>
    <t xml:space="preserve">Titularización  y  financiación de infraestructura regional </t>
  </si>
  <si>
    <t>Realizar mejoramiento de 262 km de red vial primaria</t>
  </si>
  <si>
    <t>PLAN DE ACCIÓN ANUAL 2022</t>
  </si>
  <si>
    <t xml:space="preserve">Implementar el código de buen gobierno </t>
  </si>
  <si>
    <t>Código de buen gobierno implementado</t>
  </si>
  <si>
    <t xml:space="preserve">
Secretaría General</t>
  </si>
  <si>
    <t>Mejorar flujos de informacion con las áreas origen, efectuando seguimiento trimestral.</t>
  </si>
  <si>
    <t>Informe de seguimiento por áreas origenes de informacion, sobre el cumplimiento de los acuerdos de niveles de servicio.</t>
  </si>
  <si>
    <t>Dirección Jurídica
Dirección de Ejecución y Operación
Subdirección de Modernización de Carreteras Nacionales
Sudbirección de Gestión Vial Integral
Subdirección de Vías Regionales
Subdirección Marítima, Fluvial y Férrea
Dirección Técnica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</si>
  <si>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Efectuar acciones necesarias para desincorporar y registrar la informacion de los Bienes de Uso público del Instituto, entregados en concesión al 31 de diciembre de 2024, según norma expedida por la CGN.</t>
  </si>
  <si>
    <t>Informe de desincorporación y registro de Bienes de Uso Público en concesión.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</si>
</sst>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 #,##0.00_-;\-&quot;$&quot;\ * #,##0.00_-;_-&quot;$&quot;\ * &quot;-&quot;??_-;_-@_-"/>
    <numFmt numFmtId="165" formatCode="_(* #,##0.00_);_(* \(#,##0.00\);_(* &quot;-&quot;??_);_(@_)"/>
    <numFmt numFmtId="166" formatCode="#,##0.0"/>
    <numFmt numFmtId="167" formatCode="0.0"/>
    <numFmt numFmtId="168" formatCode="_(* #,##0.00_);_(* \(#,##0.00\);_(* &quot;-&quot;_);_(@_)"/>
    <numFmt numFmtId="169" formatCode="_-* #,##0.0_-;\-* #,##0.0_-;_-* &quot;-&quot;_-;_-@_-"/>
    <numFmt numFmtId="170" formatCode="_-&quot;$&quot;\ * #,##0.00_-;\-&quot;$&quot;\ * #,##0.00_-;_-&quot;$&quot;\ * &quot;-&quot;_-;_-@_-"/>
  </numFmts>
  <fonts count="38" x14ac:knownFonts="1">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b/>
      <sz val="11"/>
      <color theme="0"/>
      <name val="Segoe UI Historic"/>
      <family val="2"/>
    </font>
    <font>
      <sz val="11"/>
      <color theme="4" tint="-0.249977111117893"/>
      <name val="Segoe UI Historic"/>
      <family val="2"/>
    </font>
    <font>
      <b/>
      <sz val="14"/>
      <color theme="0"/>
      <name val="Segoe UI Historic"/>
      <family val="2"/>
    </font>
    <font>
      <sz val="11"/>
      <color theme="0"/>
      <name val="Segoe UI Historic"/>
      <family val="2"/>
    </font>
    <font>
      <b/>
      <sz val="11"/>
      <color theme="4" tint="-0.249977111117893"/>
      <name val="Segoe UI Historic"/>
      <family val="2"/>
    </font>
    <font>
      <sz val="8"/>
      <name val="Calibri"/>
      <family val="2"/>
      <scheme val="minor"/>
    </font>
    <font>
      <b/>
      <sz val="14"/>
      <color theme="4" tint="-0.249977111117893"/>
      <name val="Segoe UI Historic"/>
      <family val="2"/>
    </font>
    <font>
      <sz val="11"/>
      <color rgb="FF00B050"/>
      <name val="Segoe UI Historic"/>
      <family val="2"/>
    </font>
    <font>
      <b/>
      <sz val="12"/>
      <color theme="1"/>
      <name val="Calibri Light"/>
      <family val="2"/>
      <scheme val="major"/>
    </font>
    <font>
      <sz val="12"/>
      <color theme="1"/>
      <name val="Calibri Light"/>
      <family val="2"/>
      <scheme val="major"/>
    </font>
    <font>
      <b/>
      <sz val="12"/>
      <name val="Calibri Light"/>
      <family val="2"/>
      <scheme val="major"/>
    </font>
    <font>
      <sz val="12"/>
      <name val="Calibri Light"/>
      <family val="2"/>
      <scheme val="major"/>
    </font>
    <font>
      <b/>
      <sz val="12"/>
      <color theme="0"/>
      <name val="Calibri Light"/>
      <family val="2"/>
      <scheme val="major"/>
    </font>
    <font>
      <sz val="12"/>
      <color theme="0"/>
      <name val="Calibri Light"/>
      <family val="2"/>
      <scheme val="major"/>
    </font>
    <font>
      <sz val="12"/>
      <color rgb="FF000000"/>
      <name val="Calibri Light"/>
      <family val="2"/>
      <scheme val="major"/>
    </font>
    <font>
      <sz val="12"/>
      <color rgb="FF7030A0"/>
      <name val="Calibri Light"/>
      <family val="2"/>
      <scheme val="major"/>
    </font>
    <font>
      <sz val="12"/>
      <color theme="4" tint="-0.249977111117893"/>
      <name val="Calibri Light"/>
      <family val="2"/>
      <scheme val="major"/>
    </font>
    <font>
      <b/>
      <sz val="12"/>
      <color theme="4" tint="-0.249977111117893"/>
      <name val="Calibri Light"/>
      <family val="2"/>
      <scheme val="major"/>
    </font>
    <font>
      <sz val="10"/>
      <name val="Segoe UI Historic"/>
      <family val="2"/>
    </font>
    <font>
      <b/>
      <sz val="9"/>
      <name val="Segoe UI Historic"/>
      <family val="2"/>
    </font>
    <font>
      <sz val="9"/>
      <name val="Segoe UI Historic"/>
      <family val="2"/>
    </font>
    <font>
      <sz val="10"/>
      <color theme="1"/>
      <name val="Segoe UI Historic"/>
      <family val="2"/>
    </font>
    <font>
      <sz val="10"/>
      <color theme="1"/>
      <name val="Calibri Light"/>
      <family val="2"/>
      <scheme val="major"/>
    </font>
    <font>
      <b/>
      <sz val="10"/>
      <color theme="0"/>
      <name val="Segoe UI Historic"/>
      <family val="2"/>
    </font>
    <font>
      <b/>
      <sz val="10"/>
      <name val="Segoe UI Historic"/>
      <family val="2"/>
    </font>
    <font>
      <sz val="11"/>
      <color theme="8" tint="-0.249977111117893"/>
      <name val="Segoe UI Historic"/>
      <family val="2"/>
    </font>
    <font>
      <b/>
      <sz val="11"/>
      <color theme="8" tint="-0.249977111117893"/>
      <name val="Segoe UI Historic"/>
      <family val="2"/>
    </font>
    <font>
      <sz val="10"/>
      <color theme="1"/>
      <name val="Arial"/>
      <family val="2"/>
    </font>
    <font>
      <b/>
      <sz val="10"/>
      <name val="Arial"/>
      <family val="2"/>
    </font>
    <font>
      <sz val="10"/>
      <color rgb="FF000000"/>
      <name val="Arial"/>
      <family val="2"/>
    </font>
    <font>
      <b/>
      <sz val="10"/>
      <color theme="0"/>
      <name val="Arial"/>
      <family val="2"/>
    </font>
    <font>
      <sz val="10"/>
      <color theme="0"/>
      <name val="Arial"/>
      <family val="2"/>
    </font>
    <font>
      <sz val="11"/>
      <color theme="8"/>
      <name val="Segoe UI Historic"/>
      <family val="2"/>
    </font>
  </fonts>
  <fills count="8">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s>
  <borders count="7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thin">
        <color auto="1"/>
      </top>
      <bottom style="dashDot">
        <color indexed="64"/>
      </bottom>
      <diagonal/>
    </border>
    <border>
      <left/>
      <right style="dashDot">
        <color indexed="64"/>
      </right>
      <top style="thin">
        <color auto="1"/>
      </top>
      <bottom/>
      <diagonal/>
    </border>
    <border>
      <left style="dashDot">
        <color indexed="64"/>
      </left>
      <right style="dashDot">
        <color indexed="64"/>
      </right>
      <top style="thin">
        <color auto="1"/>
      </top>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right style="dashDot">
        <color indexed="64"/>
      </right>
      <top style="thin">
        <color auto="1"/>
      </top>
      <bottom style="dashDot">
        <color indexed="64"/>
      </bottom>
      <diagonal/>
    </border>
    <border>
      <left/>
      <right style="dashDot">
        <color indexed="64"/>
      </right>
      <top/>
      <bottom/>
      <diagonal/>
    </border>
    <border>
      <left style="thin">
        <color auto="1"/>
      </left>
      <right/>
      <top/>
      <bottom/>
      <diagonal/>
    </border>
    <border>
      <left/>
      <right style="dashDot">
        <color indexed="64"/>
      </right>
      <top/>
      <bottom style="thin">
        <color auto="1"/>
      </bottom>
      <diagonal/>
    </border>
    <border>
      <left/>
      <right/>
      <top style="dashDot">
        <color indexed="64"/>
      </top>
      <bottom style="dashDot">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thin">
        <color auto="1"/>
      </bottom>
      <diagonal/>
    </border>
    <border>
      <left/>
      <right style="medium">
        <color theme="1"/>
      </right>
      <top/>
      <bottom style="thin">
        <color auto="1"/>
      </bottom>
      <diagonal/>
    </border>
    <border>
      <left style="medium">
        <color theme="1"/>
      </left>
      <right/>
      <top style="thin">
        <color auto="1"/>
      </top>
      <bottom/>
      <diagonal/>
    </border>
    <border>
      <left/>
      <right style="medium">
        <color theme="1"/>
      </right>
      <top style="thin">
        <color auto="1"/>
      </top>
      <bottom/>
      <diagonal/>
    </border>
    <border>
      <left style="medium">
        <color theme="1"/>
      </left>
      <right style="thin">
        <color auto="1"/>
      </right>
      <top style="thin">
        <color auto="1"/>
      </top>
      <bottom/>
      <diagonal/>
    </border>
    <border>
      <left style="thin">
        <color auto="1"/>
      </left>
      <right style="medium">
        <color theme="1"/>
      </right>
      <top style="thin">
        <color auto="1"/>
      </top>
      <bottom/>
      <diagonal/>
    </border>
    <border>
      <left style="medium">
        <color theme="1"/>
      </left>
      <right style="thin">
        <color auto="1"/>
      </right>
      <top/>
      <bottom style="medium">
        <color theme="1"/>
      </bottom>
      <diagonal/>
    </border>
    <border>
      <left style="thin">
        <color auto="1"/>
      </left>
      <right style="thin">
        <color auto="1"/>
      </right>
      <top/>
      <bottom style="medium">
        <color theme="1"/>
      </bottom>
      <diagonal/>
    </border>
    <border>
      <left style="thin">
        <color auto="1"/>
      </left>
      <right style="medium">
        <color theme="1"/>
      </right>
      <top/>
      <bottom style="medium">
        <color theme="1"/>
      </bottom>
      <diagonal/>
    </border>
    <border>
      <left/>
      <right style="dashDot">
        <color indexed="64"/>
      </right>
      <top style="dashDot">
        <color indexed="64"/>
      </top>
      <bottom/>
      <diagonal/>
    </border>
    <border>
      <left/>
      <right style="dashDot">
        <color indexed="64"/>
      </right>
      <top style="dashDot">
        <color indexed="64"/>
      </top>
      <bottom style="dashDot">
        <color indexed="64"/>
      </bottom>
      <diagonal/>
    </border>
    <border>
      <left style="dashDot">
        <color indexed="64"/>
      </left>
      <right/>
      <top style="thin">
        <color auto="1"/>
      </top>
      <bottom style="dashDot">
        <color indexed="64"/>
      </bottom>
      <diagonal/>
    </border>
    <border>
      <left/>
      <right/>
      <top style="thin">
        <color auto="1"/>
      </top>
      <bottom style="dashDot">
        <color indexed="64"/>
      </bottom>
      <diagonal/>
    </border>
    <border>
      <left style="dashDot">
        <color indexed="64"/>
      </left>
      <right/>
      <top style="dashDot">
        <color indexed="64"/>
      </top>
      <bottom style="dashDot">
        <color indexed="64"/>
      </bottom>
      <diagonal/>
    </border>
    <border>
      <left style="mediumDashDot">
        <color indexed="64"/>
      </left>
      <right style="mediumDashDot">
        <color indexed="64"/>
      </right>
      <top style="thin">
        <color auto="1"/>
      </top>
      <bottom style="thin">
        <color auto="1"/>
      </bottom>
      <diagonal/>
    </border>
    <border>
      <left style="mediumDashDot">
        <color indexed="64"/>
      </left>
      <right style="mediumDashDot">
        <color indexed="64"/>
      </right>
      <top style="dashDotDot">
        <color auto="1"/>
      </top>
      <bottom style="thin">
        <color auto="1"/>
      </bottom>
      <diagonal/>
    </border>
    <border>
      <left/>
      <right style="dashDot">
        <color indexed="64"/>
      </right>
      <top style="dashDot">
        <color indexed="64"/>
      </top>
      <bottom style="thin">
        <color auto="1"/>
      </bottom>
      <diagonal/>
    </border>
    <border>
      <left style="mediumDashDot">
        <color indexed="64"/>
      </left>
      <right style="mediumDashDot">
        <color indexed="64"/>
      </right>
      <top style="mediumDashDot">
        <color indexed="64"/>
      </top>
      <bottom/>
      <diagonal/>
    </border>
    <border>
      <left style="mediumDashDot">
        <color indexed="64"/>
      </left>
      <right style="mediumDashDot">
        <color indexed="64"/>
      </right>
      <top style="dashDot">
        <color indexed="64"/>
      </top>
      <bottom/>
      <diagonal/>
    </border>
    <border>
      <left style="mediumDashDot">
        <color indexed="64"/>
      </left>
      <right style="mediumDashDot">
        <color indexed="64"/>
      </right>
      <top/>
      <bottom style="dashDot">
        <color indexed="64"/>
      </bottom>
      <diagonal/>
    </border>
    <border>
      <left style="mediumDashDot">
        <color indexed="64"/>
      </left>
      <right style="mediumDashDot">
        <color indexed="64"/>
      </right>
      <top/>
      <bottom/>
      <diagonal/>
    </border>
    <border>
      <left style="mediumDashDot">
        <color indexed="64"/>
      </left>
      <right style="mediumDashDot">
        <color indexed="64"/>
      </right>
      <top style="thin">
        <color auto="1"/>
      </top>
      <bottom/>
      <diagonal/>
    </border>
    <border>
      <left style="mediumDashDot">
        <color indexed="64"/>
      </left>
      <right style="mediumDashDot">
        <color indexed="64"/>
      </right>
      <top/>
      <bottom style="thin">
        <color auto="1"/>
      </bottom>
      <diagonal/>
    </border>
    <border>
      <left style="mediumDashDot">
        <color indexed="64"/>
      </left>
      <right style="mediumDashDot">
        <color indexed="64"/>
      </right>
      <top style="thin">
        <color auto="1"/>
      </top>
      <bottom style="dashDot">
        <color indexed="64"/>
      </bottom>
      <diagonal/>
    </border>
    <border>
      <left style="mediumDashDot">
        <color indexed="64"/>
      </left>
      <right style="mediumDashDot">
        <color indexed="64"/>
      </right>
      <top style="dashDot">
        <color indexed="64"/>
      </top>
      <bottom style="dashDot">
        <color indexed="64"/>
      </bottom>
      <diagonal/>
    </border>
    <border>
      <left style="mediumDashDot">
        <color indexed="64"/>
      </left>
      <right style="mediumDashDot">
        <color indexed="64"/>
      </right>
      <top style="dashDot">
        <color indexed="64"/>
      </top>
      <bottom style="thin">
        <color auto="1"/>
      </bottom>
      <diagonal/>
    </border>
    <border>
      <left style="mediumDashDot">
        <color indexed="64"/>
      </left>
      <right style="mediumDashDot">
        <color indexed="64"/>
      </right>
      <top style="thin">
        <color auto="1"/>
      </top>
      <bottom style="mediumDashDot">
        <color indexed="64"/>
      </bottom>
      <diagonal/>
    </border>
    <border>
      <left style="mediumDashDot">
        <color indexed="64"/>
      </left>
      <right style="mediumDashDot">
        <color indexed="64"/>
      </right>
      <top style="medium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top style="dashDot">
        <color indexed="64"/>
      </top>
      <bottom style="thin">
        <color auto="1"/>
      </bottom>
      <diagonal/>
    </border>
    <border>
      <left/>
      <right/>
      <top style="dashDot">
        <color indexed="64"/>
      </top>
      <bottom style="thin">
        <color auto="1"/>
      </bottom>
      <diagonal/>
    </border>
    <border>
      <left style="mediumDashDot">
        <color indexed="64"/>
      </left>
      <right/>
      <top/>
      <bottom/>
      <diagonal/>
    </border>
    <border>
      <left style="dashDot">
        <color indexed="64"/>
      </left>
      <right style="dashDot">
        <color indexed="64"/>
      </right>
      <top style="dashDot">
        <color indexed="64"/>
      </top>
      <bottom style="thin">
        <color auto="1"/>
      </bottom>
      <diagonal/>
    </border>
  </borders>
  <cellStyleXfs count="14">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5" fontId="2"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488">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13" xfId="4" applyFont="1" applyFill="1" applyBorder="1" applyAlignment="1">
      <alignment vertical="center" wrapText="1"/>
    </xf>
    <xf numFmtId="0" fontId="3" fillId="2" borderId="13" xfId="4" applyFont="1" applyFill="1" applyBorder="1" applyAlignment="1">
      <alignment horizontal="center" vertical="center" wrapText="1"/>
    </xf>
    <xf numFmtId="0" fontId="3" fillId="2" borderId="12" xfId="4" applyFont="1" applyFill="1" applyBorder="1" applyAlignment="1">
      <alignment vertical="center" wrapText="1"/>
    </xf>
    <xf numFmtId="0" fontId="3" fillId="2" borderId="0" xfId="4"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0" xfId="4" applyFont="1" applyFill="1" applyBorder="1" applyAlignment="1">
      <alignment horizontal="justify" vertical="center" wrapText="1"/>
    </xf>
    <xf numFmtId="0" fontId="4" fillId="2" borderId="15"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3" fillId="0" borderId="0" xfId="4" applyFont="1" applyFill="1" applyAlignment="1">
      <alignment horizontal="center" vertical="center" wrapText="1"/>
    </xf>
    <xf numFmtId="0" fontId="3" fillId="0" borderId="0" xfId="4" applyFont="1" applyFill="1" applyAlignment="1">
      <alignment horizontal="justify"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8" fillId="2" borderId="0" xfId="4" applyFont="1" applyFill="1" applyBorder="1" applyAlignment="1">
      <alignment vertical="center" wrapText="1"/>
    </xf>
    <xf numFmtId="0" fontId="8" fillId="2" borderId="0"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6" fillId="2" borderId="0" xfId="4" applyFont="1" applyFill="1" applyAlignment="1">
      <alignment horizontal="center" vertical="center" wrapText="1"/>
    </xf>
    <xf numFmtId="0" fontId="6" fillId="2" borderId="13" xfId="4" applyFont="1" applyFill="1" applyBorder="1" applyAlignment="1">
      <alignment horizontal="center" vertical="center" wrapText="1"/>
    </xf>
    <xf numFmtId="9" fontId="6" fillId="2" borderId="0" xfId="4" applyNumberFormat="1" applyFont="1" applyFill="1" applyBorder="1" applyAlignment="1">
      <alignment horizontal="center" vertical="center" wrapText="1"/>
    </xf>
    <xf numFmtId="1" fontId="6" fillId="2" borderId="0" xfId="4" applyNumberFormat="1" applyFont="1" applyFill="1" applyBorder="1" applyAlignment="1">
      <alignment horizontal="center" vertical="center" wrapText="1"/>
    </xf>
    <xf numFmtId="0" fontId="6" fillId="2" borderId="0" xfId="4" applyFont="1" applyFill="1" applyBorder="1" applyAlignment="1">
      <alignment horizontal="center" vertical="center" wrapText="1"/>
    </xf>
    <xf numFmtId="9" fontId="5" fillId="4" borderId="16" xfId="4" applyNumberFormat="1" applyFont="1" applyFill="1" applyBorder="1" applyAlignment="1">
      <alignment horizontal="center" vertical="center" wrapText="1"/>
    </xf>
    <xf numFmtId="9" fontId="5" fillId="4" borderId="16" xfId="3" applyFont="1" applyFill="1" applyBorder="1" applyAlignment="1">
      <alignment horizontal="center" vertical="center" wrapText="1"/>
    </xf>
    <xf numFmtId="0" fontId="14" fillId="0" borderId="0" xfId="0" applyFont="1" applyAlignment="1">
      <alignment horizontal="center" vertical="center"/>
    </xf>
    <xf numFmtId="0" fontId="14" fillId="2" borderId="0" xfId="0" applyFont="1" applyFill="1"/>
    <xf numFmtId="0" fontId="14" fillId="0" borderId="0" xfId="0" applyFont="1"/>
    <xf numFmtId="1" fontId="15" fillId="0" borderId="16"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6" xfId="0" applyFont="1" applyFill="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6" fillId="0" borderId="18" xfId="0" applyFont="1" applyFill="1" applyBorder="1" applyAlignment="1">
      <alignment horizontal="center" vertical="center" wrapText="1"/>
    </xf>
    <xf numFmtId="0" fontId="14" fillId="0" borderId="18" xfId="0" applyFont="1" applyFill="1" applyBorder="1" applyAlignment="1">
      <alignment horizontal="center" vertical="center" wrapText="1"/>
    </xf>
    <xf numFmtId="2" fontId="16" fillId="0" borderId="16" xfId="0" applyNumberFormat="1" applyFont="1" applyFill="1" applyBorder="1" applyAlignment="1">
      <alignment horizontal="center" vertical="center" wrapText="1"/>
    </xf>
    <xf numFmtId="0" fontId="14" fillId="0" borderId="18" xfId="0" applyFont="1" applyBorder="1" applyAlignment="1">
      <alignment horizontal="center" vertical="center" wrapText="1"/>
    </xf>
    <xf numFmtId="167" fontId="18" fillId="3" borderId="16" xfId="0" applyNumberFormat="1" applyFont="1" applyFill="1" applyBorder="1" applyAlignment="1">
      <alignment horizontal="center" vertical="center"/>
    </xf>
    <xf numFmtId="0" fontId="14" fillId="2" borderId="0" xfId="0" applyFont="1" applyFill="1" applyAlignment="1">
      <alignment horizontal="center" vertical="center"/>
    </xf>
    <xf numFmtId="0" fontId="14" fillId="2" borderId="0" xfId="0" applyNumberFormat="1" applyFont="1" applyFill="1" applyAlignment="1">
      <alignment horizontal="center" vertical="center"/>
    </xf>
    <xf numFmtId="0" fontId="14" fillId="2" borderId="0" xfId="0" applyFont="1" applyFill="1" applyAlignment="1">
      <alignment horizontal="center"/>
    </xf>
    <xf numFmtId="168" fontId="16" fillId="0" borderId="17" xfId="2" applyNumberFormat="1" applyFont="1" applyFill="1" applyBorder="1" applyAlignment="1">
      <alignment horizontal="center" vertical="center"/>
    </xf>
    <xf numFmtId="168" fontId="16" fillId="0" borderId="16" xfId="2" applyNumberFormat="1" applyFont="1" applyFill="1" applyBorder="1" applyAlignment="1">
      <alignment horizontal="center" vertical="center"/>
    </xf>
    <xf numFmtId="0" fontId="13"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4" fillId="0" borderId="0" xfId="0" applyFont="1" applyFill="1"/>
    <xf numFmtId="0" fontId="14"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0" fontId="21" fillId="2" borderId="0" xfId="0" applyFont="1" applyFill="1"/>
    <xf numFmtId="0" fontId="21" fillId="0" borderId="0" xfId="0" applyFont="1"/>
    <xf numFmtId="0" fontId="17" fillId="0" borderId="0" xfId="0" applyFont="1" applyAlignment="1">
      <alignment horizontal="center" vertical="center" wrapText="1"/>
    </xf>
    <xf numFmtId="166" fontId="17" fillId="0" borderId="0" xfId="0" applyNumberFormat="1" applyFont="1" applyAlignment="1">
      <alignment horizontal="center" vertical="center" wrapText="1"/>
    </xf>
    <xf numFmtId="0" fontId="18" fillId="2" borderId="0" xfId="0" applyFont="1" applyFill="1"/>
    <xf numFmtId="0" fontId="18" fillId="0" borderId="0" xfId="0" applyFont="1"/>
    <xf numFmtId="2" fontId="17" fillId="3" borderId="29" xfId="0" applyNumberFormat="1" applyFont="1" applyFill="1" applyBorder="1" applyAlignment="1">
      <alignment horizontal="center" vertical="center" wrapText="1"/>
    </xf>
    <xf numFmtId="0" fontId="17" fillId="3" borderId="31" xfId="0" applyNumberFormat="1" applyFont="1" applyFill="1" applyBorder="1" applyAlignment="1">
      <alignment horizontal="center" vertical="center" wrapText="1"/>
    </xf>
    <xf numFmtId="0" fontId="14" fillId="2" borderId="0" xfId="0" applyFont="1" applyFill="1" applyBorder="1" applyAlignment="1">
      <alignment horizontal="center" vertical="center" wrapText="1"/>
    </xf>
    <xf numFmtId="2" fontId="14" fillId="2" borderId="0" xfId="0" applyNumberFormat="1" applyFont="1" applyFill="1" applyAlignment="1">
      <alignment horizontal="center"/>
    </xf>
    <xf numFmtId="0" fontId="16" fillId="2" borderId="0" xfId="0" applyFont="1" applyFill="1" applyAlignment="1">
      <alignment horizontal="center"/>
    </xf>
    <xf numFmtId="0" fontId="16" fillId="0" borderId="0" xfId="0" applyFont="1" applyAlignment="1">
      <alignment horizontal="center"/>
    </xf>
    <xf numFmtId="2" fontId="17" fillId="3" borderId="16" xfId="0" applyNumberFormat="1" applyFont="1" applyFill="1" applyBorder="1" applyAlignment="1">
      <alignment horizontal="center" vertical="center" wrapText="1"/>
    </xf>
    <xf numFmtId="0" fontId="22" fillId="0" borderId="7" xfId="0" applyFont="1" applyBorder="1" applyAlignment="1">
      <alignment horizontal="center" vertical="center" wrapText="1"/>
    </xf>
    <xf numFmtId="2" fontId="22" fillId="0" borderId="0" xfId="0" applyNumberFormat="1" applyFont="1" applyAlignment="1">
      <alignment horizontal="center" vertical="center" wrapText="1"/>
    </xf>
    <xf numFmtId="2" fontId="22" fillId="2" borderId="0" xfId="0" applyNumberFormat="1" applyFont="1" applyFill="1" applyAlignment="1">
      <alignment horizontal="center" vertical="center" wrapText="1"/>
    </xf>
    <xf numFmtId="0" fontId="21" fillId="2" borderId="0" xfId="0" applyFont="1" applyFill="1" applyAlignment="1">
      <alignment horizontal="center"/>
    </xf>
    <xf numFmtId="0" fontId="21" fillId="0" borderId="0" xfId="0" applyFont="1" applyAlignment="1">
      <alignment horizontal="center"/>
    </xf>
    <xf numFmtId="2" fontId="17" fillId="3" borderId="48" xfId="0" applyNumberFormat="1" applyFont="1" applyFill="1" applyBorder="1" applyAlignment="1">
      <alignment horizontal="center" vertical="center" wrapText="1"/>
    </xf>
    <xf numFmtId="0" fontId="17" fillId="3" borderId="16"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16" fillId="5" borderId="16" xfId="0" applyFont="1" applyFill="1" applyBorder="1" applyAlignment="1">
      <alignment horizontal="center" vertical="center" wrapText="1"/>
    </xf>
    <xf numFmtId="2" fontId="16" fillId="0" borderId="17" xfId="0" applyNumberFormat="1" applyFont="1" applyBorder="1" applyAlignment="1">
      <alignment horizontal="center" vertical="center" wrapText="1"/>
    </xf>
    <xf numFmtId="2" fontId="16" fillId="0" borderId="16" xfId="0" applyNumberFormat="1" applyFont="1" applyBorder="1" applyAlignment="1">
      <alignment horizontal="center" vertical="center" wrapText="1"/>
    </xf>
    <xf numFmtId="2" fontId="17" fillId="3" borderId="25" xfId="0" applyNumberFormat="1" applyFont="1" applyFill="1" applyBorder="1" applyAlignment="1">
      <alignment horizontal="center" vertical="center" wrapText="1"/>
    </xf>
    <xf numFmtId="0" fontId="15" fillId="2" borderId="0" xfId="0" applyFont="1" applyFill="1" applyBorder="1" applyAlignment="1">
      <alignment horizontal="center" vertical="center" wrapText="1"/>
    </xf>
    <xf numFmtId="2" fontId="15" fillId="2" borderId="0" xfId="0" applyNumberFormat="1" applyFont="1" applyFill="1" applyBorder="1" applyAlignment="1">
      <alignment horizontal="center" vertical="center" wrapText="1"/>
    </xf>
    <xf numFmtId="167" fontId="15" fillId="2" borderId="0" xfId="0" applyNumberFormat="1" applyFont="1" applyFill="1" applyBorder="1" applyAlignment="1">
      <alignment horizontal="center" vertical="center" wrapText="1"/>
    </xf>
    <xf numFmtId="0" fontId="16" fillId="2" borderId="0" xfId="0" applyFont="1" applyFill="1" applyBorder="1" applyAlignment="1">
      <alignment horizontal="center"/>
    </xf>
    <xf numFmtId="2" fontId="17" fillId="3" borderId="34" xfId="0" applyNumberFormat="1" applyFont="1" applyFill="1" applyBorder="1" applyAlignment="1">
      <alignment horizontal="center" vertical="center"/>
    </xf>
    <xf numFmtId="2" fontId="17" fillId="3" borderId="34" xfId="0" applyNumberFormat="1"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6" fillId="2" borderId="16" xfId="0" quotePrefix="1" applyFont="1" applyFill="1" applyBorder="1" applyAlignment="1">
      <alignment horizontal="center" vertical="center" wrapText="1"/>
    </xf>
    <xf numFmtId="0" fontId="16" fillId="2" borderId="18" xfId="0" quotePrefix="1" applyFont="1" applyFill="1" applyBorder="1" applyAlignment="1">
      <alignment horizontal="center" vertical="center" wrapText="1"/>
    </xf>
    <xf numFmtId="2" fontId="15" fillId="0" borderId="16" xfId="0" applyNumberFormat="1" applyFont="1" applyFill="1" applyBorder="1" applyAlignment="1">
      <alignment horizontal="center" vertical="center" wrapText="1"/>
    </xf>
    <xf numFmtId="2" fontId="15" fillId="0" borderId="17" xfId="0" applyNumberFormat="1" applyFont="1" applyFill="1" applyBorder="1" applyAlignment="1">
      <alignment horizontal="center" vertical="center" wrapText="1"/>
    </xf>
    <xf numFmtId="0" fontId="14" fillId="0" borderId="0" xfId="0" applyNumberFormat="1" applyFont="1" applyAlignment="1">
      <alignment horizontal="center" vertical="center"/>
    </xf>
    <xf numFmtId="0" fontId="14" fillId="0" borderId="0" xfId="0" applyFont="1" applyAlignment="1">
      <alignment horizontal="center"/>
    </xf>
    <xf numFmtId="169" fontId="17" fillId="3" borderId="34" xfId="0" applyNumberFormat="1"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6" xfId="0" applyFont="1" applyFill="1" applyBorder="1" applyAlignment="1">
      <alignment horizontal="center" vertical="center" wrapText="1"/>
    </xf>
    <xf numFmtId="0" fontId="17" fillId="3" borderId="49" xfId="0" applyNumberFormat="1" applyFont="1" applyFill="1" applyBorder="1" applyAlignment="1">
      <alignment horizontal="center" vertical="center"/>
    </xf>
    <xf numFmtId="0" fontId="16" fillId="0" borderId="0" xfId="0" applyFont="1" applyAlignment="1">
      <alignment horizontal="center" vertical="center" wrapText="1"/>
    </xf>
    <xf numFmtId="167" fontId="16" fillId="0" borderId="17" xfId="0" applyNumberFormat="1" applyFont="1" applyBorder="1" applyAlignment="1">
      <alignment horizontal="center" vertical="center" wrapText="1"/>
    </xf>
    <xf numFmtId="0" fontId="16" fillId="0" borderId="16" xfId="10" applyNumberFormat="1" applyFont="1" applyFill="1" applyBorder="1" applyAlignment="1">
      <alignment horizontal="center" vertical="center"/>
    </xf>
    <xf numFmtId="0" fontId="16" fillId="0" borderId="16" xfId="0" applyFont="1" applyBorder="1" applyAlignment="1">
      <alignment horizontal="center" vertical="center"/>
    </xf>
    <xf numFmtId="1" fontId="15" fillId="0" borderId="9" xfId="0" applyNumberFormat="1" applyFont="1" applyBorder="1" applyAlignment="1">
      <alignment horizontal="center" vertical="center" wrapText="1"/>
    </xf>
    <xf numFmtId="166" fontId="14" fillId="2" borderId="0" xfId="0" applyNumberFormat="1" applyFont="1" applyFill="1" applyAlignment="1">
      <alignment horizontal="center"/>
    </xf>
    <xf numFmtId="0" fontId="20" fillId="0" borderId="17" xfId="2" applyNumberFormat="1" applyFont="1" applyFill="1" applyBorder="1" applyAlignment="1">
      <alignment horizontal="center" vertical="center"/>
    </xf>
    <xf numFmtId="0" fontId="20" fillId="0" borderId="16" xfId="2" applyNumberFormat="1" applyFont="1" applyFill="1" applyBorder="1" applyAlignment="1">
      <alignment horizontal="center" vertical="center"/>
    </xf>
    <xf numFmtId="2" fontId="17" fillId="3" borderId="28" xfId="0" applyNumberFormat="1" applyFont="1" applyFill="1" applyBorder="1" applyAlignment="1">
      <alignment horizontal="center" vertical="center" wrapText="1"/>
    </xf>
    <xf numFmtId="0" fontId="17" fillId="2" borderId="0" xfId="0" applyFont="1" applyFill="1" applyBorder="1" applyAlignment="1">
      <alignment horizontal="center" vertical="center" wrapText="1"/>
    </xf>
    <xf numFmtId="2" fontId="17" fillId="2" borderId="0" xfId="0" applyNumberFormat="1" applyFont="1" applyFill="1" applyBorder="1" applyAlignment="1">
      <alignment horizontal="center" vertical="center" wrapText="1"/>
    </xf>
    <xf numFmtId="2" fontId="16" fillId="0" borderId="17" xfId="0" applyNumberFormat="1" applyFont="1" applyFill="1" applyBorder="1" applyAlignment="1">
      <alignment horizontal="center" vertical="center" wrapText="1"/>
    </xf>
    <xf numFmtId="0" fontId="17" fillId="3" borderId="26" xfId="0" applyNumberFormat="1" applyFont="1" applyFill="1" applyBorder="1" applyAlignment="1">
      <alignment horizontal="center" vertical="center" wrapText="1"/>
    </xf>
    <xf numFmtId="0" fontId="15" fillId="2" borderId="22" xfId="0" applyFont="1" applyFill="1" applyBorder="1" applyAlignment="1">
      <alignment horizontal="center" vertical="center" wrapText="1"/>
    </xf>
    <xf numFmtId="2" fontId="15" fillId="2" borderId="17" xfId="0" applyNumberFormat="1" applyFont="1" applyFill="1" applyBorder="1" applyAlignment="1">
      <alignment horizontal="center" vertical="center" wrapText="1"/>
    </xf>
    <xf numFmtId="2" fontId="15" fillId="2" borderId="16" xfId="0" applyNumberFormat="1" applyFont="1" applyFill="1" applyBorder="1" applyAlignment="1">
      <alignment horizontal="center" vertical="center" wrapText="1"/>
    </xf>
    <xf numFmtId="2" fontId="15" fillId="2" borderId="18" xfId="0" applyNumberFormat="1" applyFont="1" applyFill="1" applyBorder="1" applyAlignment="1">
      <alignment horizontal="center" vertical="center" wrapText="1"/>
    </xf>
    <xf numFmtId="2" fontId="15" fillId="2" borderId="22" xfId="0" applyNumberFormat="1" applyFont="1" applyFill="1" applyBorder="1" applyAlignment="1">
      <alignment horizontal="center" vertical="center" wrapText="1"/>
    </xf>
    <xf numFmtId="1" fontId="17" fillId="3" borderId="16" xfId="0" applyNumberFormat="1" applyFont="1" applyFill="1" applyBorder="1" applyAlignment="1">
      <alignment horizontal="center" vertical="center" wrapText="1"/>
    </xf>
    <xf numFmtId="0" fontId="15" fillId="2" borderId="7" xfId="0" applyFont="1" applyFill="1" applyBorder="1" applyAlignment="1">
      <alignment horizontal="center" vertical="center" wrapText="1"/>
    </xf>
    <xf numFmtId="0" fontId="14" fillId="0" borderId="0" xfId="0" applyFont="1" applyFill="1" applyAlignment="1">
      <alignment horizontal="center" vertical="center"/>
    </xf>
    <xf numFmtId="2" fontId="14" fillId="0" borderId="16" xfId="2" applyNumberFormat="1" applyFont="1" applyFill="1" applyBorder="1" applyAlignment="1">
      <alignment horizontal="center" vertical="center"/>
    </xf>
    <xf numFmtId="0" fontId="16" fillId="0" borderId="17" xfId="0" applyFont="1" applyFill="1" applyBorder="1" applyAlignment="1" applyProtection="1">
      <alignment horizontal="center" vertical="center"/>
      <protection locked="0"/>
    </xf>
    <xf numFmtId="0" fontId="16" fillId="0" borderId="18" xfId="0" applyFont="1" applyFill="1" applyBorder="1" applyAlignment="1" applyProtection="1">
      <alignment horizontal="center" vertical="center" wrapText="1"/>
      <protection locked="0"/>
    </xf>
    <xf numFmtId="2" fontId="16" fillId="0" borderId="17" xfId="0" applyNumberFormat="1" applyFont="1" applyFill="1" applyBorder="1" applyAlignment="1" applyProtection="1">
      <alignment horizontal="center" vertical="center" wrapText="1"/>
      <protection locked="0"/>
    </xf>
    <xf numFmtId="2" fontId="16" fillId="0" borderId="16" xfId="0" applyNumberFormat="1" applyFont="1" applyFill="1" applyBorder="1" applyAlignment="1" applyProtection="1">
      <alignment horizontal="center" vertical="center" wrapText="1"/>
      <protection locked="0"/>
    </xf>
    <xf numFmtId="168" fontId="16" fillId="0" borderId="17" xfId="10" applyNumberFormat="1" applyFont="1" applyFill="1" applyBorder="1" applyAlignment="1">
      <alignment horizontal="center" vertical="center"/>
    </xf>
    <xf numFmtId="168" fontId="16" fillId="0" borderId="16" xfId="10" applyNumberFormat="1" applyFont="1" applyFill="1" applyBorder="1" applyAlignment="1">
      <alignment horizontal="center" vertical="center"/>
    </xf>
    <xf numFmtId="2" fontId="14" fillId="0" borderId="17" xfId="0" applyNumberFormat="1" applyFont="1" applyFill="1" applyBorder="1" applyAlignment="1">
      <alignment horizontal="center" vertical="center"/>
    </xf>
    <xf numFmtId="0" fontId="14" fillId="0" borderId="16" xfId="0" applyFont="1" applyFill="1" applyBorder="1" applyAlignment="1">
      <alignment horizontal="center" vertical="center"/>
    </xf>
    <xf numFmtId="1" fontId="16" fillId="0" borderId="16"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xf>
    <xf numFmtId="2" fontId="16" fillId="0" borderId="54" xfId="0" applyNumberFormat="1" applyFont="1" applyFill="1" applyBorder="1" applyAlignment="1">
      <alignment horizontal="center" vertical="center"/>
    </xf>
    <xf numFmtId="49" fontId="16" fillId="0" borderId="18" xfId="0" applyNumberFormat="1" applyFont="1" applyFill="1" applyBorder="1" applyAlignment="1" applyProtection="1">
      <alignment horizontal="center" vertical="center" wrapText="1"/>
      <protection locked="0"/>
    </xf>
    <xf numFmtId="0" fontId="15" fillId="0" borderId="18" xfId="0" applyFont="1" applyFill="1" applyBorder="1" applyAlignment="1">
      <alignment horizontal="center" vertical="center" wrapText="1"/>
    </xf>
    <xf numFmtId="1" fontId="15" fillId="0" borderId="17" xfId="0" applyNumberFormat="1" applyFont="1" applyBorder="1" applyAlignment="1">
      <alignment horizontal="center" vertical="center" wrapText="1"/>
    </xf>
    <xf numFmtId="0" fontId="16" fillId="0" borderId="22" xfId="0" applyFont="1" applyFill="1" applyBorder="1" applyAlignment="1">
      <alignment horizontal="center" vertical="center" wrapText="1"/>
    </xf>
    <xf numFmtId="167" fontId="18" fillId="3" borderId="17" xfId="0" applyNumberFormat="1" applyFont="1" applyFill="1" applyBorder="1" applyAlignment="1">
      <alignment horizontal="center" vertical="center"/>
    </xf>
    <xf numFmtId="166" fontId="17" fillId="3" borderId="17"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0" fontId="16" fillId="0" borderId="17" xfId="10" applyNumberFormat="1" applyFont="1" applyFill="1" applyBorder="1" applyAlignment="1">
      <alignment horizontal="center" vertical="center"/>
    </xf>
    <xf numFmtId="0" fontId="16" fillId="0" borderId="17" xfId="0" applyFont="1" applyBorder="1" applyAlignment="1">
      <alignment horizontal="center" vertical="center"/>
    </xf>
    <xf numFmtId="2" fontId="17" fillId="3" borderId="27" xfId="0" applyNumberFormat="1" applyFont="1" applyFill="1" applyBorder="1" applyAlignment="1">
      <alignment horizontal="center" vertical="center" wrapText="1"/>
    </xf>
    <xf numFmtId="1" fontId="17" fillId="3" borderId="17" xfId="0" applyNumberFormat="1" applyFont="1" applyFill="1" applyBorder="1" applyAlignment="1">
      <alignment horizontal="center" vertical="center" wrapText="1"/>
    </xf>
    <xf numFmtId="2" fontId="14" fillId="0" borderId="17" xfId="2" applyNumberFormat="1" applyFont="1" applyFill="1" applyBorder="1" applyAlignment="1">
      <alignment horizontal="center" vertical="center"/>
    </xf>
    <xf numFmtId="0" fontId="14" fillId="0" borderId="56" xfId="0" applyNumberFormat="1" applyFont="1" applyBorder="1" applyAlignment="1">
      <alignment horizontal="center" vertical="center"/>
    </xf>
    <xf numFmtId="0" fontId="15" fillId="0" borderId="57" xfId="0" applyNumberFormat="1" applyFont="1" applyBorder="1" applyAlignment="1">
      <alignment horizontal="center" vertical="center" wrapText="1"/>
    </xf>
    <xf numFmtId="2" fontId="17" fillId="3" borderId="58" xfId="0" applyNumberFormat="1" applyFont="1" applyFill="1" applyBorder="1" applyAlignment="1">
      <alignment horizontal="center" vertical="center"/>
    </xf>
    <xf numFmtId="0" fontId="17" fillId="3" borderId="57" xfId="2" applyNumberFormat="1" applyFont="1" applyFill="1" applyBorder="1" applyAlignment="1">
      <alignment horizontal="center" vertical="center"/>
    </xf>
    <xf numFmtId="167" fontId="18" fillId="3" borderId="53" xfId="0" applyNumberFormat="1" applyFont="1" applyFill="1" applyBorder="1" applyAlignment="1">
      <alignment horizontal="center" vertical="center"/>
    </xf>
    <xf numFmtId="0" fontId="18" fillId="3" borderId="53" xfId="0" applyNumberFormat="1" applyFont="1" applyFill="1" applyBorder="1" applyAlignment="1">
      <alignment horizontal="center" vertical="center"/>
    </xf>
    <xf numFmtId="0" fontId="14" fillId="2" borderId="59" xfId="0" applyNumberFormat="1" applyFont="1" applyFill="1" applyBorder="1" applyAlignment="1">
      <alignment horizontal="center" vertical="center"/>
    </xf>
    <xf numFmtId="0" fontId="17" fillId="3" borderId="60" xfId="0" applyNumberFormat="1" applyFont="1" applyFill="1" applyBorder="1" applyAlignment="1">
      <alignment horizontal="center" vertical="center"/>
    </xf>
    <xf numFmtId="0" fontId="17" fillId="3" borderId="61" xfId="0" applyNumberFormat="1" applyFont="1" applyFill="1" applyBorder="1" applyAlignment="1">
      <alignment horizontal="center" vertical="center"/>
    </xf>
    <xf numFmtId="0" fontId="14" fillId="0" borderId="59" xfId="0" applyNumberFormat="1" applyFont="1" applyBorder="1" applyAlignment="1">
      <alignment horizontal="center" vertical="center"/>
    </xf>
    <xf numFmtId="168" fontId="17" fillId="3" borderId="53" xfId="0" applyNumberFormat="1" applyFont="1" applyFill="1" applyBorder="1" applyAlignment="1">
      <alignment horizontal="center" vertical="center" wrapText="1"/>
    </xf>
    <xf numFmtId="0" fontId="17" fillId="3" borderId="60" xfId="0" applyNumberFormat="1" applyFont="1" applyFill="1" applyBorder="1" applyAlignment="1">
      <alignment horizontal="center" vertical="center" wrapText="1"/>
    </xf>
    <xf numFmtId="0" fontId="17" fillId="3" borderId="53" xfId="0" applyNumberFormat="1" applyFont="1" applyFill="1" applyBorder="1" applyAlignment="1">
      <alignment horizontal="center" vertical="center" wrapText="1"/>
    </xf>
    <xf numFmtId="0" fontId="17" fillId="0" borderId="59" xfId="0" applyNumberFormat="1" applyFont="1" applyBorder="1" applyAlignment="1">
      <alignment horizontal="center" vertical="center" wrapText="1"/>
    </xf>
    <xf numFmtId="2" fontId="17" fillId="3" borderId="53" xfId="0" applyNumberFormat="1" applyFont="1" applyFill="1" applyBorder="1" applyAlignment="1">
      <alignment horizontal="center" vertical="center" wrapText="1"/>
    </xf>
    <xf numFmtId="0" fontId="17" fillId="3" borderId="62" xfId="0" applyNumberFormat="1" applyFont="1" applyFill="1" applyBorder="1" applyAlignment="1">
      <alignment horizontal="center" vertical="center" wrapText="1"/>
    </xf>
    <xf numFmtId="0" fontId="22" fillId="0" borderId="61" xfId="0" applyNumberFormat="1" applyFont="1" applyBorder="1" applyAlignment="1">
      <alignment horizontal="center" vertical="center" wrapText="1"/>
    </xf>
    <xf numFmtId="2" fontId="17" fillId="3" borderId="57" xfId="0" applyNumberFormat="1" applyFont="1" applyFill="1" applyBorder="1" applyAlignment="1">
      <alignment horizontal="center" vertical="center" wrapText="1"/>
    </xf>
    <xf numFmtId="0" fontId="17" fillId="3" borderId="58" xfId="0" applyNumberFormat="1" applyFont="1" applyFill="1" applyBorder="1" applyAlignment="1">
      <alignment horizontal="center" vertical="center" wrapText="1"/>
    </xf>
    <xf numFmtId="0" fontId="22" fillId="2" borderId="61" xfId="0" applyNumberFormat="1" applyFont="1" applyFill="1" applyBorder="1" applyAlignment="1">
      <alignment horizontal="center" vertical="center" wrapText="1"/>
    </xf>
    <xf numFmtId="2" fontId="16" fillId="0" borderId="53" xfId="4" applyNumberFormat="1" applyFont="1" applyFill="1" applyBorder="1" applyAlignment="1">
      <alignment horizontal="center" vertical="center" wrapText="1"/>
    </xf>
    <xf numFmtId="0" fontId="15" fillId="2" borderId="59" xfId="0" applyNumberFormat="1" applyFont="1" applyFill="1" applyBorder="1" applyAlignment="1">
      <alignment horizontal="center" vertical="center" wrapText="1"/>
    </xf>
    <xf numFmtId="0" fontId="15" fillId="0" borderId="53" xfId="0" applyNumberFormat="1" applyFont="1" applyBorder="1" applyAlignment="1">
      <alignment horizontal="center" vertical="center" wrapText="1"/>
    </xf>
    <xf numFmtId="2" fontId="17" fillId="3" borderId="61" xfId="0" applyNumberFormat="1" applyFont="1" applyFill="1" applyBorder="1" applyAlignment="1">
      <alignment horizontal="center" vertical="center"/>
    </xf>
    <xf numFmtId="0" fontId="17" fillId="3" borderId="62" xfId="0" applyNumberFormat="1" applyFont="1" applyFill="1" applyBorder="1" applyAlignment="1">
      <alignment horizontal="center" vertical="center"/>
    </xf>
    <xf numFmtId="2" fontId="17" fillId="3" borderId="61" xfId="0" applyNumberFormat="1" applyFont="1" applyFill="1" applyBorder="1" applyAlignment="1">
      <alignment horizontal="center" vertical="center" wrapText="1"/>
    </xf>
    <xf numFmtId="0" fontId="16" fillId="0" borderId="53" xfId="4" applyNumberFormat="1" applyFont="1" applyFill="1" applyBorder="1" applyAlignment="1">
      <alignment horizontal="center" vertical="center" wrapText="1"/>
    </xf>
    <xf numFmtId="0" fontId="16" fillId="2" borderId="59" xfId="0" applyNumberFormat="1" applyFont="1" applyFill="1" applyBorder="1" applyAlignment="1">
      <alignment horizontal="center" vertical="center" wrapText="1"/>
    </xf>
    <xf numFmtId="2" fontId="15" fillId="0" borderId="53" xfId="0" applyNumberFormat="1" applyFont="1" applyBorder="1" applyAlignment="1">
      <alignment horizontal="center" vertical="center" wrapText="1"/>
    </xf>
    <xf numFmtId="0" fontId="16" fillId="0" borderId="53" xfId="0" applyFont="1" applyFill="1" applyBorder="1" applyAlignment="1">
      <alignment horizontal="center" vertical="center" wrapText="1"/>
    </xf>
    <xf numFmtId="0" fontId="17" fillId="3" borderId="63" xfId="0" applyNumberFormat="1" applyFont="1" applyFill="1" applyBorder="1" applyAlignment="1">
      <alignment horizontal="center" vertical="center"/>
    </xf>
    <xf numFmtId="0" fontId="16" fillId="0" borderId="53" xfId="0" applyFont="1" applyBorder="1" applyAlignment="1">
      <alignment horizontal="center" vertical="center"/>
    </xf>
    <xf numFmtId="2" fontId="17" fillId="3" borderId="62" xfId="0" applyNumberFormat="1" applyFont="1" applyFill="1" applyBorder="1" applyAlignment="1">
      <alignment horizontal="center" vertical="center" wrapText="1"/>
    </xf>
    <xf numFmtId="2" fontId="16" fillId="0" borderId="53" xfId="0" applyNumberFormat="1" applyFont="1" applyFill="1" applyBorder="1" applyAlignment="1">
      <alignment horizontal="center" vertical="center" wrapText="1"/>
    </xf>
    <xf numFmtId="2" fontId="17" fillId="3" borderId="64" xfId="0" applyNumberFormat="1" applyFont="1" applyFill="1" applyBorder="1" applyAlignment="1">
      <alignment horizontal="center" vertical="center"/>
    </xf>
    <xf numFmtId="2" fontId="16" fillId="0" borderId="53" xfId="0" applyNumberFormat="1" applyFont="1" applyBorder="1" applyAlignment="1">
      <alignment horizontal="center" vertical="center" wrapText="1"/>
    </xf>
    <xf numFmtId="2" fontId="17" fillId="3" borderId="60" xfId="0" applyNumberFormat="1" applyFont="1" applyFill="1" applyBorder="1" applyAlignment="1">
      <alignment horizontal="center" vertical="center" wrapText="1"/>
    </xf>
    <xf numFmtId="0" fontId="17" fillId="2" borderId="59" xfId="0" applyNumberFormat="1" applyFont="1" applyFill="1" applyBorder="1" applyAlignment="1">
      <alignment horizontal="center" vertical="center" wrapText="1"/>
    </xf>
    <xf numFmtId="0" fontId="15" fillId="2" borderId="61" xfId="0" applyNumberFormat="1" applyFont="1" applyFill="1" applyBorder="1" applyAlignment="1">
      <alignment horizontal="center" vertical="center" wrapText="1"/>
    </xf>
    <xf numFmtId="1" fontId="17" fillId="3" borderId="53" xfId="0" applyNumberFormat="1" applyFont="1" applyFill="1" applyBorder="1" applyAlignment="1">
      <alignment horizontal="center" vertical="center" wrapText="1"/>
    </xf>
    <xf numFmtId="0" fontId="17" fillId="3" borderId="65" xfId="0" applyNumberFormat="1" applyFont="1" applyFill="1" applyBorder="1" applyAlignment="1">
      <alignment horizontal="center" vertical="center" wrapText="1"/>
    </xf>
    <xf numFmtId="167" fontId="17" fillId="3" borderId="65" xfId="0" applyNumberFormat="1" applyFont="1" applyFill="1" applyBorder="1" applyAlignment="1">
      <alignment horizontal="center" vertical="center" wrapText="1"/>
    </xf>
    <xf numFmtId="0" fontId="14" fillId="0" borderId="10" xfId="0" applyFont="1" applyFill="1" applyBorder="1"/>
    <xf numFmtId="0" fontId="14" fillId="0" borderId="24" xfId="0" applyFont="1" applyFill="1" applyBorder="1"/>
    <xf numFmtId="0" fontId="14" fillId="0" borderId="16" xfId="0" applyFont="1" applyFill="1" applyBorder="1"/>
    <xf numFmtId="167" fontId="16" fillId="0" borderId="16" xfId="0" applyNumberFormat="1" applyFont="1" applyFill="1" applyBorder="1" applyAlignment="1">
      <alignment horizontal="center" vertical="center" wrapText="1"/>
    </xf>
    <xf numFmtId="167" fontId="16" fillId="0" borderId="17" xfId="0" applyNumberFormat="1" applyFont="1" applyFill="1" applyBorder="1" applyAlignment="1">
      <alignment horizontal="center" vertical="center" wrapText="1"/>
    </xf>
    <xf numFmtId="0" fontId="19" fillId="0" borderId="1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6" fillId="0" borderId="0" xfId="0" applyFont="1" applyFill="1" applyAlignment="1">
      <alignment horizontal="center"/>
    </xf>
    <xf numFmtId="4" fontId="14" fillId="0" borderId="59" xfId="0" applyNumberFormat="1" applyFont="1" applyFill="1" applyBorder="1" applyAlignment="1">
      <alignment horizontal="center" vertical="center"/>
    </xf>
    <xf numFmtId="0" fontId="16" fillId="0" borderId="16" xfId="0" quotePrefix="1" applyFont="1" applyFill="1" applyBorder="1" applyAlignment="1">
      <alignment horizontal="center" vertical="center" wrapText="1"/>
    </xf>
    <xf numFmtId="0" fontId="16" fillId="0" borderId="18" xfId="0" applyFont="1" applyFill="1" applyBorder="1" applyAlignment="1">
      <alignment horizontal="left" vertical="center" wrapText="1"/>
    </xf>
    <xf numFmtId="2" fontId="15" fillId="0" borderId="0" xfId="0" applyNumberFormat="1" applyFont="1" applyFill="1" applyBorder="1" applyAlignment="1">
      <alignment horizontal="center" vertical="center" wrapText="1"/>
    </xf>
    <xf numFmtId="0" fontId="16" fillId="0" borderId="0" xfId="0" applyFont="1" applyFill="1" applyBorder="1" applyAlignment="1">
      <alignment horizontal="center"/>
    </xf>
    <xf numFmtId="0" fontId="19" fillId="0" borderId="18" xfId="0" applyFont="1" applyFill="1" applyBorder="1" applyAlignment="1">
      <alignment wrapText="1"/>
    </xf>
    <xf numFmtId="169" fontId="16" fillId="0" borderId="17" xfId="2" applyNumberFormat="1" applyFont="1" applyFill="1" applyBorder="1" applyAlignment="1">
      <alignment horizontal="center" vertical="center" wrapText="1"/>
    </xf>
    <xf numFmtId="169" fontId="16" fillId="0" borderId="16" xfId="2" applyNumberFormat="1" applyFont="1" applyFill="1" applyBorder="1" applyAlignment="1">
      <alignment horizontal="center" vertical="center" wrapText="1"/>
    </xf>
    <xf numFmtId="0" fontId="14" fillId="0" borderId="0" xfId="0" applyFont="1" applyFill="1" applyAlignment="1">
      <alignment horizontal="center"/>
    </xf>
    <xf numFmtId="1" fontId="17" fillId="3" borderId="61" xfId="0" applyNumberFormat="1" applyFont="1" applyFill="1" applyBorder="1" applyAlignment="1">
      <alignment horizontal="center" vertical="center" wrapText="1"/>
    </xf>
    <xf numFmtId="1" fontId="16" fillId="0" borderId="17" xfId="0" applyNumberFormat="1" applyFont="1" applyFill="1" applyBorder="1" applyAlignment="1">
      <alignment horizontal="center" vertical="center" wrapText="1"/>
    </xf>
    <xf numFmtId="0" fontId="16" fillId="0" borderId="16" xfId="0" applyFont="1" applyFill="1" applyBorder="1" applyAlignment="1" applyProtection="1">
      <alignment horizontal="center" vertical="center" wrapText="1"/>
      <protection locked="0"/>
    </xf>
    <xf numFmtId="1" fontId="16" fillId="0" borderId="53"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3" fillId="2" borderId="0" xfId="4" applyFont="1" applyFill="1" applyBorder="1" applyAlignment="1">
      <alignment horizontal="center" vertical="center" wrapText="1"/>
    </xf>
    <xf numFmtId="0" fontId="15" fillId="0" borderId="18" xfId="0" applyFont="1" applyBorder="1" applyAlignment="1">
      <alignment horizontal="center" vertical="center" wrapText="1"/>
    </xf>
    <xf numFmtId="0" fontId="17" fillId="3" borderId="0" xfId="0" applyFont="1" applyFill="1" applyBorder="1" applyAlignment="1">
      <alignment horizontal="center" vertical="center" wrapText="1"/>
    </xf>
    <xf numFmtId="168" fontId="16" fillId="0" borderId="22" xfId="2" applyNumberFormat="1" applyFont="1" applyFill="1" applyBorder="1" applyAlignment="1">
      <alignment horizontal="center" vertical="center"/>
    </xf>
    <xf numFmtId="0" fontId="23" fillId="0" borderId="16" xfId="0" applyFont="1" applyBorder="1" applyAlignment="1">
      <alignment horizontal="center" vertical="center" wrapText="1"/>
    </xf>
    <xf numFmtId="0" fontId="23" fillId="0" borderId="18" xfId="0" applyFont="1" applyBorder="1" applyAlignment="1">
      <alignment horizontal="center" vertical="center" wrapText="1"/>
    </xf>
    <xf numFmtId="2" fontId="23" fillId="6" borderId="25" xfId="0" applyNumberFormat="1" applyFont="1" applyFill="1" applyBorder="1" applyAlignment="1">
      <alignment horizontal="center" vertical="center"/>
    </xf>
    <xf numFmtId="1" fontId="24" fillId="0" borderId="17" xfId="0" applyNumberFormat="1" applyFont="1" applyBorder="1" applyAlignment="1">
      <alignment horizontal="center" vertical="center" wrapText="1"/>
    </xf>
    <xf numFmtId="167" fontId="25" fillId="0" borderId="16" xfId="0" applyNumberFormat="1" applyFont="1" applyBorder="1" applyAlignment="1">
      <alignment horizontal="center" vertical="center" wrapText="1"/>
    </xf>
    <xf numFmtId="1" fontId="25" fillId="0" borderId="16" xfId="0" applyNumberFormat="1" applyFont="1" applyBorder="1" applyAlignment="1">
      <alignment horizontal="center" vertical="center" wrapText="1"/>
    </xf>
    <xf numFmtId="1" fontId="24" fillId="0" borderId="16" xfId="0" applyNumberFormat="1" applyFont="1" applyBorder="1" applyAlignment="1">
      <alignment horizontal="center" vertical="center" wrapText="1"/>
    </xf>
    <xf numFmtId="167" fontId="24" fillId="0" borderId="17" xfId="0" applyNumberFormat="1" applyFont="1" applyBorder="1" applyAlignment="1">
      <alignment horizontal="center" vertical="center" wrapText="1"/>
    </xf>
    <xf numFmtId="167" fontId="24" fillId="0" borderId="16" xfId="0" applyNumberFormat="1" applyFont="1" applyBorder="1" applyAlignment="1">
      <alignment horizontal="center" vertical="center" wrapText="1"/>
    </xf>
    <xf numFmtId="167" fontId="23" fillId="2" borderId="17" xfId="2" applyNumberFormat="1" applyFont="1" applyFill="1" applyBorder="1" applyAlignment="1">
      <alignment horizontal="center" vertical="center"/>
    </xf>
    <xf numFmtId="167" fontId="23" fillId="2" borderId="16" xfId="2" applyNumberFormat="1" applyFont="1" applyFill="1" applyBorder="1" applyAlignment="1">
      <alignment horizontal="center" vertical="center"/>
    </xf>
    <xf numFmtId="0" fontId="26" fillId="0" borderId="18" xfId="0" applyFont="1" applyBorder="1" applyAlignment="1">
      <alignment horizontal="center" vertical="center" wrapText="1"/>
    </xf>
    <xf numFmtId="167" fontId="23" fillId="0" borderId="16" xfId="2" applyNumberFormat="1" applyFont="1" applyFill="1" applyBorder="1" applyAlignment="1">
      <alignment horizontal="center" vertical="center"/>
    </xf>
    <xf numFmtId="167" fontId="23" fillId="0" borderId="16" xfId="0" applyNumberFormat="1" applyFont="1" applyBorder="1" applyAlignment="1">
      <alignment horizontal="center" vertical="center" wrapText="1"/>
    </xf>
    <xf numFmtId="0" fontId="23" fillId="0" borderId="17" xfId="0" applyFont="1" applyBorder="1" applyAlignment="1">
      <alignment horizontal="center" vertical="center"/>
    </xf>
    <xf numFmtId="0" fontId="23" fillId="0" borderId="16" xfId="0" applyFont="1" applyBorder="1" applyAlignment="1">
      <alignment horizontal="center" vertical="center"/>
    </xf>
    <xf numFmtId="2" fontId="23" fillId="0" borderId="16" xfId="0" applyNumberFormat="1" applyFont="1" applyBorder="1" applyAlignment="1">
      <alignment horizontal="center" vertical="center" wrapText="1"/>
    </xf>
    <xf numFmtId="2" fontId="23" fillId="0" borderId="16" xfId="0" applyNumberFormat="1" applyFont="1" applyBorder="1" applyAlignment="1">
      <alignment horizontal="center" vertical="center"/>
    </xf>
    <xf numFmtId="0" fontId="27" fillId="0" borderId="17" xfId="0" applyFont="1" applyBorder="1" applyAlignment="1">
      <alignment horizontal="center" vertical="center"/>
    </xf>
    <xf numFmtId="0" fontId="27" fillId="0" borderId="16" xfId="0" applyFont="1" applyBorder="1" applyAlignment="1">
      <alignment horizontal="center" vertical="center"/>
    </xf>
    <xf numFmtId="167" fontId="23" fillId="0" borderId="17" xfId="2" applyNumberFormat="1" applyFont="1" applyFill="1" applyBorder="1" applyAlignment="1">
      <alignment horizontal="center" vertical="center"/>
    </xf>
    <xf numFmtId="0" fontId="0" fillId="0" borderId="16" xfId="0" applyBorder="1" applyAlignment="1">
      <alignment vertical="center" wrapText="1"/>
    </xf>
    <xf numFmtId="0" fontId="28" fillId="3" borderId="30" xfId="2" applyNumberFormat="1" applyFont="1" applyFill="1" applyBorder="1" applyAlignment="1">
      <alignment horizontal="center" vertical="center"/>
    </xf>
    <xf numFmtId="2" fontId="28" fillId="3" borderId="67" xfId="0" applyNumberFormat="1" applyFont="1" applyFill="1" applyBorder="1" applyAlignment="1">
      <alignment horizontal="center" vertical="center"/>
    </xf>
    <xf numFmtId="0" fontId="29" fillId="0" borderId="30"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6" xfId="0" applyFont="1" applyBorder="1" applyAlignment="1">
      <alignment horizontal="center" vertical="center" wrapText="1"/>
    </xf>
    <xf numFmtId="0" fontId="23" fillId="6" borderId="16" xfId="0" applyFont="1" applyFill="1" applyBorder="1" applyAlignment="1">
      <alignment horizontal="center" vertical="center"/>
    </xf>
    <xf numFmtId="0" fontId="23" fillId="0" borderId="16" xfId="2" applyNumberFormat="1" applyFont="1" applyBorder="1" applyAlignment="1">
      <alignment horizontal="center" vertical="center"/>
    </xf>
    <xf numFmtId="0" fontId="14" fillId="0" borderId="16" xfId="0" applyFont="1" applyBorder="1"/>
    <xf numFmtId="0" fontId="0" fillId="0" borderId="16" xfId="0" applyBorder="1" applyAlignment="1">
      <alignment horizontal="center" vertical="center" wrapText="1"/>
    </xf>
    <xf numFmtId="0" fontId="0" fillId="0" borderId="18" xfId="0" applyBorder="1" applyAlignment="1">
      <alignment horizontal="center" vertical="center" wrapText="1"/>
    </xf>
    <xf numFmtId="168" fontId="26" fillId="0" borderId="16" xfId="2" applyNumberFormat="1" applyFont="1" applyFill="1" applyBorder="1" applyAlignment="1">
      <alignment horizontal="center" vertical="center"/>
    </xf>
    <xf numFmtId="0" fontId="26" fillId="0" borderId="16" xfId="2" applyNumberFormat="1" applyFont="1" applyFill="1" applyBorder="1" applyAlignment="1">
      <alignment horizontal="center" vertical="center"/>
    </xf>
    <xf numFmtId="0" fontId="26" fillId="0" borderId="16" xfId="0" applyFont="1" applyBorder="1" applyAlignment="1">
      <alignment horizontal="center" vertical="center" wrapText="1"/>
    </xf>
    <xf numFmtId="0" fontId="14" fillId="2" borderId="16" xfId="0" applyFont="1" applyFill="1" applyBorder="1"/>
    <xf numFmtId="0" fontId="23" fillId="0" borderId="16" xfId="0" applyNumberFormat="1" applyFont="1" applyFill="1" applyBorder="1" applyAlignment="1">
      <alignment horizontal="center" vertical="center" wrapText="1"/>
    </xf>
    <xf numFmtId="167" fontId="23" fillId="0" borderId="16" xfId="0" applyNumberFormat="1" applyFont="1" applyBorder="1" applyAlignment="1">
      <alignment horizontal="center" vertical="center"/>
    </xf>
    <xf numFmtId="1" fontId="23" fillId="0" borderId="16" xfId="0" applyNumberFormat="1" applyFont="1" applyBorder="1" applyAlignment="1">
      <alignment horizontal="center" vertical="center"/>
    </xf>
    <xf numFmtId="0" fontId="30" fillId="2" borderId="0" xfId="4" applyFont="1" applyFill="1" applyBorder="1" applyAlignment="1">
      <alignment vertical="center" wrapText="1"/>
    </xf>
    <xf numFmtId="0" fontId="30" fillId="2" borderId="16" xfId="4" applyFont="1" applyFill="1" applyBorder="1" applyAlignment="1">
      <alignment horizontal="justify" vertical="center" wrapText="1"/>
    </xf>
    <xf numFmtId="10" fontId="30" fillId="2" borderId="16" xfId="5" applyFont="1" applyFill="1" applyBorder="1" applyAlignment="1">
      <alignment horizontal="justify" vertical="center" wrapText="1"/>
    </xf>
    <xf numFmtId="10" fontId="30" fillId="2" borderId="16" xfId="5" applyFont="1" applyFill="1" applyBorder="1" applyAlignment="1">
      <alignment horizontal="center" vertical="center" wrapText="1"/>
    </xf>
    <xf numFmtId="0" fontId="30" fillId="2" borderId="16" xfId="0" applyFont="1" applyFill="1" applyBorder="1" applyAlignment="1">
      <alignment horizontal="center" vertical="center" wrapText="1"/>
    </xf>
    <xf numFmtId="9" fontId="30" fillId="2" borderId="16" xfId="3" applyFont="1" applyFill="1" applyBorder="1" applyAlignment="1">
      <alignment horizontal="center" vertical="center" wrapText="1"/>
    </xf>
    <xf numFmtId="2" fontId="30" fillId="2" borderId="16" xfId="4" applyNumberFormat="1" applyFont="1" applyFill="1" applyBorder="1" applyAlignment="1">
      <alignment horizontal="center" vertical="center" wrapText="1"/>
    </xf>
    <xf numFmtId="0" fontId="31" fillId="2" borderId="16" xfId="4" applyFont="1" applyFill="1" applyBorder="1" applyAlignment="1">
      <alignment horizontal="center" vertical="center" wrapText="1"/>
    </xf>
    <xf numFmtId="9" fontId="30" fillId="2" borderId="16" xfId="4" applyNumberFormat="1" applyFont="1" applyFill="1" applyBorder="1" applyAlignment="1">
      <alignment horizontal="center" vertical="center" wrapText="1"/>
    </xf>
    <xf numFmtId="0" fontId="30" fillId="2" borderId="16" xfId="4" applyFont="1" applyFill="1" applyBorder="1" applyAlignment="1">
      <alignment horizontal="center" vertical="center" wrapText="1"/>
    </xf>
    <xf numFmtId="0" fontId="30" fillId="2" borderId="16" xfId="5" applyNumberFormat="1" applyFont="1" applyFill="1" applyBorder="1" applyAlignment="1">
      <alignment horizontal="center" vertical="center" wrapText="1"/>
    </xf>
    <xf numFmtId="0" fontId="30" fillId="2" borderId="16" xfId="4" applyFont="1" applyFill="1" applyBorder="1" applyAlignment="1">
      <alignment vertical="center" wrapText="1"/>
    </xf>
    <xf numFmtId="0" fontId="30" fillId="2" borderId="16" xfId="0" applyFont="1" applyFill="1" applyBorder="1" applyAlignment="1">
      <alignment horizontal="justify" vertical="center" wrapText="1"/>
    </xf>
    <xf numFmtId="0" fontId="30" fillId="2" borderId="16" xfId="0" applyFont="1" applyFill="1" applyBorder="1" applyAlignment="1">
      <alignment vertical="center" wrapText="1"/>
    </xf>
    <xf numFmtId="9" fontId="30" fillId="2" borderId="16" xfId="0" applyNumberFormat="1" applyFont="1" applyFill="1" applyBorder="1" applyAlignment="1">
      <alignment horizontal="center" vertical="center" wrapText="1"/>
    </xf>
    <xf numFmtId="1" fontId="30" fillId="2" borderId="16" xfId="0" applyNumberFormat="1" applyFont="1" applyFill="1" applyBorder="1" applyAlignment="1">
      <alignment horizontal="center" vertical="center" wrapText="1"/>
    </xf>
    <xf numFmtId="4" fontId="30" fillId="2" borderId="16" xfId="4" applyNumberFormat="1" applyFont="1" applyFill="1" applyBorder="1" applyAlignment="1">
      <alignment horizontal="center" vertical="center" wrapText="1"/>
    </xf>
    <xf numFmtId="2" fontId="30" fillId="2" borderId="16" xfId="3" applyNumberFormat="1" applyFont="1" applyFill="1" applyBorder="1" applyAlignment="1">
      <alignment horizontal="center" vertical="center" wrapText="1"/>
    </xf>
    <xf numFmtId="0" fontId="30" fillId="2" borderId="10" xfId="4" applyFont="1" applyFill="1" applyBorder="1" applyAlignment="1">
      <alignment horizontal="center" vertical="center" wrapText="1"/>
    </xf>
    <xf numFmtId="10" fontId="30" fillId="2" borderId="10" xfId="5" applyFont="1" applyFill="1" applyBorder="1" applyAlignment="1">
      <alignment horizontal="center" vertical="center" wrapText="1"/>
    </xf>
    <xf numFmtId="1" fontId="30" fillId="2" borderId="16" xfId="3" applyNumberFormat="1" applyFont="1" applyFill="1" applyBorder="1" applyAlignment="1">
      <alignment horizontal="center" vertical="center" wrapText="1"/>
    </xf>
    <xf numFmtId="0" fontId="31" fillId="2" borderId="24" xfId="4" applyFont="1" applyFill="1" applyBorder="1" applyAlignment="1">
      <alignment horizontal="center" vertical="center" wrapText="1"/>
    </xf>
    <xf numFmtId="41" fontId="30" fillId="2" borderId="16" xfId="2" applyFont="1" applyFill="1" applyBorder="1" applyAlignment="1">
      <alignment horizontal="center" vertical="center" wrapText="1"/>
    </xf>
    <xf numFmtId="10" fontId="30" fillId="2" borderId="16" xfId="3" applyNumberFormat="1" applyFont="1" applyFill="1" applyBorder="1" applyAlignment="1">
      <alignment horizontal="center" vertical="center" wrapText="1"/>
    </xf>
    <xf numFmtId="4" fontId="30" fillId="2" borderId="16" xfId="2" applyNumberFormat="1" applyFont="1" applyFill="1" applyBorder="1" applyAlignment="1">
      <alignment horizontal="center" vertical="center" wrapText="1"/>
    </xf>
    <xf numFmtId="1" fontId="30" fillId="2" borderId="16" xfId="4" applyNumberFormat="1" applyFont="1" applyFill="1" applyBorder="1" applyAlignment="1">
      <alignment horizontal="center" vertical="center" wrapText="1"/>
    </xf>
    <xf numFmtId="0" fontId="30" fillId="2" borderId="16" xfId="3" applyNumberFormat="1" applyFont="1" applyFill="1" applyBorder="1" applyAlignment="1">
      <alignment horizontal="center" vertical="center" wrapText="1"/>
    </xf>
    <xf numFmtId="166" fontId="30" fillId="2" borderId="16" xfId="1" applyNumberFormat="1" applyFont="1" applyFill="1" applyBorder="1" applyAlignment="1">
      <alignment horizontal="center" vertical="center" wrapText="1"/>
    </xf>
    <xf numFmtId="4" fontId="30" fillId="2" borderId="16" xfId="1" applyNumberFormat="1" applyFont="1" applyFill="1" applyBorder="1" applyAlignment="1">
      <alignment horizontal="center" vertical="center" wrapText="1"/>
    </xf>
    <xf numFmtId="0" fontId="30" fillId="2" borderId="10" xfId="5" applyNumberFormat="1" applyFont="1" applyFill="1" applyBorder="1" applyAlignment="1">
      <alignment horizontal="center" vertical="center" wrapText="1"/>
    </xf>
    <xf numFmtId="3" fontId="30" fillId="2" borderId="16" xfId="4" applyNumberFormat="1" applyFont="1" applyFill="1" applyBorder="1" applyAlignment="1">
      <alignment horizontal="center" vertical="center" wrapText="1"/>
    </xf>
    <xf numFmtId="166" fontId="30" fillId="2" borderId="16" xfId="4" applyNumberFormat="1" applyFont="1" applyFill="1" applyBorder="1" applyAlignment="1">
      <alignment horizontal="center" vertical="center" wrapText="1"/>
    </xf>
    <xf numFmtId="1" fontId="30" fillId="2" borderId="16" xfId="2" applyNumberFormat="1" applyFont="1" applyFill="1" applyBorder="1" applyAlignment="1">
      <alignment horizontal="center" vertical="center" wrapText="1"/>
    </xf>
    <xf numFmtId="9" fontId="30" fillId="2" borderId="16" xfId="7" applyFont="1" applyFill="1" applyBorder="1" applyAlignment="1">
      <alignment horizontal="center" vertical="center" wrapText="1"/>
    </xf>
    <xf numFmtId="9" fontId="30" fillId="2" borderId="16" xfId="3" applyNumberFormat="1" applyFont="1" applyFill="1" applyBorder="1" applyAlignment="1">
      <alignment horizontal="center" vertical="center" wrapText="1"/>
    </xf>
    <xf numFmtId="0" fontId="0" fillId="0" borderId="16" xfId="0" applyBorder="1" applyAlignment="1">
      <alignment horizontal="center" vertical="center"/>
    </xf>
    <xf numFmtId="2" fontId="23" fillId="6" borderId="29" xfId="0" applyNumberFormat="1" applyFont="1" applyFill="1" applyBorder="1" applyAlignment="1">
      <alignment horizontal="center" vertical="center"/>
    </xf>
    <xf numFmtId="0" fontId="16" fillId="2" borderId="17"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16" xfId="0" applyFont="1" applyBorder="1" applyAlignment="1">
      <alignment horizontal="center" vertical="center"/>
    </xf>
    <xf numFmtId="2" fontId="2" fillId="0" borderId="16" xfId="0" applyNumberFormat="1" applyFont="1" applyBorder="1" applyAlignment="1">
      <alignment horizontal="center" vertical="center" wrapText="1"/>
    </xf>
    <xf numFmtId="0" fontId="32" fillId="0" borderId="16" xfId="0" applyFont="1" applyBorder="1" applyAlignment="1">
      <alignment horizontal="center" vertical="center"/>
    </xf>
    <xf numFmtId="2" fontId="2" fillId="0" borderId="16" xfId="0" applyNumberFormat="1" applyFont="1" applyBorder="1" applyAlignment="1">
      <alignment horizontal="center" vertical="center"/>
    </xf>
    <xf numFmtId="0" fontId="2" fillId="0" borderId="18" xfId="0" applyFont="1" applyBorder="1" applyAlignment="1">
      <alignment horizontal="center" vertical="center" wrapText="1"/>
    </xf>
    <xf numFmtId="0" fontId="32" fillId="0" borderId="18" xfId="0" applyFont="1" applyBorder="1" applyAlignment="1">
      <alignment horizontal="center" vertical="center" wrapText="1"/>
    </xf>
    <xf numFmtId="167" fontId="2" fillId="0" borderId="16" xfId="0" applyNumberFormat="1" applyFont="1" applyBorder="1" applyAlignment="1">
      <alignment horizontal="center" vertical="center"/>
    </xf>
    <xf numFmtId="0" fontId="2" fillId="0" borderId="16" xfId="0" applyFont="1" applyBorder="1" applyAlignment="1">
      <alignment horizontal="center" vertical="center" wrapText="1"/>
    </xf>
    <xf numFmtId="167" fontId="2" fillId="0" borderId="16" xfId="2" applyNumberFormat="1" applyFont="1" applyFill="1" applyBorder="1" applyAlignment="1">
      <alignment horizontal="center" vertical="center"/>
    </xf>
    <xf numFmtId="167" fontId="2" fillId="0" borderId="16" xfId="0" applyNumberFormat="1" applyFont="1" applyBorder="1" applyAlignment="1">
      <alignment horizontal="center" vertical="center" wrapText="1"/>
    </xf>
    <xf numFmtId="2" fontId="2" fillId="0" borderId="17" xfId="2" applyNumberFormat="1" applyFont="1" applyFill="1" applyBorder="1" applyAlignment="1">
      <alignment horizontal="center" vertical="center"/>
    </xf>
    <xf numFmtId="2" fontId="2" fillId="0" borderId="16" xfId="2" applyNumberFormat="1" applyFont="1" applyFill="1" applyBorder="1" applyAlignment="1">
      <alignment horizontal="center" vertical="center"/>
    </xf>
    <xf numFmtId="167" fontId="2" fillId="0" borderId="17" xfId="0" applyNumberFormat="1" applyFont="1" applyBorder="1" applyAlignment="1">
      <alignment horizontal="center" vertical="center" wrapText="1"/>
    </xf>
    <xf numFmtId="167" fontId="2" fillId="0" borderId="17" xfId="2" applyNumberFormat="1" applyFont="1" applyFill="1" applyBorder="1" applyAlignment="1">
      <alignment horizontal="center" vertical="center"/>
    </xf>
    <xf numFmtId="167" fontId="2" fillId="0" borderId="17" xfId="10" applyNumberFormat="1" applyFont="1" applyFill="1" applyBorder="1" applyAlignment="1">
      <alignment horizontal="center" vertical="center"/>
    </xf>
    <xf numFmtId="167" fontId="2" fillId="0" borderId="16" xfId="10" applyNumberFormat="1" applyFont="1" applyFill="1" applyBorder="1" applyAlignment="1">
      <alignment horizontal="center" vertical="center"/>
    </xf>
    <xf numFmtId="0" fontId="32" fillId="0" borderId="16" xfId="0" applyFont="1" applyBorder="1" applyAlignment="1">
      <alignment horizontal="center" vertical="center" wrapText="1"/>
    </xf>
    <xf numFmtId="167" fontId="32" fillId="0" borderId="16" xfId="0" applyNumberFormat="1" applyFont="1" applyBorder="1" applyAlignment="1">
      <alignment horizontal="center" vertical="center" wrapText="1"/>
    </xf>
    <xf numFmtId="0" fontId="34" fillId="0" borderId="16" xfId="0" applyFont="1" applyBorder="1" applyAlignment="1">
      <alignment horizontal="center" vertical="center" wrapText="1"/>
    </xf>
    <xf numFmtId="2" fontId="32" fillId="0" borderId="16" xfId="0" applyNumberFormat="1" applyFont="1" applyBorder="1" applyAlignment="1">
      <alignment horizontal="center" vertical="center" wrapText="1"/>
    </xf>
    <xf numFmtId="49" fontId="2" fillId="0" borderId="16" xfId="0" applyNumberFormat="1" applyFont="1" applyBorder="1" applyAlignment="1" applyProtection="1">
      <alignment horizontal="center" vertical="center" wrapText="1"/>
      <protection locked="0"/>
    </xf>
    <xf numFmtId="167" fontId="32" fillId="0" borderId="16" xfId="2" applyNumberFormat="1" applyFont="1" applyFill="1" applyBorder="1" applyAlignment="1">
      <alignment horizontal="center" vertical="center"/>
    </xf>
    <xf numFmtId="2" fontId="17" fillId="3" borderId="70" xfId="0" applyNumberFormat="1" applyFont="1" applyFill="1" applyBorder="1" applyAlignment="1">
      <alignment horizontal="center" vertical="center" wrapText="1"/>
    </xf>
    <xf numFmtId="1" fontId="2" fillId="0" borderId="16" xfId="0" applyNumberFormat="1" applyFont="1" applyBorder="1" applyAlignment="1">
      <alignment horizontal="center" vertical="center" wrapText="1"/>
    </xf>
    <xf numFmtId="168" fontId="32" fillId="0" borderId="16" xfId="10" applyNumberFormat="1" applyFont="1" applyFill="1" applyBorder="1" applyAlignment="1">
      <alignment horizontal="center" vertical="center"/>
    </xf>
    <xf numFmtId="0" fontId="32" fillId="0" borderId="16" xfId="2" applyNumberFormat="1" applyFont="1" applyFill="1" applyBorder="1" applyAlignment="1">
      <alignment horizontal="center" vertical="center"/>
    </xf>
    <xf numFmtId="167" fontId="32" fillId="0" borderId="16" xfId="10" applyNumberFormat="1" applyFont="1" applyFill="1" applyBorder="1" applyAlignment="1">
      <alignment horizontal="center" vertical="center"/>
    </xf>
    <xf numFmtId="2" fontId="14" fillId="2" borderId="53" xfId="0" applyNumberFormat="1" applyFont="1" applyFill="1" applyBorder="1" applyAlignment="1">
      <alignment horizontal="center" vertical="center" wrapText="1"/>
    </xf>
    <xf numFmtId="2" fontId="16" fillId="2" borderId="53" xfId="0" applyNumberFormat="1" applyFont="1" applyFill="1" applyBorder="1" applyAlignment="1">
      <alignment horizontal="center" vertical="center" wrapText="1"/>
    </xf>
    <xf numFmtId="167" fontId="2" fillId="0" borderId="17" xfId="0" applyNumberFormat="1" applyFont="1" applyBorder="1" applyAlignment="1">
      <alignment horizontal="center" vertical="center"/>
    </xf>
    <xf numFmtId="167" fontId="32" fillId="0" borderId="17" xfId="0" applyNumberFormat="1" applyFont="1" applyBorder="1" applyAlignment="1">
      <alignment horizontal="center" vertical="center"/>
    </xf>
    <xf numFmtId="167" fontId="32" fillId="0" borderId="16" xfId="0" applyNumberFormat="1" applyFont="1" applyBorder="1" applyAlignment="1">
      <alignment horizontal="center" vertical="center"/>
    </xf>
    <xf numFmtId="0" fontId="33" fillId="0" borderId="16"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30" xfId="0" applyFont="1" applyBorder="1" applyAlignment="1">
      <alignment horizontal="center" vertical="center" wrapText="1"/>
    </xf>
    <xf numFmtId="1" fontId="33" fillId="0" borderId="16" xfId="0" applyNumberFormat="1" applyFont="1" applyBorder="1" applyAlignment="1">
      <alignment horizontal="center" vertical="center" wrapText="1"/>
    </xf>
    <xf numFmtId="1" fontId="33" fillId="7" borderId="16" xfId="0" applyNumberFormat="1" applyFont="1" applyFill="1" applyBorder="1" applyAlignment="1">
      <alignment horizontal="center" vertical="center" wrapText="1"/>
    </xf>
    <xf numFmtId="2" fontId="2" fillId="7" borderId="16" xfId="0" applyNumberFormat="1" applyFont="1" applyFill="1" applyBorder="1" applyAlignment="1">
      <alignment horizontal="center" vertical="center" wrapText="1"/>
    </xf>
    <xf numFmtId="0" fontId="2" fillId="0" borderId="16" xfId="0" applyFont="1" applyBorder="1" applyAlignment="1">
      <alignment horizontal="left" vertical="center" wrapText="1"/>
    </xf>
    <xf numFmtId="0" fontId="2" fillId="0" borderId="16" xfId="0" applyFont="1" applyBorder="1" applyAlignment="1">
      <alignment wrapText="1"/>
    </xf>
    <xf numFmtId="170" fontId="2" fillId="0" borderId="16" xfId="3" applyNumberFormat="1" applyFont="1" applyFill="1" applyBorder="1" applyAlignment="1">
      <alignment horizontal="center" vertical="center" wrapText="1"/>
    </xf>
    <xf numFmtId="9" fontId="2" fillId="0" borderId="16" xfId="3"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0" xfId="0" applyFont="1"/>
    <xf numFmtId="0" fontId="2" fillId="0" borderId="16" xfId="0" applyFont="1" applyBorder="1"/>
    <xf numFmtId="0" fontId="2" fillId="0" borderId="16" xfId="0" applyFont="1" applyBorder="1" applyAlignment="1">
      <alignment vertical="center" wrapText="1"/>
    </xf>
    <xf numFmtId="2" fontId="33" fillId="0" borderId="16" xfId="0" applyNumberFormat="1" applyFont="1" applyBorder="1" applyAlignment="1">
      <alignment horizontal="center" vertical="center" wrapText="1"/>
    </xf>
    <xf numFmtId="0" fontId="2" fillId="2" borderId="0" xfId="0" applyFont="1" applyFill="1"/>
    <xf numFmtId="2" fontId="2" fillId="0" borderId="71" xfId="0" applyNumberFormat="1" applyFont="1" applyBorder="1" applyAlignment="1" applyProtection="1">
      <alignment horizontal="center" vertical="center" wrapText="1"/>
      <protection locked="0"/>
    </xf>
    <xf numFmtId="2" fontId="2" fillId="0" borderId="17" xfId="0" applyNumberFormat="1" applyFont="1" applyBorder="1" applyAlignment="1">
      <alignment horizontal="center" vertical="center" wrapText="1"/>
    </xf>
    <xf numFmtId="2" fontId="35" fillId="3" borderId="28" xfId="0" applyNumberFormat="1" applyFont="1" applyFill="1" applyBorder="1" applyAlignment="1">
      <alignment horizontal="center" vertical="center" wrapText="1"/>
    </xf>
    <xf numFmtId="0" fontId="36" fillId="2" borderId="0" xfId="0" applyFont="1" applyFill="1"/>
    <xf numFmtId="0" fontId="35" fillId="3" borderId="67" xfId="0" applyFont="1" applyFill="1" applyBorder="1" applyAlignment="1">
      <alignment horizontal="center" vertical="center" wrapText="1"/>
    </xf>
    <xf numFmtId="0" fontId="2" fillId="5" borderId="0" xfId="0" applyFont="1" applyFill="1" applyAlignment="1">
      <alignment horizontal="center" vertical="center" wrapText="1"/>
    </xf>
    <xf numFmtId="0" fontId="2" fillId="0" borderId="25" xfId="0" applyFont="1" applyBorder="1" applyAlignment="1">
      <alignment horizontal="center" vertical="center" wrapText="1"/>
    </xf>
    <xf numFmtId="0" fontId="2" fillId="5" borderId="16" xfId="0" applyFont="1" applyFill="1" applyBorder="1" applyAlignment="1">
      <alignment horizontal="center" vertical="center" wrapText="1"/>
    </xf>
    <xf numFmtId="0" fontId="2" fillId="2" borderId="16" xfId="0" applyFont="1" applyFill="1" applyBorder="1" applyAlignment="1">
      <alignment horizontal="center" vertical="center"/>
    </xf>
    <xf numFmtId="168" fontId="23" fillId="0" borderId="17" xfId="2" applyNumberFormat="1" applyFont="1" applyFill="1" applyBorder="1" applyAlignment="1">
      <alignment horizontal="center" vertical="center"/>
    </xf>
    <xf numFmtId="168" fontId="23" fillId="0" borderId="16" xfId="2" applyNumberFormat="1" applyFont="1" applyFill="1" applyBorder="1" applyAlignment="1">
      <alignment horizontal="center" vertical="center"/>
    </xf>
    <xf numFmtId="0" fontId="23" fillId="0" borderId="17" xfId="0" applyFont="1" applyBorder="1" applyAlignment="1">
      <alignment horizontal="center" vertical="center" wrapText="1"/>
    </xf>
    <xf numFmtId="2" fontId="16" fillId="0" borderId="66" xfId="0" applyNumberFormat="1" applyFont="1" applyFill="1" applyBorder="1" applyAlignment="1">
      <alignment horizontal="center" vertical="center"/>
    </xf>
    <xf numFmtId="0" fontId="12" fillId="2" borderId="0" xfId="4" applyFont="1" applyFill="1" applyBorder="1" applyAlignment="1">
      <alignment vertical="center" wrapText="1"/>
    </xf>
    <xf numFmtId="0" fontId="12" fillId="2" borderId="16" xfId="4" applyFont="1" applyFill="1" applyBorder="1" applyAlignment="1">
      <alignment horizontal="justify" vertical="center" wrapText="1"/>
    </xf>
    <xf numFmtId="10" fontId="37" fillId="2" borderId="16" xfId="5" applyFont="1" applyFill="1" applyBorder="1" applyAlignment="1">
      <alignment horizontal="center" vertical="center" wrapText="1"/>
    </xf>
    <xf numFmtId="0" fontId="37" fillId="2" borderId="16" xfId="4" applyFont="1" applyFill="1" applyBorder="1" applyAlignment="1">
      <alignment horizontal="center" vertical="center" wrapText="1"/>
    </xf>
    <xf numFmtId="0" fontId="37" fillId="2" borderId="16" xfId="0" applyFont="1" applyFill="1" applyBorder="1" applyAlignment="1">
      <alignment horizontal="center" vertical="center" wrapText="1"/>
    </xf>
    <xf numFmtId="9" fontId="37" fillId="2" borderId="16" xfId="3" applyFont="1" applyFill="1" applyBorder="1" applyAlignment="1">
      <alignment horizontal="center" vertical="center" wrapText="1"/>
    </xf>
    <xf numFmtId="0" fontId="37" fillId="2" borderId="16" xfId="4" applyFont="1" applyFill="1" applyBorder="1" applyAlignment="1">
      <alignment vertical="center" wrapText="1"/>
    </xf>
    <xf numFmtId="10" fontId="37" fillId="2" borderId="16" xfId="5" applyFont="1" applyFill="1" applyBorder="1" applyAlignment="1">
      <alignment horizontal="justify" vertical="center" wrapText="1"/>
    </xf>
    <xf numFmtId="0" fontId="4" fillId="2" borderId="14" xfId="4" applyFont="1" applyFill="1" applyBorder="1" applyAlignment="1">
      <alignment horizontal="left" vertical="center" wrapText="1"/>
    </xf>
    <xf numFmtId="0" fontId="4" fillId="0" borderId="15" xfId="4" applyFont="1" applyFill="1" applyBorder="1" applyAlignment="1">
      <alignment horizontal="left" vertical="center" wrapText="1"/>
    </xf>
    <xf numFmtId="0" fontId="4" fillId="2" borderId="15" xfId="4" applyFont="1" applyFill="1" applyBorder="1" applyAlignment="1">
      <alignment horizontal="left" vertical="center" wrapText="1"/>
    </xf>
    <xf numFmtId="0" fontId="3" fillId="0" borderId="14" xfId="4" applyFont="1" applyFill="1" applyBorder="1" applyAlignment="1">
      <alignment horizontal="left" vertical="center" wrapText="1"/>
    </xf>
    <xf numFmtId="0" fontId="6" fillId="2" borderId="15" xfId="4" applyFont="1" applyFill="1" applyBorder="1" applyAlignment="1">
      <alignment horizontal="left" vertical="center" wrapText="1"/>
    </xf>
    <xf numFmtId="0" fontId="3" fillId="2" borderId="15"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2" borderId="4" xfId="4" applyFont="1" applyFill="1" applyBorder="1" applyAlignment="1">
      <alignment horizontal="center" vertical="center" wrapText="1"/>
    </xf>
    <xf numFmtId="0" fontId="3" fillId="0" borderId="5" xfId="4" applyFont="1" applyFill="1" applyBorder="1" applyAlignment="1">
      <alignment horizontal="center" vertical="center" wrapText="1"/>
    </xf>
    <xf numFmtId="0" fontId="3" fillId="2" borderId="11" xfId="4" applyFont="1" applyFill="1" applyBorder="1" applyAlignment="1">
      <alignment horizontal="center" vertical="center" wrapText="1"/>
    </xf>
    <xf numFmtId="0" fontId="3" fillId="0" borderId="12"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0" borderId="3"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3" fillId="0" borderId="0" xfId="4" applyFont="1" applyFill="1" applyBorder="1" applyAlignment="1">
      <alignment horizontal="center" vertical="center" wrapText="1"/>
    </xf>
    <xf numFmtId="0" fontId="6" fillId="2" borderId="0"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36" xfId="4" applyFont="1" applyFill="1" applyBorder="1" applyAlignment="1">
      <alignment horizontal="center" vertical="center" wrapText="1"/>
    </xf>
    <xf numFmtId="0" fontId="4" fillId="2" borderId="37" xfId="4" applyFont="1" applyFill="1" applyBorder="1" applyAlignment="1">
      <alignment horizontal="center" vertical="center" wrapText="1"/>
    </xf>
    <xf numFmtId="0" fontId="4" fillId="2" borderId="38" xfId="4" applyFont="1" applyFill="1" applyBorder="1" applyAlignment="1">
      <alignment horizontal="center" vertical="center" wrapText="1"/>
    </xf>
    <xf numFmtId="0" fontId="4" fillId="2" borderId="39"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4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9" fillId="2" borderId="0" xfId="4" applyFont="1" applyFill="1" applyBorder="1" applyAlignment="1">
      <alignment horizontal="center" vertical="center" wrapText="1"/>
    </xf>
    <xf numFmtId="0" fontId="4" fillId="2" borderId="5"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41"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42"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43" xfId="4" applyFont="1" applyFill="1" applyBorder="1" applyAlignment="1">
      <alignment horizontal="center" vertical="center" wrapText="1"/>
    </xf>
    <xf numFmtId="0" fontId="4" fillId="2" borderId="45" xfId="4" applyFont="1" applyFill="1" applyBorder="1" applyAlignment="1">
      <alignment horizontal="center" vertical="center" wrapText="1"/>
    </xf>
    <xf numFmtId="0" fontId="4" fillId="2" borderId="44" xfId="4" applyFont="1" applyFill="1" applyBorder="1" applyAlignment="1">
      <alignment horizontal="center" vertical="center" wrapText="1"/>
    </xf>
    <xf numFmtId="0" fontId="4" fillId="2" borderId="47"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46" xfId="4" applyFont="1" applyFill="1" applyBorder="1" applyAlignment="1">
      <alignment horizontal="center" vertical="center" wrapText="1"/>
    </xf>
    <xf numFmtId="0" fontId="5" fillId="4" borderId="16" xfId="4" applyFont="1" applyFill="1" applyBorder="1" applyAlignment="1">
      <alignment horizontal="center" vertical="center" wrapText="1"/>
    </xf>
    <xf numFmtId="0" fontId="5" fillId="4" borderId="10" xfId="4" applyFont="1" applyFill="1" applyBorder="1" applyAlignment="1">
      <alignment horizontal="center" vertical="center" wrapText="1"/>
    </xf>
    <xf numFmtId="0" fontId="5" fillId="4" borderId="23" xfId="4" applyFont="1" applyFill="1" applyBorder="1" applyAlignment="1">
      <alignment horizontal="center" vertical="center" wrapText="1"/>
    </xf>
    <xf numFmtId="0" fontId="5" fillId="4" borderId="24" xfId="4" applyFont="1" applyFill="1" applyBorder="1" applyAlignment="1">
      <alignment horizontal="center" vertical="center" wrapText="1"/>
    </xf>
    <xf numFmtId="0" fontId="5" fillId="4" borderId="20" xfId="4" applyFont="1" applyFill="1" applyBorder="1" applyAlignment="1">
      <alignment horizontal="center" vertical="center" wrapText="1"/>
    </xf>
    <xf numFmtId="0" fontId="5" fillId="4" borderId="9" xfId="4" applyFont="1" applyFill="1" applyBorder="1" applyAlignment="1">
      <alignment horizontal="center" vertical="center" wrapText="1"/>
    </xf>
    <xf numFmtId="0" fontId="5" fillId="4" borderId="21" xfId="4" applyFont="1" applyFill="1" applyBorder="1" applyAlignment="1">
      <alignment horizontal="center" vertical="center" wrapText="1"/>
    </xf>
    <xf numFmtId="0" fontId="5" fillId="4" borderId="7" xfId="4" applyFont="1" applyFill="1" applyBorder="1" applyAlignment="1">
      <alignment horizontal="center" vertical="center" wrapText="1"/>
    </xf>
    <xf numFmtId="0" fontId="9" fillId="4" borderId="16" xfId="4" applyFont="1" applyFill="1" applyBorder="1" applyAlignment="1">
      <alignment horizontal="center" vertical="center" wrapText="1"/>
    </xf>
    <xf numFmtId="0" fontId="7" fillId="4" borderId="18" xfId="4" applyFont="1" applyFill="1" applyBorder="1" applyAlignment="1">
      <alignment horizontal="center" vertical="center" wrapText="1"/>
    </xf>
    <xf numFmtId="0" fontId="7" fillId="4" borderId="22" xfId="4" applyFont="1" applyFill="1" applyBorder="1" applyAlignment="1">
      <alignment horizontal="center" vertical="center" wrapText="1"/>
    </xf>
    <xf numFmtId="0" fontId="7" fillId="4" borderId="17" xfId="4" applyFont="1" applyFill="1" applyBorder="1" applyAlignment="1">
      <alignment horizontal="center" vertical="center" wrapText="1"/>
    </xf>
    <xf numFmtId="0" fontId="7" fillId="4" borderId="33" xfId="4" applyFont="1" applyFill="1" applyBorder="1" applyAlignment="1">
      <alignment horizontal="center" vertical="center" wrapText="1"/>
    </xf>
    <xf numFmtId="0" fontId="7" fillId="4" borderId="0" xfId="4" applyFont="1" applyFill="1" applyBorder="1" applyAlignment="1">
      <alignment horizontal="center" vertical="center" wrapText="1"/>
    </xf>
    <xf numFmtId="0" fontId="11" fillId="4" borderId="0" xfId="4" applyFont="1" applyFill="1" applyBorder="1" applyAlignment="1">
      <alignment horizontal="center" vertical="center" wrapText="1"/>
    </xf>
    <xf numFmtId="2" fontId="17" fillId="3" borderId="18" xfId="0" applyNumberFormat="1" applyFont="1" applyFill="1" applyBorder="1" applyAlignment="1">
      <alignment horizontal="center" vertical="center" wrapText="1"/>
    </xf>
    <xf numFmtId="2" fontId="17" fillId="3" borderId="22" xfId="0" applyNumberFormat="1" applyFont="1" applyFill="1" applyBorder="1" applyAlignment="1">
      <alignment horizontal="center" vertical="center" wrapText="1"/>
    </xf>
    <xf numFmtId="2" fontId="17" fillId="3" borderId="17"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23" xfId="0" applyFont="1" applyBorder="1" applyAlignment="1">
      <alignment horizontal="center" vertical="center" wrapText="1"/>
    </xf>
    <xf numFmtId="0" fontId="35" fillId="3" borderId="50" xfId="0" applyFont="1" applyFill="1" applyBorder="1" applyAlignment="1">
      <alignment horizontal="center" vertical="center" wrapText="1"/>
    </xf>
    <xf numFmtId="0" fontId="35" fillId="3" borderId="51" xfId="0" applyFont="1" applyFill="1" applyBorder="1" applyAlignment="1">
      <alignment horizontal="center" vertical="center" wrapText="1"/>
    </xf>
    <xf numFmtId="0" fontId="35" fillId="3" borderId="31" xfId="0" applyFont="1" applyFill="1" applyBorder="1" applyAlignment="1">
      <alignment horizontal="center" vertical="center" wrapText="1"/>
    </xf>
    <xf numFmtId="0" fontId="35" fillId="3" borderId="52"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5" fillId="3" borderId="49" xfId="0" applyFont="1" applyFill="1" applyBorder="1" applyAlignment="1">
      <alignment horizontal="center" vertical="center" wrapText="1"/>
    </xf>
    <xf numFmtId="2" fontId="35" fillId="3" borderId="17" xfId="0" applyNumberFormat="1" applyFont="1" applyFill="1" applyBorder="1" applyAlignment="1">
      <alignment horizontal="center" vertical="center" wrapText="1"/>
    </xf>
    <xf numFmtId="2" fontId="35" fillId="3" borderId="16" xfId="0" applyNumberFormat="1" applyFont="1" applyFill="1" applyBorder="1" applyAlignment="1">
      <alignment horizontal="center" vertical="center" wrapText="1"/>
    </xf>
    <xf numFmtId="2" fontId="17" fillId="3" borderId="16" xfId="0" applyNumberFormat="1" applyFont="1" applyFill="1" applyBorder="1" applyAlignment="1">
      <alignment horizontal="center" vertical="center" wrapText="1"/>
    </xf>
    <xf numFmtId="2" fontId="17" fillId="3" borderId="20" xfId="0" applyNumberFormat="1" applyFont="1" applyFill="1" applyBorder="1" applyAlignment="1">
      <alignment horizontal="center" vertical="center" wrapText="1"/>
    </xf>
    <xf numFmtId="2" fontId="17" fillId="3" borderId="9" xfId="0" applyNumberFormat="1" applyFont="1" applyFill="1" applyBorder="1" applyAlignment="1">
      <alignment horizontal="center" vertical="center" wrapText="1"/>
    </xf>
    <xf numFmtId="2" fontId="17" fillId="3" borderId="19" xfId="0" applyNumberFormat="1" applyFont="1" applyFill="1" applyBorder="1" applyAlignment="1">
      <alignment horizontal="center" vertical="center" wrapText="1"/>
    </xf>
    <xf numFmtId="0" fontId="17" fillId="3" borderId="16" xfId="0" applyFont="1" applyFill="1" applyBorder="1" applyAlignment="1">
      <alignment horizontal="center" vertical="center" wrapText="1"/>
    </xf>
    <xf numFmtId="0" fontId="17" fillId="3" borderId="18" xfId="0" applyFont="1" applyFill="1" applyBorder="1" applyAlignment="1">
      <alignment horizontal="center" vertical="center" wrapText="1"/>
    </xf>
    <xf numFmtId="166" fontId="17" fillId="3" borderId="22" xfId="0" applyNumberFormat="1" applyFont="1" applyFill="1" applyBorder="1" applyAlignment="1">
      <alignment horizontal="center" vertical="center" wrapText="1"/>
    </xf>
    <xf numFmtId="166" fontId="17" fillId="3" borderId="17" xfId="0" applyNumberFormat="1" applyFont="1" applyFill="1" applyBorder="1" applyAlignment="1">
      <alignment horizontal="center" vertical="center" wrapText="1"/>
    </xf>
    <xf numFmtId="166" fontId="17" fillId="3" borderId="18" xfId="0" applyNumberFormat="1" applyFont="1" applyFill="1" applyBorder="1" applyAlignment="1">
      <alignment horizontal="center" vertical="center" wrapText="1"/>
    </xf>
    <xf numFmtId="0" fontId="13" fillId="0" borderId="0" xfId="0" applyFont="1" applyAlignment="1">
      <alignment horizontal="center" vertical="center"/>
    </xf>
    <xf numFmtId="0" fontId="13" fillId="0" borderId="17" xfId="0" applyFont="1" applyBorder="1" applyAlignment="1">
      <alignment horizontal="center"/>
    </xf>
    <xf numFmtId="0" fontId="13" fillId="0" borderId="16" xfId="0" applyFont="1" applyBorder="1" applyAlignment="1">
      <alignment horizontal="center"/>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66" xfId="0" applyNumberFormat="1" applyFont="1" applyBorder="1" applyAlignment="1">
      <alignment horizontal="center" vertical="center" wrapText="1"/>
    </xf>
    <xf numFmtId="0" fontId="15" fillId="0" borderId="65" xfId="0" applyNumberFormat="1" applyFont="1" applyBorder="1" applyAlignment="1">
      <alignment horizontal="center" vertical="center" wrapText="1"/>
    </xf>
    <xf numFmtId="2" fontId="17" fillId="3" borderId="48" xfId="0" applyNumberFormat="1" applyFont="1" applyFill="1" applyBorder="1" applyAlignment="1">
      <alignment horizontal="center" vertical="center"/>
    </xf>
    <xf numFmtId="0" fontId="17" fillId="3" borderId="30" xfId="0" applyFont="1" applyFill="1" applyBorder="1" applyAlignment="1">
      <alignment horizontal="center" vertical="center"/>
    </xf>
    <xf numFmtId="2" fontId="17" fillId="3" borderId="30" xfId="0" applyNumberFormat="1" applyFont="1" applyFill="1" applyBorder="1" applyAlignment="1">
      <alignment horizontal="center" vertical="center"/>
    </xf>
    <xf numFmtId="0" fontId="17" fillId="3" borderId="33"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0" xfId="0" applyFont="1" applyFill="1" applyBorder="1" applyAlignment="1">
      <alignment horizontal="center" vertical="center" wrapText="1"/>
    </xf>
    <xf numFmtId="167" fontId="17" fillId="3" borderId="16" xfId="0" applyNumberFormat="1"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32"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24" xfId="0" applyFont="1" applyFill="1" applyBorder="1" applyAlignment="1">
      <alignment horizontal="center" vertical="center" wrapText="1"/>
    </xf>
    <xf numFmtId="2" fontId="17" fillId="3" borderId="17" xfId="0" applyNumberFormat="1" applyFont="1" applyFill="1" applyBorder="1" applyAlignment="1">
      <alignment horizontal="center" vertical="center"/>
    </xf>
    <xf numFmtId="0" fontId="17" fillId="3" borderId="16" xfId="0" applyFont="1" applyFill="1" applyBorder="1" applyAlignment="1">
      <alignment horizontal="center" vertical="center"/>
    </xf>
    <xf numFmtId="2" fontId="17" fillId="3" borderId="16" xfId="0" applyNumberFormat="1" applyFont="1" applyFill="1" applyBorder="1" applyAlignment="1">
      <alignment horizontal="center" vertical="center"/>
    </xf>
    <xf numFmtId="0" fontId="17" fillId="3" borderId="7" xfId="0" applyFont="1" applyFill="1" applyBorder="1" applyAlignment="1">
      <alignment horizontal="center" vertical="center" wrapText="1"/>
    </xf>
    <xf numFmtId="2" fontId="17" fillId="3" borderId="10" xfId="0" applyNumberFormat="1" applyFont="1" applyFill="1" applyBorder="1" applyAlignment="1">
      <alignment horizontal="center" vertical="center" wrapText="1"/>
    </xf>
    <xf numFmtId="166" fontId="17" fillId="3" borderId="16" xfId="0" applyNumberFormat="1" applyFont="1" applyFill="1" applyBorder="1" applyAlignment="1">
      <alignment horizontal="center" vertical="center" wrapText="1"/>
    </xf>
    <xf numFmtId="0" fontId="17" fillId="3" borderId="18" xfId="0" applyFont="1" applyFill="1" applyBorder="1" applyAlignment="1">
      <alignment horizontal="center" vertical="center"/>
    </xf>
    <xf numFmtId="0" fontId="17" fillId="3" borderId="22" xfId="0" applyFont="1" applyFill="1" applyBorder="1" applyAlignment="1">
      <alignment horizontal="center" vertical="center"/>
    </xf>
    <xf numFmtId="2" fontId="18" fillId="3" borderId="22" xfId="0" applyNumberFormat="1" applyFont="1" applyFill="1" applyBorder="1" applyAlignment="1">
      <alignment horizontal="center"/>
    </xf>
    <xf numFmtId="2" fontId="18" fillId="3" borderId="17" xfId="0" applyNumberFormat="1" applyFont="1" applyFill="1" applyBorder="1" applyAlignment="1">
      <alignment horizontal="center"/>
    </xf>
    <xf numFmtId="2" fontId="18" fillId="3" borderId="18" xfId="0" applyNumberFormat="1" applyFont="1" applyFill="1" applyBorder="1" applyAlignment="1">
      <alignment horizontal="center"/>
    </xf>
    <xf numFmtId="2" fontId="28" fillId="3" borderId="68" xfId="0" applyNumberFormat="1" applyFont="1" applyFill="1" applyBorder="1" applyAlignment="1">
      <alignment horizontal="center" vertical="center"/>
    </xf>
    <xf numFmtId="0" fontId="28" fillId="3" borderId="69" xfId="0" applyFont="1" applyFill="1" applyBorder="1" applyAlignment="1">
      <alignment horizontal="center" vertical="center"/>
    </xf>
    <xf numFmtId="0" fontId="28" fillId="3" borderId="55" xfId="0" applyFont="1" applyFill="1" applyBorder="1" applyAlignment="1">
      <alignment horizontal="center" vertical="center"/>
    </xf>
    <xf numFmtId="0" fontId="28" fillId="3" borderId="20"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28" fillId="3" borderId="33" xfId="0" applyFont="1" applyFill="1" applyBorder="1" applyAlignment="1">
      <alignment horizontal="center" vertical="center" wrapText="1"/>
    </xf>
    <xf numFmtId="0" fontId="28" fillId="3" borderId="0" xfId="0" applyFont="1" applyFill="1" applyBorder="1" applyAlignment="1">
      <alignment horizontal="center" vertical="center" wrapText="1"/>
    </xf>
    <xf numFmtId="0" fontId="28" fillId="3" borderId="32" xfId="0" applyFont="1" applyFill="1" applyBorder="1" applyAlignment="1">
      <alignment horizontal="center" vertical="center" wrapText="1"/>
    </xf>
    <xf numFmtId="0" fontId="17" fillId="3" borderId="50"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52" xfId="0" applyFont="1" applyFill="1" applyBorder="1" applyAlignment="1">
      <alignment horizontal="center" vertical="center" wrapText="1"/>
    </xf>
    <xf numFmtId="0" fontId="17" fillId="3" borderId="35" xfId="0" applyFont="1" applyFill="1" applyBorder="1" applyAlignment="1">
      <alignment horizontal="center" vertical="center" wrapText="1"/>
    </xf>
    <xf numFmtId="9" fontId="30" fillId="2" borderId="16" xfId="2" applyNumberFormat="1" applyFont="1" applyFill="1" applyBorder="1" applyAlignment="1">
      <alignment horizontal="center" vertical="center" wrapText="1"/>
    </xf>
  </cellXfs>
  <cellStyles count="14">
    <cellStyle name="Millares" xfId="1" builtinId="3"/>
    <cellStyle name="Millares [0]" xfId="2" builtinId="6"/>
    <cellStyle name="Millares [0] 2" xfId="10" xr:uid="{C085AAC9-A86E-B247-8760-7CB7ECEECBBF}"/>
    <cellStyle name="Millares 2" xfId="6" xr:uid="{00000000-0005-0000-0000-000002000000}"/>
    <cellStyle name="Millares 2 2" xfId="11" xr:uid="{B521F23C-677E-46AB-A5BD-C4C6D937E4D2}"/>
    <cellStyle name="Millares 7 2 4 3" xfId="8" xr:uid="{D13D95C1-FBAA-9349-A224-48ED6417FD7D}"/>
    <cellStyle name="Millares 7 2 4 3 2" xfId="12" xr:uid="{B3A2EED5-231C-4BEF-994F-D932F9802DE8}"/>
    <cellStyle name="Moneda 2" xfId="13" xr:uid="{46704316-9A41-4B60-A4D4-798486274A30}"/>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 name="Porcentual 7 2 4 3 2" xfId="9" xr:uid="{4687FEF3-D854-6D4E-A57F-DDB3C2B1C564}"/>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FFD78"/>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177"/>
  <sheetViews>
    <sheetView tabSelected="1" zoomScale="90" zoomScaleNormal="90" zoomScaleSheetLayoutView="100" workbookViewId="0">
      <selection activeCell="I44" sqref="I44"/>
    </sheetView>
  </sheetViews>
  <sheetFormatPr baseColWidth="10" defaultColWidth="10.83203125" defaultRowHeight="17" x14ac:dyDescent="0.2"/>
  <cols>
    <col min="1" max="1" width="4.33203125" style="22" customWidth="1"/>
    <col min="2" max="2" width="34.6640625" style="2" customWidth="1"/>
    <col min="3" max="3" width="49" style="19" customWidth="1"/>
    <col min="4" max="4" width="26.6640625" style="18" customWidth="1"/>
    <col min="5" max="5" width="20.33203125" style="3" customWidth="1"/>
    <col min="6" max="6" width="34.83203125" style="3" customWidth="1"/>
    <col min="7" max="7" width="17.5" style="3" customWidth="1"/>
    <col min="8" max="8" width="42.83203125" style="27" customWidth="1"/>
    <col min="9" max="9" width="30.6640625" style="27" customWidth="1"/>
    <col min="10" max="10" width="14.5" style="3" customWidth="1"/>
    <col min="11" max="11" width="14" style="3" customWidth="1"/>
    <col min="12" max="12" width="9.5" style="5" customWidth="1"/>
    <col min="13" max="13" width="15.5" style="3" customWidth="1"/>
    <col min="14" max="14" width="9.33203125" style="5" customWidth="1"/>
    <col min="15" max="15" width="13.1640625" style="3" customWidth="1"/>
    <col min="16" max="16" width="10.33203125" style="13" customWidth="1"/>
    <col min="17" max="17" width="13" style="25" customWidth="1"/>
    <col min="18" max="18" width="10.6640625" style="13" customWidth="1"/>
    <col min="19" max="19" width="38.6640625" style="210" customWidth="1"/>
    <col min="20" max="20" width="19.83203125" style="1" customWidth="1"/>
    <col min="21" max="21" width="21.5" style="17" customWidth="1"/>
    <col min="22" max="22" width="19" style="17" customWidth="1"/>
    <col min="23" max="23" width="13.1640625" style="1" customWidth="1"/>
    <col min="24" max="24" width="15.6640625" style="1" customWidth="1"/>
    <col min="25" max="25" width="15.83203125" style="1" customWidth="1"/>
    <col min="26" max="26" width="17.33203125" style="17" customWidth="1"/>
    <col min="27" max="27" width="20.5" style="1" customWidth="1"/>
    <col min="28" max="28" width="20.83203125" style="17" customWidth="1"/>
    <col min="29" max="29" width="28.1640625" style="17" customWidth="1"/>
    <col min="30" max="30" width="30" style="17" customWidth="1"/>
    <col min="31" max="31" width="18.83203125" style="17" customWidth="1"/>
    <col min="32" max="32" width="29.83203125" style="17" customWidth="1"/>
    <col min="33" max="16384" width="10.83203125" style="1"/>
  </cols>
  <sheetData>
    <row r="1" spans="1:51" s="4" customFormat="1" ht="18" thickBot="1" x14ac:dyDescent="0.25">
      <c r="A1" s="22"/>
      <c r="B1" s="2"/>
      <c r="C1" s="19"/>
      <c r="D1" s="3"/>
      <c r="E1" s="3"/>
      <c r="F1" s="3"/>
      <c r="G1" s="3"/>
      <c r="H1" s="27"/>
      <c r="I1" s="27"/>
      <c r="J1" s="3"/>
      <c r="K1" s="3"/>
      <c r="L1" s="5"/>
      <c r="M1" s="3"/>
      <c r="N1" s="5"/>
      <c r="O1" s="3"/>
      <c r="P1" s="5"/>
      <c r="Q1" s="3"/>
      <c r="R1" s="5"/>
      <c r="S1" s="3"/>
      <c r="U1" s="6"/>
      <c r="V1" s="6"/>
      <c r="Z1" s="6"/>
      <c r="AB1" s="6"/>
      <c r="AC1" s="6"/>
      <c r="AD1" s="6"/>
      <c r="AE1" s="6"/>
      <c r="AF1" s="6"/>
    </row>
    <row r="2" spans="1:51" s="4" customFormat="1" x14ac:dyDescent="0.2">
      <c r="A2" s="22"/>
      <c r="B2" s="367"/>
      <c r="C2" s="368"/>
      <c r="D2" s="24"/>
      <c r="E2" s="373"/>
      <c r="F2" s="373"/>
      <c r="G2" s="374"/>
      <c r="H2" s="375"/>
      <c r="I2" s="375"/>
      <c r="J2" s="373"/>
      <c r="K2" s="373"/>
      <c r="L2" s="373"/>
      <c r="M2" s="373"/>
      <c r="N2" s="373"/>
      <c r="O2" s="373"/>
      <c r="P2" s="373"/>
      <c r="Q2" s="373"/>
      <c r="R2" s="373"/>
      <c r="S2" s="373"/>
      <c r="T2" s="373"/>
      <c r="U2" s="373"/>
      <c r="V2" s="373"/>
      <c r="W2" s="373"/>
      <c r="X2" s="373"/>
      <c r="Y2" s="373"/>
      <c r="Z2" s="373"/>
      <c r="AA2" s="373"/>
      <c r="AB2" s="376"/>
      <c r="AC2" s="381" t="s">
        <v>0</v>
      </c>
      <c r="AD2" s="383" t="s">
        <v>81</v>
      </c>
      <c r="AE2" s="384"/>
      <c r="AF2" s="385"/>
    </row>
    <row r="3" spans="1:51" s="4" customFormat="1" x14ac:dyDescent="0.2">
      <c r="A3" s="22"/>
      <c r="B3" s="369"/>
      <c r="C3" s="370"/>
      <c r="D3" s="25"/>
      <c r="E3" s="377"/>
      <c r="F3" s="377"/>
      <c r="G3" s="378"/>
      <c r="H3" s="379"/>
      <c r="I3" s="379"/>
      <c r="J3" s="377"/>
      <c r="K3" s="377"/>
      <c r="L3" s="377"/>
      <c r="M3" s="377"/>
      <c r="N3" s="377"/>
      <c r="O3" s="377"/>
      <c r="P3" s="377"/>
      <c r="Q3" s="377"/>
      <c r="R3" s="377"/>
      <c r="S3" s="377"/>
      <c r="T3" s="377"/>
      <c r="U3" s="377"/>
      <c r="V3" s="377"/>
      <c r="W3" s="377"/>
      <c r="X3" s="377"/>
      <c r="Y3" s="377"/>
      <c r="Z3" s="377"/>
      <c r="AA3" s="377"/>
      <c r="AB3" s="380"/>
      <c r="AC3" s="382"/>
      <c r="AD3" s="386"/>
      <c r="AE3" s="387"/>
      <c r="AF3" s="388"/>
    </row>
    <row r="4" spans="1:51" s="4" customFormat="1" x14ac:dyDescent="0.2">
      <c r="A4" s="22"/>
      <c r="B4" s="369"/>
      <c r="C4" s="370"/>
      <c r="D4" s="25"/>
      <c r="E4" s="389" t="s">
        <v>83</v>
      </c>
      <c r="F4" s="389"/>
      <c r="G4" s="390"/>
      <c r="H4" s="391"/>
      <c r="I4" s="391"/>
      <c r="J4" s="389"/>
      <c r="K4" s="389"/>
      <c r="L4" s="389"/>
      <c r="M4" s="389"/>
      <c r="N4" s="389"/>
      <c r="O4" s="389"/>
      <c r="P4" s="389"/>
      <c r="Q4" s="389"/>
      <c r="R4" s="389"/>
      <c r="S4" s="389"/>
      <c r="T4" s="389"/>
      <c r="U4" s="389"/>
      <c r="V4" s="389"/>
      <c r="W4" s="389"/>
      <c r="X4" s="389"/>
      <c r="Y4" s="389"/>
      <c r="Z4" s="389"/>
      <c r="AA4" s="389"/>
      <c r="AB4" s="392"/>
      <c r="AC4" s="393" t="s">
        <v>1</v>
      </c>
      <c r="AD4" s="394">
        <v>5</v>
      </c>
      <c r="AE4" s="395"/>
      <c r="AF4" s="396"/>
    </row>
    <row r="5" spans="1:51" s="4" customFormat="1" x14ac:dyDescent="0.2">
      <c r="A5" s="22"/>
      <c r="B5" s="369"/>
      <c r="C5" s="370"/>
      <c r="D5" s="25"/>
      <c r="E5" s="389" t="s">
        <v>82</v>
      </c>
      <c r="F5" s="389"/>
      <c r="G5" s="390"/>
      <c r="H5" s="391"/>
      <c r="I5" s="391"/>
      <c r="J5" s="389"/>
      <c r="K5" s="389"/>
      <c r="L5" s="389"/>
      <c r="M5" s="389"/>
      <c r="N5" s="389"/>
      <c r="O5" s="389"/>
      <c r="P5" s="389"/>
      <c r="Q5" s="389"/>
      <c r="R5" s="389"/>
      <c r="S5" s="389"/>
      <c r="T5" s="389"/>
      <c r="U5" s="389"/>
      <c r="V5" s="389"/>
      <c r="W5" s="389"/>
      <c r="X5" s="389"/>
      <c r="Y5" s="389"/>
      <c r="Z5" s="389"/>
      <c r="AA5" s="389"/>
      <c r="AB5" s="392"/>
      <c r="AC5" s="382"/>
      <c r="AD5" s="386"/>
      <c r="AE5" s="387"/>
      <c r="AF5" s="388"/>
    </row>
    <row r="6" spans="1:51" s="4" customFormat="1" x14ac:dyDescent="0.2">
      <c r="A6" s="22"/>
      <c r="B6" s="369"/>
      <c r="C6" s="370"/>
      <c r="D6" s="25"/>
      <c r="E6" s="389" t="s">
        <v>2</v>
      </c>
      <c r="F6" s="389"/>
      <c r="G6" s="390"/>
      <c r="H6" s="391"/>
      <c r="I6" s="391"/>
      <c r="J6" s="389"/>
      <c r="K6" s="389"/>
      <c r="L6" s="389"/>
      <c r="M6" s="389"/>
      <c r="N6" s="389"/>
      <c r="O6" s="389"/>
      <c r="P6" s="389"/>
      <c r="Q6" s="389"/>
      <c r="R6" s="389"/>
      <c r="S6" s="389"/>
      <c r="T6" s="389"/>
      <c r="U6" s="389"/>
      <c r="V6" s="389"/>
      <c r="W6" s="389"/>
      <c r="X6" s="389"/>
      <c r="Y6" s="389"/>
      <c r="Z6" s="389"/>
      <c r="AA6" s="389"/>
      <c r="AB6" s="392"/>
      <c r="AC6" s="393" t="s">
        <v>3</v>
      </c>
      <c r="AD6" s="398">
        <v>1</v>
      </c>
      <c r="AE6" s="402" t="s">
        <v>4</v>
      </c>
      <c r="AF6" s="400">
        <v>1</v>
      </c>
    </row>
    <row r="7" spans="1:51" s="4" customFormat="1" ht="18" thickBot="1" x14ac:dyDescent="0.25">
      <c r="A7" s="22"/>
      <c r="B7" s="371"/>
      <c r="C7" s="372"/>
      <c r="D7" s="8"/>
      <c r="E7" s="7"/>
      <c r="F7" s="8"/>
      <c r="G7" s="8"/>
      <c r="H7" s="28"/>
      <c r="I7" s="28"/>
      <c r="J7" s="8"/>
      <c r="K7" s="8"/>
      <c r="L7" s="8"/>
      <c r="M7" s="8"/>
      <c r="N7" s="8"/>
      <c r="O7" s="8"/>
      <c r="P7" s="8"/>
      <c r="Q7" s="8"/>
      <c r="R7" s="8"/>
      <c r="S7" s="8"/>
      <c r="T7" s="7"/>
      <c r="U7" s="7"/>
      <c r="V7" s="7"/>
      <c r="W7" s="7"/>
      <c r="X7" s="7"/>
      <c r="Y7" s="7"/>
      <c r="Z7" s="7"/>
      <c r="AA7" s="7"/>
      <c r="AB7" s="9"/>
      <c r="AC7" s="397"/>
      <c r="AD7" s="399"/>
      <c r="AE7" s="403"/>
      <c r="AF7" s="401"/>
    </row>
    <row r="8" spans="1:51" s="4" customFormat="1" ht="18" thickBot="1" x14ac:dyDescent="0.25">
      <c r="A8" s="22"/>
      <c r="B8" s="10"/>
      <c r="C8" s="10"/>
      <c r="D8" s="25"/>
      <c r="E8" s="25"/>
      <c r="F8" s="25"/>
      <c r="G8" s="11"/>
      <c r="H8" s="29"/>
      <c r="I8" s="30"/>
      <c r="J8" s="11"/>
      <c r="K8" s="12"/>
      <c r="L8" s="13"/>
      <c r="M8" s="25"/>
      <c r="N8" s="13"/>
      <c r="O8" s="25"/>
      <c r="P8" s="5"/>
      <c r="Q8" s="3"/>
      <c r="R8" s="5"/>
      <c r="S8" s="3"/>
      <c r="U8" s="6"/>
      <c r="V8" s="6"/>
      <c r="Z8" s="6"/>
      <c r="AB8" s="6"/>
      <c r="AC8" s="6"/>
      <c r="AD8" s="6"/>
      <c r="AE8" s="6"/>
      <c r="AF8" s="6"/>
    </row>
    <row r="9" spans="1:51" s="4" customFormat="1" ht="18" thickBot="1" x14ac:dyDescent="0.25">
      <c r="A9" s="22"/>
      <c r="B9" s="361" t="s">
        <v>5</v>
      </c>
      <c r="C9" s="362"/>
      <c r="D9" s="362"/>
      <c r="E9" s="363"/>
      <c r="F9" s="15"/>
      <c r="G9" s="364" t="s">
        <v>6</v>
      </c>
      <c r="H9" s="365"/>
      <c r="I9" s="365"/>
      <c r="J9" s="366"/>
      <c r="K9" s="366"/>
      <c r="L9" s="366"/>
      <c r="M9" s="366"/>
      <c r="N9" s="366"/>
      <c r="O9" s="366"/>
      <c r="P9" s="366"/>
      <c r="Q9" s="366"/>
      <c r="R9" s="366"/>
      <c r="S9" s="366"/>
      <c r="T9" s="366"/>
      <c r="U9" s="366"/>
      <c r="V9" s="366"/>
      <c r="W9" s="366"/>
      <c r="X9" s="366"/>
      <c r="Y9" s="366"/>
      <c r="Z9" s="366"/>
      <c r="AA9" s="366"/>
      <c r="AB9" s="366"/>
      <c r="AC9" s="366"/>
      <c r="AD9" s="366"/>
      <c r="AE9" s="366"/>
      <c r="AF9" s="366"/>
    </row>
    <row r="10" spans="1:51" s="4" customFormat="1" ht="18" thickBot="1" x14ac:dyDescent="0.25">
      <c r="A10" s="22"/>
      <c r="B10" s="361" t="s">
        <v>7</v>
      </c>
      <c r="C10" s="362"/>
      <c r="D10" s="362"/>
      <c r="E10" s="363"/>
      <c r="F10" s="15"/>
      <c r="G10" s="364" t="s">
        <v>232</v>
      </c>
      <c r="H10" s="365"/>
      <c r="I10" s="365"/>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row>
    <row r="11" spans="1:51" s="4" customFormat="1" ht="18" thickBot="1" x14ac:dyDescent="0.25">
      <c r="A11" s="22"/>
      <c r="B11" s="361" t="s">
        <v>8</v>
      </c>
      <c r="C11" s="362"/>
      <c r="D11" s="362"/>
      <c r="E11" s="363"/>
      <c r="F11" s="15"/>
      <c r="G11" s="364" t="s">
        <v>9</v>
      </c>
      <c r="H11" s="365"/>
      <c r="I11" s="365"/>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row>
    <row r="12" spans="1:51" ht="18" thickBot="1" x14ac:dyDescent="0.25">
      <c r="B12" s="361" t="s">
        <v>10</v>
      </c>
      <c r="C12" s="362"/>
      <c r="D12" s="362"/>
      <c r="E12" s="363"/>
      <c r="F12" s="15"/>
      <c r="G12" s="364">
        <v>2022</v>
      </c>
      <c r="H12" s="365"/>
      <c r="I12" s="365"/>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row>
    <row r="13" spans="1:51" x14ac:dyDescent="0.2">
      <c r="B13" s="14"/>
      <c r="C13" s="14"/>
      <c r="D13" s="26"/>
      <c r="E13" s="26"/>
      <c r="F13" s="25"/>
      <c r="G13" s="25"/>
      <c r="H13" s="31"/>
      <c r="I13" s="31"/>
      <c r="J13" s="25"/>
      <c r="K13" s="25"/>
      <c r="L13" s="13"/>
      <c r="M13" s="25"/>
      <c r="N13" s="13"/>
      <c r="O13" s="25"/>
      <c r="U13" s="26"/>
      <c r="V13" s="26"/>
      <c r="Z13" s="26"/>
      <c r="AB13" s="26"/>
      <c r="AC13" s="26"/>
      <c r="AD13" s="26"/>
      <c r="AE13" s="26"/>
      <c r="AF13" s="26"/>
    </row>
    <row r="14" spans="1:51" x14ac:dyDescent="0.2">
      <c r="B14" s="404" t="s">
        <v>11</v>
      </c>
      <c r="C14" s="404"/>
      <c r="D14" s="404"/>
      <c r="E14" s="404"/>
      <c r="F14" s="404"/>
      <c r="G14" s="404" t="s">
        <v>12</v>
      </c>
      <c r="H14" s="412"/>
      <c r="I14" s="412"/>
      <c r="J14" s="404"/>
      <c r="K14" s="404"/>
      <c r="L14" s="404"/>
      <c r="M14" s="404"/>
      <c r="N14" s="404"/>
      <c r="O14" s="404"/>
      <c r="P14" s="404"/>
      <c r="Q14" s="404"/>
      <c r="R14" s="404"/>
      <c r="S14" s="404"/>
      <c r="T14" s="408" t="s">
        <v>13</v>
      </c>
      <c r="U14" s="409"/>
      <c r="V14" s="409"/>
      <c r="W14" s="409"/>
      <c r="X14" s="409"/>
      <c r="Y14" s="409"/>
      <c r="Z14" s="409"/>
      <c r="AA14" s="409"/>
      <c r="AB14" s="409"/>
      <c r="AC14" s="409"/>
      <c r="AD14" s="409"/>
      <c r="AE14" s="409"/>
      <c r="AF14" s="409"/>
    </row>
    <row r="15" spans="1:51" ht="21" x14ac:dyDescent="0.2">
      <c r="B15" s="413" t="s">
        <v>158</v>
      </c>
      <c r="C15" s="414"/>
      <c r="D15" s="415"/>
      <c r="E15" s="416" t="s">
        <v>766</v>
      </c>
      <c r="F15" s="417"/>
      <c r="G15" s="417"/>
      <c r="H15" s="418"/>
      <c r="I15" s="418"/>
      <c r="J15" s="417"/>
      <c r="K15" s="417"/>
      <c r="L15" s="417"/>
      <c r="M15" s="417"/>
      <c r="N15" s="417"/>
      <c r="O15" s="417"/>
      <c r="P15" s="417"/>
      <c r="Q15" s="417"/>
      <c r="R15" s="417"/>
      <c r="S15" s="417"/>
      <c r="T15" s="410"/>
      <c r="U15" s="411"/>
      <c r="V15" s="411"/>
      <c r="W15" s="411"/>
      <c r="X15" s="411"/>
      <c r="Y15" s="411"/>
      <c r="Z15" s="411"/>
      <c r="AA15" s="411"/>
      <c r="AB15" s="411"/>
      <c r="AC15" s="411"/>
      <c r="AD15" s="411"/>
      <c r="AE15" s="411"/>
      <c r="AF15" s="411"/>
    </row>
    <row r="16" spans="1:51" s="16" customFormat="1" x14ac:dyDescent="0.2">
      <c r="A16" s="23"/>
      <c r="B16" s="404" t="s">
        <v>133</v>
      </c>
      <c r="C16" s="404" t="s">
        <v>98</v>
      </c>
      <c r="D16" s="405" t="s">
        <v>153</v>
      </c>
      <c r="E16" s="404" t="s">
        <v>14</v>
      </c>
      <c r="F16" s="404" t="s">
        <v>15</v>
      </c>
      <c r="G16" s="404" t="s">
        <v>16</v>
      </c>
      <c r="H16" s="404" t="s">
        <v>17</v>
      </c>
      <c r="I16" s="404" t="s">
        <v>152</v>
      </c>
      <c r="J16" s="404" t="s">
        <v>19</v>
      </c>
      <c r="K16" s="404" t="s">
        <v>20</v>
      </c>
      <c r="L16" s="404"/>
      <c r="M16" s="404"/>
      <c r="N16" s="404"/>
      <c r="O16" s="404"/>
      <c r="P16" s="404"/>
      <c r="Q16" s="404"/>
      <c r="R16" s="404"/>
      <c r="S16" s="404" t="s">
        <v>21</v>
      </c>
      <c r="T16" s="404" t="s">
        <v>22</v>
      </c>
      <c r="U16" s="404" t="s">
        <v>23</v>
      </c>
      <c r="V16" s="404" t="s">
        <v>24</v>
      </c>
      <c r="W16" s="404" t="s">
        <v>25</v>
      </c>
      <c r="X16" s="404" t="s">
        <v>26</v>
      </c>
      <c r="Y16" s="404" t="s">
        <v>27</v>
      </c>
      <c r="Z16" s="404" t="s">
        <v>28</v>
      </c>
      <c r="AA16" s="405" t="s">
        <v>134</v>
      </c>
      <c r="AB16" s="404" t="s">
        <v>29</v>
      </c>
      <c r="AC16" s="404" t="s">
        <v>30</v>
      </c>
      <c r="AD16" s="404" t="s">
        <v>31</v>
      </c>
      <c r="AE16" s="404" t="s">
        <v>32</v>
      </c>
      <c r="AF16" s="404" t="s">
        <v>80</v>
      </c>
      <c r="AG16" s="20"/>
      <c r="AH16" s="20"/>
      <c r="AI16" s="20"/>
      <c r="AJ16" s="20"/>
      <c r="AK16" s="20"/>
      <c r="AL16" s="20"/>
      <c r="AM16" s="20"/>
      <c r="AN16" s="20"/>
      <c r="AO16" s="20"/>
      <c r="AP16" s="20"/>
      <c r="AQ16" s="20"/>
      <c r="AR16" s="20"/>
      <c r="AS16" s="20"/>
      <c r="AT16" s="20"/>
      <c r="AU16" s="20"/>
      <c r="AV16" s="20"/>
      <c r="AW16" s="20"/>
      <c r="AX16" s="20"/>
      <c r="AY16" s="20"/>
    </row>
    <row r="17" spans="1:51" s="16" customFormat="1" ht="33" customHeight="1" x14ac:dyDescent="0.2">
      <c r="A17" s="23"/>
      <c r="B17" s="404"/>
      <c r="C17" s="404"/>
      <c r="D17" s="406"/>
      <c r="E17" s="404"/>
      <c r="F17" s="404"/>
      <c r="G17" s="404"/>
      <c r="H17" s="404"/>
      <c r="I17" s="404"/>
      <c r="J17" s="404"/>
      <c r="K17" s="404" t="s">
        <v>33</v>
      </c>
      <c r="L17" s="404"/>
      <c r="M17" s="404" t="s">
        <v>34</v>
      </c>
      <c r="N17" s="404"/>
      <c r="O17" s="404" t="s">
        <v>35</v>
      </c>
      <c r="P17" s="404"/>
      <c r="Q17" s="404" t="s">
        <v>36</v>
      </c>
      <c r="R17" s="404"/>
      <c r="S17" s="404"/>
      <c r="T17" s="404"/>
      <c r="U17" s="404"/>
      <c r="V17" s="404"/>
      <c r="W17" s="404"/>
      <c r="X17" s="404"/>
      <c r="Y17" s="404"/>
      <c r="Z17" s="404"/>
      <c r="AA17" s="406"/>
      <c r="AB17" s="404"/>
      <c r="AC17" s="404"/>
      <c r="AD17" s="404"/>
      <c r="AE17" s="404"/>
      <c r="AF17" s="404"/>
      <c r="AG17" s="20"/>
      <c r="AH17" s="20"/>
      <c r="AI17" s="20"/>
      <c r="AJ17" s="20"/>
      <c r="AK17" s="20"/>
      <c r="AL17" s="20"/>
      <c r="AM17" s="20"/>
      <c r="AN17" s="20"/>
      <c r="AO17" s="20"/>
      <c r="AP17" s="20"/>
      <c r="AQ17" s="20"/>
      <c r="AR17" s="20"/>
      <c r="AS17" s="20"/>
      <c r="AT17" s="20"/>
      <c r="AU17" s="20"/>
      <c r="AV17" s="20"/>
      <c r="AW17" s="20"/>
      <c r="AX17" s="20"/>
      <c r="AY17" s="20"/>
    </row>
    <row r="18" spans="1:51" s="16" customFormat="1" ht="18" x14ac:dyDescent="0.2">
      <c r="A18" s="23"/>
      <c r="B18" s="404"/>
      <c r="C18" s="404"/>
      <c r="D18" s="407"/>
      <c r="E18" s="404"/>
      <c r="F18" s="404"/>
      <c r="G18" s="404"/>
      <c r="H18" s="404"/>
      <c r="I18" s="404"/>
      <c r="J18" s="404"/>
      <c r="K18" s="32" t="s">
        <v>37</v>
      </c>
      <c r="L18" s="33" t="s">
        <v>38</v>
      </c>
      <c r="M18" s="32" t="s">
        <v>37</v>
      </c>
      <c r="N18" s="33" t="s">
        <v>38</v>
      </c>
      <c r="O18" s="32" t="s">
        <v>37</v>
      </c>
      <c r="P18" s="33" t="s">
        <v>38</v>
      </c>
      <c r="Q18" s="32" t="s">
        <v>37</v>
      </c>
      <c r="R18" s="33" t="s">
        <v>38</v>
      </c>
      <c r="S18" s="404"/>
      <c r="T18" s="404"/>
      <c r="U18" s="404"/>
      <c r="V18" s="404"/>
      <c r="W18" s="404"/>
      <c r="X18" s="404"/>
      <c r="Y18" s="404"/>
      <c r="Z18" s="404"/>
      <c r="AA18" s="407"/>
      <c r="AB18" s="404"/>
      <c r="AC18" s="404"/>
      <c r="AD18" s="404"/>
      <c r="AE18" s="404"/>
      <c r="AF18" s="404"/>
      <c r="AG18" s="20"/>
      <c r="AH18" s="20"/>
      <c r="AI18" s="20"/>
      <c r="AJ18" s="20"/>
      <c r="AK18" s="20"/>
      <c r="AL18" s="20"/>
      <c r="AM18" s="20"/>
      <c r="AN18" s="20"/>
      <c r="AO18" s="20"/>
      <c r="AP18" s="20"/>
      <c r="AQ18" s="20"/>
      <c r="AR18" s="20"/>
      <c r="AS18" s="20"/>
      <c r="AT18" s="20"/>
      <c r="AU18" s="20"/>
      <c r="AV18" s="20"/>
      <c r="AW18" s="20"/>
      <c r="AX18" s="20"/>
      <c r="AY18" s="20"/>
    </row>
    <row r="19" spans="1:51" s="253" customFormat="1" ht="126" x14ac:dyDescent="0.2">
      <c r="B19" s="254" t="s">
        <v>135</v>
      </c>
      <c r="C19" s="255" t="s">
        <v>102</v>
      </c>
      <c r="D19" s="256"/>
      <c r="E19" s="256" t="s">
        <v>39</v>
      </c>
      <c r="F19" s="256" t="s">
        <v>40</v>
      </c>
      <c r="G19" s="256" t="s">
        <v>39</v>
      </c>
      <c r="H19" s="257" t="s">
        <v>560</v>
      </c>
      <c r="I19" s="257" t="s">
        <v>173</v>
      </c>
      <c r="J19" s="258">
        <v>1</v>
      </c>
      <c r="K19" s="259"/>
      <c r="L19" s="258">
        <v>1</v>
      </c>
      <c r="M19" s="259"/>
      <c r="N19" s="258">
        <v>1</v>
      </c>
      <c r="O19" s="259"/>
      <c r="P19" s="258">
        <v>1</v>
      </c>
      <c r="Q19" s="259"/>
      <c r="R19" s="258">
        <v>1</v>
      </c>
      <c r="S19" s="257" t="s">
        <v>245</v>
      </c>
      <c r="T19" s="260"/>
      <c r="U19" s="260"/>
      <c r="V19" s="260"/>
      <c r="W19" s="260" t="s">
        <v>42</v>
      </c>
      <c r="X19" s="260" t="s">
        <v>42</v>
      </c>
      <c r="Y19" s="260" t="s">
        <v>42</v>
      </c>
      <c r="Z19" s="260" t="s">
        <v>42</v>
      </c>
      <c r="AA19" s="260" t="s">
        <v>42</v>
      </c>
      <c r="AB19" s="260"/>
      <c r="AC19" s="260"/>
      <c r="AD19" s="260"/>
      <c r="AE19" s="260"/>
      <c r="AF19" s="260"/>
    </row>
    <row r="20" spans="1:51" s="253" customFormat="1" ht="108" x14ac:dyDescent="0.2">
      <c r="B20" s="254" t="s">
        <v>135</v>
      </c>
      <c r="C20" s="255" t="s">
        <v>102</v>
      </c>
      <c r="D20" s="256"/>
      <c r="E20" s="256" t="s">
        <v>39</v>
      </c>
      <c r="F20" s="256" t="s">
        <v>40</v>
      </c>
      <c r="G20" s="256" t="s">
        <v>39</v>
      </c>
      <c r="H20" s="257" t="s">
        <v>172</v>
      </c>
      <c r="I20" s="257" t="s">
        <v>174</v>
      </c>
      <c r="J20" s="258">
        <v>1</v>
      </c>
      <c r="K20" s="259"/>
      <c r="L20" s="258">
        <v>0.2</v>
      </c>
      <c r="M20" s="259"/>
      <c r="N20" s="258">
        <v>0.5</v>
      </c>
      <c r="O20" s="259"/>
      <c r="P20" s="258">
        <v>0.75</v>
      </c>
      <c r="Q20" s="259"/>
      <c r="R20" s="258">
        <v>1</v>
      </c>
      <c r="S20" s="257" t="s">
        <v>245</v>
      </c>
      <c r="T20" s="260"/>
      <c r="U20" s="260"/>
      <c r="V20" s="260"/>
      <c r="W20" s="260" t="s">
        <v>42</v>
      </c>
      <c r="X20" s="260" t="s">
        <v>42</v>
      </c>
      <c r="Y20" s="260" t="s">
        <v>42</v>
      </c>
      <c r="Z20" s="260" t="s">
        <v>42</v>
      </c>
      <c r="AA20" s="260" t="s">
        <v>42</v>
      </c>
      <c r="AB20" s="260"/>
      <c r="AC20" s="260"/>
      <c r="AD20" s="260"/>
      <c r="AE20" s="260"/>
      <c r="AF20" s="260"/>
    </row>
    <row r="21" spans="1:51" s="253" customFormat="1" ht="54" x14ac:dyDescent="0.2">
      <c r="B21" s="254" t="s">
        <v>135</v>
      </c>
      <c r="C21" s="255" t="s">
        <v>102</v>
      </c>
      <c r="D21" s="256"/>
      <c r="E21" s="256" t="s">
        <v>39</v>
      </c>
      <c r="F21" s="256" t="s">
        <v>40</v>
      </c>
      <c r="G21" s="256" t="s">
        <v>39</v>
      </c>
      <c r="H21" s="257" t="s">
        <v>92</v>
      </c>
      <c r="I21" s="257" t="s">
        <v>147</v>
      </c>
      <c r="J21" s="261">
        <v>1</v>
      </c>
      <c r="K21" s="259"/>
      <c r="L21" s="258">
        <v>0.25</v>
      </c>
      <c r="M21" s="259"/>
      <c r="N21" s="258">
        <v>0.3</v>
      </c>
      <c r="O21" s="259"/>
      <c r="P21" s="258">
        <v>0.5</v>
      </c>
      <c r="Q21" s="259"/>
      <c r="R21" s="258">
        <v>1</v>
      </c>
      <c r="S21" s="257" t="s">
        <v>245</v>
      </c>
      <c r="T21" s="262"/>
      <c r="U21" s="262"/>
      <c r="V21" s="262"/>
      <c r="W21" s="262"/>
      <c r="X21" s="262"/>
      <c r="Y21" s="262" t="s">
        <v>42</v>
      </c>
      <c r="Z21" s="262"/>
      <c r="AA21" s="262"/>
      <c r="AB21" s="262" t="s">
        <v>42</v>
      </c>
      <c r="AC21" s="262"/>
      <c r="AD21" s="262"/>
      <c r="AE21" s="262"/>
      <c r="AF21" s="262"/>
    </row>
    <row r="22" spans="1:51" s="253" customFormat="1" ht="54" x14ac:dyDescent="0.2">
      <c r="B22" s="254" t="s">
        <v>135</v>
      </c>
      <c r="C22" s="255" t="s">
        <v>102</v>
      </c>
      <c r="D22" s="274"/>
      <c r="E22" s="256" t="s">
        <v>39</v>
      </c>
      <c r="F22" s="262" t="s">
        <v>40</v>
      </c>
      <c r="G22" s="262" t="s">
        <v>299</v>
      </c>
      <c r="H22" s="262" t="s">
        <v>300</v>
      </c>
      <c r="I22" s="262" t="s">
        <v>301</v>
      </c>
      <c r="J22" s="261">
        <v>1</v>
      </c>
      <c r="K22" s="262"/>
      <c r="L22" s="261">
        <v>0.25</v>
      </c>
      <c r="M22" s="262"/>
      <c r="N22" s="261">
        <v>0.5</v>
      </c>
      <c r="O22" s="262"/>
      <c r="P22" s="261">
        <v>0.75</v>
      </c>
      <c r="Q22" s="262"/>
      <c r="R22" s="261">
        <v>1</v>
      </c>
      <c r="S22" s="262" t="s">
        <v>302</v>
      </c>
      <c r="T22" s="262"/>
      <c r="U22" s="262"/>
      <c r="V22" s="262"/>
      <c r="W22" s="262"/>
      <c r="X22" s="262"/>
      <c r="Y22" s="262"/>
      <c r="Z22" s="262"/>
      <c r="AA22" s="262"/>
      <c r="AB22" s="262"/>
      <c r="AC22" s="262"/>
      <c r="AD22" s="262"/>
      <c r="AE22" s="262"/>
      <c r="AF22" s="262"/>
    </row>
    <row r="23" spans="1:51" s="253" customFormat="1" ht="72" x14ac:dyDescent="0.2">
      <c r="B23" s="254" t="s">
        <v>135</v>
      </c>
      <c r="C23" s="255" t="s">
        <v>102</v>
      </c>
      <c r="D23" s="274"/>
      <c r="E23" s="256" t="s">
        <v>39</v>
      </c>
      <c r="F23" s="262" t="s">
        <v>40</v>
      </c>
      <c r="G23" s="262" t="s">
        <v>53</v>
      </c>
      <c r="H23" s="262" t="s">
        <v>303</v>
      </c>
      <c r="I23" s="262" t="s">
        <v>304</v>
      </c>
      <c r="J23" s="261">
        <v>1</v>
      </c>
      <c r="K23" s="262"/>
      <c r="L23" s="261">
        <v>0.25</v>
      </c>
      <c r="M23" s="262"/>
      <c r="N23" s="261">
        <v>0.5</v>
      </c>
      <c r="O23" s="262"/>
      <c r="P23" s="261">
        <v>0.75</v>
      </c>
      <c r="Q23" s="262"/>
      <c r="R23" s="261">
        <v>1</v>
      </c>
      <c r="S23" s="262" t="s">
        <v>302</v>
      </c>
      <c r="T23" s="262"/>
      <c r="U23" s="262"/>
      <c r="V23" s="262"/>
      <c r="W23" s="262"/>
      <c r="X23" s="262"/>
      <c r="Y23" s="262"/>
      <c r="Z23" s="262"/>
      <c r="AA23" s="262"/>
      <c r="AB23" s="262"/>
      <c r="AC23" s="262"/>
      <c r="AD23" s="262"/>
      <c r="AE23" s="262"/>
      <c r="AF23" s="262"/>
    </row>
    <row r="24" spans="1:51" s="353" customFormat="1" ht="54" x14ac:dyDescent="0.2">
      <c r="B24" s="354" t="s">
        <v>135</v>
      </c>
      <c r="C24" s="360" t="s">
        <v>102</v>
      </c>
      <c r="D24" s="355"/>
      <c r="E24" s="355" t="s">
        <v>39</v>
      </c>
      <c r="F24" s="355" t="s">
        <v>40</v>
      </c>
      <c r="G24" s="356" t="s">
        <v>43</v>
      </c>
      <c r="H24" s="357" t="s">
        <v>767</v>
      </c>
      <c r="I24" s="357" t="s">
        <v>768</v>
      </c>
      <c r="J24" s="358">
        <v>1</v>
      </c>
      <c r="K24" s="358"/>
      <c r="L24" s="358">
        <v>0.25</v>
      </c>
      <c r="M24" s="358"/>
      <c r="N24" s="358">
        <v>0.5</v>
      </c>
      <c r="O24" s="358"/>
      <c r="P24" s="358">
        <v>0.75</v>
      </c>
      <c r="Q24" s="358"/>
      <c r="R24" s="358">
        <v>1</v>
      </c>
      <c r="S24" s="357" t="s">
        <v>111</v>
      </c>
      <c r="T24" s="356" t="s">
        <v>42</v>
      </c>
      <c r="U24" s="356"/>
      <c r="V24" s="356"/>
      <c r="W24" s="356"/>
      <c r="X24" s="356"/>
      <c r="Y24" s="356"/>
      <c r="Z24" s="356"/>
      <c r="AA24" s="356"/>
      <c r="AB24" s="356"/>
      <c r="AC24" s="356"/>
      <c r="AD24" s="356"/>
      <c r="AE24" s="356"/>
      <c r="AF24" s="359"/>
    </row>
    <row r="25" spans="1:51" s="253" customFormat="1" ht="72" x14ac:dyDescent="0.2">
      <c r="B25" s="254" t="s">
        <v>135</v>
      </c>
      <c r="C25" s="255" t="s">
        <v>104</v>
      </c>
      <c r="D25" s="256"/>
      <c r="E25" s="256" t="s">
        <v>44</v>
      </c>
      <c r="F25" s="256" t="s">
        <v>45</v>
      </c>
      <c r="G25" s="262" t="s">
        <v>46</v>
      </c>
      <c r="H25" s="256" t="s">
        <v>246</v>
      </c>
      <c r="I25" s="256" t="s">
        <v>291</v>
      </c>
      <c r="J25" s="263">
        <v>154</v>
      </c>
      <c r="K25" s="262">
        <f>+J25</f>
        <v>154</v>
      </c>
      <c r="L25" s="258">
        <f>+K25/J25</f>
        <v>1</v>
      </c>
      <c r="M25" s="263">
        <f>+J25</f>
        <v>154</v>
      </c>
      <c r="N25" s="258">
        <f>+M25/J25</f>
        <v>1</v>
      </c>
      <c r="O25" s="263">
        <f>+J25</f>
        <v>154</v>
      </c>
      <c r="P25" s="258">
        <f>+O25/J25</f>
        <v>1</v>
      </c>
      <c r="Q25" s="263">
        <f>+J25</f>
        <v>154</v>
      </c>
      <c r="R25" s="258">
        <f>+Q25/J25</f>
        <v>1</v>
      </c>
      <c r="S25" s="256" t="s">
        <v>48</v>
      </c>
      <c r="T25" s="254"/>
      <c r="U25" s="262"/>
      <c r="V25" s="262"/>
      <c r="W25" s="262"/>
      <c r="X25" s="262"/>
      <c r="Y25" s="262"/>
      <c r="Z25" s="262"/>
      <c r="AA25" s="262"/>
      <c r="AB25" s="264"/>
      <c r="AC25" s="262"/>
      <c r="AD25" s="265"/>
      <c r="AE25" s="266"/>
      <c r="AF25" s="257"/>
    </row>
    <row r="26" spans="1:51" s="253" customFormat="1" ht="72" x14ac:dyDescent="0.2">
      <c r="B26" s="254" t="s">
        <v>135</v>
      </c>
      <c r="C26" s="255" t="s">
        <v>104</v>
      </c>
      <c r="D26" s="256"/>
      <c r="E26" s="262" t="s">
        <v>44</v>
      </c>
      <c r="F26" s="262" t="s">
        <v>45</v>
      </c>
      <c r="G26" s="262" t="s">
        <v>49</v>
      </c>
      <c r="H26" s="257" t="s">
        <v>107</v>
      </c>
      <c r="I26" s="257" t="s">
        <v>108</v>
      </c>
      <c r="J26" s="267">
        <v>1</v>
      </c>
      <c r="K26" s="268"/>
      <c r="L26" s="258">
        <v>0.25</v>
      </c>
      <c r="M26" s="268"/>
      <c r="N26" s="258">
        <v>0.5</v>
      </c>
      <c r="O26" s="259"/>
      <c r="P26" s="258">
        <v>0.75</v>
      </c>
      <c r="Q26" s="259"/>
      <c r="R26" s="258">
        <v>1</v>
      </c>
      <c r="S26" s="257" t="s">
        <v>47</v>
      </c>
      <c r="T26" s="260"/>
      <c r="U26" s="260"/>
      <c r="V26" s="260"/>
      <c r="W26" s="260"/>
      <c r="X26" s="260"/>
      <c r="Y26" s="260"/>
      <c r="Z26" s="260"/>
      <c r="AA26" s="260"/>
      <c r="AB26" s="260"/>
      <c r="AC26" s="260"/>
      <c r="AD26" s="260"/>
      <c r="AE26" s="260"/>
      <c r="AF26" s="260"/>
    </row>
    <row r="27" spans="1:51" s="253" customFormat="1" ht="342" x14ac:dyDescent="0.2">
      <c r="B27" s="254" t="s">
        <v>135</v>
      </c>
      <c r="C27" s="255" t="s">
        <v>104</v>
      </c>
      <c r="D27" s="256"/>
      <c r="E27" s="262" t="s">
        <v>44</v>
      </c>
      <c r="F27" s="262" t="s">
        <v>125</v>
      </c>
      <c r="G27" s="262" t="s">
        <v>247</v>
      </c>
      <c r="H27" s="257" t="s">
        <v>123</v>
      </c>
      <c r="I27" s="257" t="s">
        <v>124</v>
      </c>
      <c r="J27" s="258">
        <v>1</v>
      </c>
      <c r="K27" s="269">
        <v>1</v>
      </c>
      <c r="L27" s="258">
        <v>1</v>
      </c>
      <c r="M27" s="270">
        <v>1</v>
      </c>
      <c r="N27" s="258">
        <v>1</v>
      </c>
      <c r="O27" s="270">
        <v>1</v>
      </c>
      <c r="P27" s="258">
        <v>1</v>
      </c>
      <c r="Q27" s="270">
        <v>1</v>
      </c>
      <c r="R27" s="258">
        <v>1</v>
      </c>
      <c r="S27" s="257" t="s">
        <v>772</v>
      </c>
      <c r="T27" s="262"/>
      <c r="U27" s="260"/>
      <c r="V27" s="260" t="s">
        <v>42</v>
      </c>
      <c r="W27" s="260"/>
      <c r="X27" s="260"/>
      <c r="Y27" s="260"/>
      <c r="Z27" s="260"/>
      <c r="AA27" s="260"/>
      <c r="AB27" s="260"/>
      <c r="AC27" s="260"/>
      <c r="AD27" s="260"/>
      <c r="AE27" s="260"/>
      <c r="AF27" s="260"/>
    </row>
    <row r="28" spans="1:51" s="253" customFormat="1" ht="216" x14ac:dyDescent="0.2">
      <c r="B28" s="254" t="s">
        <v>135</v>
      </c>
      <c r="C28" s="255" t="s">
        <v>104</v>
      </c>
      <c r="D28" s="256"/>
      <c r="E28" s="262" t="s">
        <v>44</v>
      </c>
      <c r="F28" s="262" t="s">
        <v>45</v>
      </c>
      <c r="G28" s="262" t="s">
        <v>46</v>
      </c>
      <c r="H28" s="257" t="s">
        <v>248</v>
      </c>
      <c r="I28" s="257" t="s">
        <v>249</v>
      </c>
      <c r="J28" s="258">
        <v>1</v>
      </c>
      <c r="K28" s="259"/>
      <c r="L28" s="258">
        <v>0.25</v>
      </c>
      <c r="M28" s="259"/>
      <c r="N28" s="258">
        <v>0.5</v>
      </c>
      <c r="O28" s="259"/>
      <c r="P28" s="258">
        <v>0.75</v>
      </c>
      <c r="Q28" s="259"/>
      <c r="R28" s="258">
        <v>1</v>
      </c>
      <c r="S28" s="257" t="s">
        <v>275</v>
      </c>
      <c r="T28" s="264"/>
      <c r="U28" s="260"/>
      <c r="V28" s="260"/>
      <c r="W28" s="264"/>
      <c r="X28" s="264"/>
      <c r="Y28" s="264"/>
      <c r="Z28" s="260"/>
      <c r="AA28" s="264"/>
      <c r="AB28" s="260"/>
      <c r="AC28" s="260"/>
      <c r="AD28" s="260"/>
      <c r="AE28" s="260"/>
      <c r="AF28" s="260"/>
    </row>
    <row r="29" spans="1:51" s="253" customFormat="1" ht="72" x14ac:dyDescent="0.2">
      <c r="B29" s="254" t="s">
        <v>140</v>
      </c>
      <c r="C29" s="255" t="s">
        <v>103</v>
      </c>
      <c r="D29" s="256"/>
      <c r="E29" s="262" t="s">
        <v>51</v>
      </c>
      <c r="F29" s="262" t="s">
        <v>171</v>
      </c>
      <c r="G29" s="262" t="s">
        <v>97</v>
      </c>
      <c r="H29" s="257" t="s">
        <v>309</v>
      </c>
      <c r="I29" s="257" t="s">
        <v>310</v>
      </c>
      <c r="J29" s="258">
        <v>1</v>
      </c>
      <c r="K29" s="259"/>
      <c r="L29" s="258">
        <v>0.1</v>
      </c>
      <c r="M29" s="259"/>
      <c r="N29" s="258">
        <v>0.3</v>
      </c>
      <c r="O29" s="259"/>
      <c r="P29" s="258">
        <v>0.6</v>
      </c>
      <c r="Q29" s="259"/>
      <c r="R29" s="258">
        <v>1</v>
      </c>
      <c r="S29" s="257" t="s">
        <v>278</v>
      </c>
      <c r="T29" s="260"/>
      <c r="U29" s="260"/>
      <c r="V29" s="260"/>
      <c r="W29" s="260"/>
      <c r="X29" s="260"/>
      <c r="Y29" s="260"/>
      <c r="Z29" s="260"/>
      <c r="AA29" s="260"/>
      <c r="AB29" s="260"/>
      <c r="AC29" s="260" t="s">
        <v>42</v>
      </c>
      <c r="AD29" s="260"/>
      <c r="AE29" s="260"/>
      <c r="AF29" s="260"/>
    </row>
    <row r="30" spans="1:51" s="253" customFormat="1" ht="90" x14ac:dyDescent="0.2">
      <c r="B30" s="254" t="s">
        <v>140</v>
      </c>
      <c r="C30" s="255" t="s">
        <v>103</v>
      </c>
      <c r="E30" s="262" t="s">
        <v>51</v>
      </c>
      <c r="F30" s="262" t="s">
        <v>171</v>
      </c>
      <c r="G30" s="262" t="s">
        <v>97</v>
      </c>
      <c r="H30" s="262" t="s">
        <v>311</v>
      </c>
      <c r="I30" s="257" t="s">
        <v>312</v>
      </c>
      <c r="J30" s="258">
        <v>1</v>
      </c>
      <c r="K30" s="259"/>
      <c r="L30" s="258">
        <v>0.25</v>
      </c>
      <c r="M30" s="259"/>
      <c r="N30" s="258">
        <v>0.5</v>
      </c>
      <c r="O30" s="259"/>
      <c r="P30" s="258">
        <v>0.75</v>
      </c>
      <c r="Q30" s="259"/>
      <c r="R30" s="258">
        <v>1</v>
      </c>
      <c r="S30" s="257" t="s">
        <v>278</v>
      </c>
      <c r="T30" s="260"/>
      <c r="U30" s="260"/>
      <c r="V30" s="260"/>
      <c r="W30" s="260"/>
      <c r="X30" s="260"/>
      <c r="Y30" s="260"/>
      <c r="Z30" s="260"/>
      <c r="AA30" s="260"/>
      <c r="AB30" s="260"/>
      <c r="AC30" s="260"/>
      <c r="AD30" s="260"/>
      <c r="AE30" s="260"/>
      <c r="AF30" s="260"/>
    </row>
    <row r="31" spans="1:51" s="253" customFormat="1" ht="72" x14ac:dyDescent="0.2">
      <c r="B31" s="254" t="s">
        <v>140</v>
      </c>
      <c r="C31" s="255" t="s">
        <v>103</v>
      </c>
      <c r="D31" s="256"/>
      <c r="E31" s="262" t="s">
        <v>51</v>
      </c>
      <c r="F31" s="262" t="s">
        <v>171</v>
      </c>
      <c r="G31" s="262" t="s">
        <v>97</v>
      </c>
      <c r="H31" s="257" t="s">
        <v>313</v>
      </c>
      <c r="I31" s="257" t="s">
        <v>314</v>
      </c>
      <c r="J31" s="258">
        <v>1</v>
      </c>
      <c r="K31" s="259"/>
      <c r="L31" s="258">
        <v>0</v>
      </c>
      <c r="M31" s="259"/>
      <c r="N31" s="258">
        <v>0.25</v>
      </c>
      <c r="O31" s="259"/>
      <c r="P31" s="258">
        <v>0.5</v>
      </c>
      <c r="Q31" s="259"/>
      <c r="R31" s="258">
        <v>1</v>
      </c>
      <c r="S31" s="257" t="s">
        <v>278</v>
      </c>
      <c r="T31" s="260"/>
      <c r="U31" s="260"/>
      <c r="V31" s="260"/>
      <c r="W31" s="260"/>
      <c r="X31" s="260"/>
      <c r="Y31" s="260"/>
      <c r="Z31" s="260"/>
      <c r="AA31" s="260"/>
      <c r="AB31" s="260"/>
      <c r="AC31" s="260"/>
      <c r="AD31" s="260" t="s">
        <v>42</v>
      </c>
      <c r="AE31" s="260"/>
      <c r="AF31" s="260"/>
    </row>
    <row r="32" spans="1:51" s="253" customFormat="1" ht="108" x14ac:dyDescent="0.2">
      <c r="B32" s="254" t="s">
        <v>140</v>
      </c>
      <c r="C32" s="255" t="s">
        <v>103</v>
      </c>
      <c r="D32" s="256"/>
      <c r="E32" s="262" t="s">
        <v>51</v>
      </c>
      <c r="F32" s="262" t="s">
        <v>171</v>
      </c>
      <c r="G32" s="262" t="s">
        <v>52</v>
      </c>
      <c r="H32" s="257" t="s">
        <v>315</v>
      </c>
      <c r="I32" s="257" t="s">
        <v>316</v>
      </c>
      <c r="J32" s="258">
        <v>1</v>
      </c>
      <c r="K32" s="257"/>
      <c r="L32" s="258">
        <v>0</v>
      </c>
      <c r="M32" s="257"/>
      <c r="N32" s="258">
        <v>0.25</v>
      </c>
      <c r="O32" s="257"/>
      <c r="P32" s="258">
        <v>0.5</v>
      </c>
      <c r="Q32" s="257"/>
      <c r="R32" s="258">
        <v>1</v>
      </c>
      <c r="S32" s="257" t="s">
        <v>278</v>
      </c>
      <c r="T32" s="264"/>
      <c r="U32" s="260"/>
      <c r="V32" s="260"/>
      <c r="W32" s="264"/>
      <c r="X32" s="264"/>
      <c r="Y32" s="264"/>
      <c r="Z32" s="260"/>
      <c r="AA32" s="264"/>
      <c r="AB32" s="260"/>
      <c r="AC32" s="260" t="s">
        <v>42</v>
      </c>
      <c r="AD32" s="260"/>
      <c r="AE32" s="260" t="s">
        <v>42</v>
      </c>
      <c r="AF32" s="260"/>
    </row>
    <row r="33" spans="2:32" s="253" customFormat="1" ht="108" x14ac:dyDescent="0.2">
      <c r="B33" s="271" t="s">
        <v>136</v>
      </c>
      <c r="C33" s="272" t="s">
        <v>104</v>
      </c>
      <c r="D33" s="272" t="s">
        <v>233</v>
      </c>
      <c r="E33" s="271" t="s">
        <v>51</v>
      </c>
      <c r="F33" s="271" t="s">
        <v>171</v>
      </c>
      <c r="G33" s="271" t="s">
        <v>59</v>
      </c>
      <c r="H33" s="257" t="s">
        <v>317</v>
      </c>
      <c r="I33" s="257" t="s">
        <v>318</v>
      </c>
      <c r="J33" s="273">
        <v>6</v>
      </c>
      <c r="K33" s="257"/>
      <c r="L33" s="258">
        <f>+K33/J33</f>
        <v>0</v>
      </c>
      <c r="M33" s="257">
        <v>1</v>
      </c>
      <c r="N33" s="258">
        <f>+M33/J33</f>
        <v>0.16666666666666666</v>
      </c>
      <c r="O33" s="257">
        <v>2</v>
      </c>
      <c r="P33" s="258">
        <f>+O33/J33</f>
        <v>0.33333333333333331</v>
      </c>
      <c r="Q33" s="257">
        <v>6</v>
      </c>
      <c r="R33" s="258">
        <f>+Q33/J33</f>
        <v>1</v>
      </c>
      <c r="S33" s="257" t="s">
        <v>757</v>
      </c>
      <c r="T33" s="264"/>
      <c r="U33" s="260"/>
      <c r="V33" s="260"/>
      <c r="W33" s="264"/>
      <c r="X33" s="264"/>
      <c r="Y33" s="264"/>
      <c r="Z33" s="260"/>
      <c r="AA33" s="264"/>
      <c r="AB33" s="260"/>
      <c r="AC33" s="260"/>
      <c r="AD33" s="260"/>
      <c r="AE33" s="260"/>
      <c r="AF33" s="260"/>
    </row>
    <row r="34" spans="2:32" s="253" customFormat="1" ht="72" x14ac:dyDescent="0.2">
      <c r="B34" s="254" t="s">
        <v>135</v>
      </c>
      <c r="C34" s="255" t="s">
        <v>102</v>
      </c>
      <c r="D34" s="256"/>
      <c r="E34" s="262" t="s">
        <v>51</v>
      </c>
      <c r="F34" s="262" t="s">
        <v>45</v>
      </c>
      <c r="G34" s="262" t="s">
        <v>53</v>
      </c>
      <c r="H34" s="257" t="s">
        <v>54</v>
      </c>
      <c r="I34" s="257" t="s">
        <v>55</v>
      </c>
      <c r="J34" s="258">
        <v>1</v>
      </c>
      <c r="K34" s="269"/>
      <c r="L34" s="258">
        <v>0.25</v>
      </c>
      <c r="M34" s="269"/>
      <c r="N34" s="258">
        <v>0.5</v>
      </c>
      <c r="O34" s="269"/>
      <c r="P34" s="258">
        <v>0.75</v>
      </c>
      <c r="Q34" s="269"/>
      <c r="R34" s="258">
        <v>1</v>
      </c>
      <c r="S34" s="257" t="s">
        <v>48</v>
      </c>
      <c r="T34" s="264"/>
      <c r="U34" s="260"/>
      <c r="V34" s="260"/>
      <c r="W34" s="264"/>
      <c r="X34" s="264"/>
      <c r="Y34" s="264"/>
      <c r="Z34" s="260"/>
      <c r="AA34" s="264"/>
      <c r="AB34" s="260"/>
      <c r="AC34" s="260"/>
      <c r="AD34" s="260"/>
      <c r="AE34" s="260"/>
      <c r="AF34" s="260"/>
    </row>
    <row r="35" spans="2:32" s="253" customFormat="1" ht="288" x14ac:dyDescent="0.2">
      <c r="B35" s="254" t="s">
        <v>135</v>
      </c>
      <c r="C35" s="255" t="s">
        <v>102</v>
      </c>
      <c r="D35" s="256"/>
      <c r="E35" s="262" t="s">
        <v>51</v>
      </c>
      <c r="F35" s="262" t="s">
        <v>250</v>
      </c>
      <c r="G35" s="262" t="s">
        <v>113</v>
      </c>
      <c r="H35" s="257" t="s">
        <v>148</v>
      </c>
      <c r="I35" s="257" t="s">
        <v>146</v>
      </c>
      <c r="J35" s="258">
        <v>1</v>
      </c>
      <c r="K35" s="259"/>
      <c r="L35" s="258">
        <v>0.25</v>
      </c>
      <c r="M35" s="259"/>
      <c r="N35" s="258">
        <v>0.5</v>
      </c>
      <c r="O35" s="259"/>
      <c r="P35" s="258">
        <v>0.75</v>
      </c>
      <c r="Q35" s="259"/>
      <c r="R35" s="258">
        <v>1</v>
      </c>
      <c r="S35" s="257" t="s">
        <v>562</v>
      </c>
      <c r="T35" s="264"/>
      <c r="U35" s="260"/>
      <c r="V35" s="260"/>
      <c r="W35" s="264"/>
      <c r="X35" s="264"/>
      <c r="Y35" s="264"/>
      <c r="Z35" s="260"/>
      <c r="AA35" s="264"/>
      <c r="AB35" s="260"/>
      <c r="AC35" s="260"/>
      <c r="AD35" s="260"/>
      <c r="AE35" s="260"/>
      <c r="AF35" s="260"/>
    </row>
    <row r="36" spans="2:32" s="253" customFormat="1" ht="54" x14ac:dyDescent="0.2">
      <c r="B36" s="254" t="s">
        <v>135</v>
      </c>
      <c r="C36" s="255" t="s">
        <v>102</v>
      </c>
      <c r="D36" s="256"/>
      <c r="E36" s="262" t="s">
        <v>51</v>
      </c>
      <c r="F36" s="262" t="s">
        <v>250</v>
      </c>
      <c r="G36" s="262" t="s">
        <v>250</v>
      </c>
      <c r="H36" s="257" t="s">
        <v>56</v>
      </c>
      <c r="I36" s="257" t="s">
        <v>57</v>
      </c>
      <c r="J36" s="258">
        <v>1</v>
      </c>
      <c r="K36" s="259"/>
      <c r="L36" s="258">
        <v>0.25</v>
      </c>
      <c r="M36" s="259"/>
      <c r="N36" s="258">
        <v>0.5</v>
      </c>
      <c r="O36" s="259"/>
      <c r="P36" s="258">
        <v>0.75</v>
      </c>
      <c r="Q36" s="259"/>
      <c r="R36" s="258">
        <v>1</v>
      </c>
      <c r="S36" s="257" t="s">
        <v>58</v>
      </c>
      <c r="T36" s="264"/>
      <c r="U36" s="260"/>
      <c r="V36" s="260"/>
      <c r="W36" s="264"/>
      <c r="X36" s="264"/>
      <c r="Y36" s="264"/>
      <c r="Z36" s="260"/>
      <c r="AA36" s="264"/>
      <c r="AB36" s="260"/>
      <c r="AC36" s="260"/>
      <c r="AD36" s="260"/>
      <c r="AE36" s="260"/>
      <c r="AF36" s="260"/>
    </row>
    <row r="37" spans="2:32" s="253" customFormat="1" ht="72" x14ac:dyDescent="0.2">
      <c r="B37" s="254" t="s">
        <v>135</v>
      </c>
      <c r="C37" s="255" t="s">
        <v>102</v>
      </c>
      <c r="D37" s="274"/>
      <c r="E37" s="262" t="s">
        <v>51</v>
      </c>
      <c r="F37" s="262" t="s">
        <v>250</v>
      </c>
      <c r="G37" s="262" t="s">
        <v>53</v>
      </c>
      <c r="H37" s="262" t="s">
        <v>305</v>
      </c>
      <c r="I37" s="262" t="s">
        <v>306</v>
      </c>
      <c r="J37" s="261">
        <v>1</v>
      </c>
      <c r="K37" s="262"/>
      <c r="L37" s="261">
        <v>0.25</v>
      </c>
      <c r="M37" s="262"/>
      <c r="N37" s="261">
        <v>0.5</v>
      </c>
      <c r="O37" s="262"/>
      <c r="P37" s="261">
        <v>0.75</v>
      </c>
      <c r="Q37" s="262"/>
      <c r="R37" s="261">
        <v>1</v>
      </c>
      <c r="S37" s="262" t="s">
        <v>302</v>
      </c>
      <c r="T37" s="264"/>
      <c r="U37" s="260"/>
      <c r="V37" s="260"/>
      <c r="W37" s="264"/>
      <c r="X37" s="264"/>
      <c r="Y37" s="264"/>
      <c r="Z37" s="260"/>
      <c r="AA37" s="264"/>
      <c r="AB37" s="260"/>
      <c r="AC37" s="260"/>
      <c r="AD37" s="260"/>
      <c r="AE37" s="260"/>
      <c r="AF37" s="260"/>
    </row>
    <row r="38" spans="2:32" s="253" customFormat="1" ht="342" x14ac:dyDescent="0.2">
      <c r="B38" s="254" t="s">
        <v>135</v>
      </c>
      <c r="C38" s="255" t="s">
        <v>102</v>
      </c>
      <c r="D38" s="256"/>
      <c r="E38" s="262" t="s">
        <v>51</v>
      </c>
      <c r="F38" s="262" t="s">
        <v>60</v>
      </c>
      <c r="G38" s="262" t="s">
        <v>49</v>
      </c>
      <c r="H38" s="257" t="s">
        <v>285</v>
      </c>
      <c r="I38" s="257" t="s">
        <v>61</v>
      </c>
      <c r="J38" s="275"/>
      <c r="K38" s="275"/>
      <c r="L38" s="276"/>
      <c r="M38" s="275"/>
      <c r="N38" s="276"/>
      <c r="O38" s="275"/>
      <c r="P38" s="276"/>
      <c r="Q38" s="275"/>
      <c r="R38" s="258"/>
      <c r="S38" s="257" t="s">
        <v>772</v>
      </c>
      <c r="T38" s="264"/>
      <c r="U38" s="260"/>
      <c r="V38" s="260"/>
      <c r="W38" s="264"/>
      <c r="X38" s="264"/>
      <c r="Y38" s="264"/>
      <c r="Z38" s="260"/>
      <c r="AA38" s="264"/>
      <c r="AB38" s="260"/>
      <c r="AC38" s="260"/>
      <c r="AD38" s="260"/>
      <c r="AE38" s="260"/>
      <c r="AF38" s="260"/>
    </row>
    <row r="39" spans="2:32" s="253" customFormat="1" ht="342" x14ac:dyDescent="0.2">
      <c r="B39" s="254" t="s">
        <v>135</v>
      </c>
      <c r="C39" s="255" t="s">
        <v>102</v>
      </c>
      <c r="D39" s="256"/>
      <c r="E39" s="262" t="s">
        <v>51</v>
      </c>
      <c r="F39" s="262" t="s">
        <v>60</v>
      </c>
      <c r="G39" s="262" t="s">
        <v>49</v>
      </c>
      <c r="H39" s="257" t="s">
        <v>286</v>
      </c>
      <c r="I39" s="257" t="s">
        <v>62</v>
      </c>
      <c r="J39" s="275"/>
      <c r="K39" s="275"/>
      <c r="L39" s="276"/>
      <c r="M39" s="275"/>
      <c r="N39" s="276"/>
      <c r="O39" s="275"/>
      <c r="P39" s="276"/>
      <c r="Q39" s="277"/>
      <c r="R39" s="258"/>
      <c r="S39" s="257" t="s">
        <v>772</v>
      </c>
      <c r="T39" s="264"/>
      <c r="U39" s="260"/>
      <c r="V39" s="260"/>
      <c r="W39" s="264"/>
      <c r="X39" s="264"/>
      <c r="Y39" s="264"/>
      <c r="Z39" s="260"/>
      <c r="AA39" s="264"/>
      <c r="AB39" s="260"/>
      <c r="AC39" s="260"/>
      <c r="AD39" s="260"/>
      <c r="AE39" s="260"/>
      <c r="AF39" s="260"/>
    </row>
    <row r="40" spans="2:32" s="253" customFormat="1" ht="72" x14ac:dyDescent="0.2">
      <c r="B40" s="254" t="s">
        <v>135</v>
      </c>
      <c r="C40" s="255" t="s">
        <v>102</v>
      </c>
      <c r="D40" s="256"/>
      <c r="E40" s="262" t="s">
        <v>51</v>
      </c>
      <c r="F40" s="262" t="s">
        <v>60</v>
      </c>
      <c r="G40" s="262" t="s">
        <v>49</v>
      </c>
      <c r="H40" s="257" t="s">
        <v>287</v>
      </c>
      <c r="I40" s="257" t="s">
        <v>63</v>
      </c>
      <c r="J40" s="275"/>
      <c r="K40" s="275"/>
      <c r="L40" s="276"/>
      <c r="M40" s="275"/>
      <c r="N40" s="276"/>
      <c r="O40" s="275"/>
      <c r="P40" s="276"/>
      <c r="Q40" s="277"/>
      <c r="R40" s="258"/>
      <c r="S40" s="257" t="s">
        <v>276</v>
      </c>
      <c r="T40" s="264"/>
      <c r="U40" s="260"/>
      <c r="V40" s="260"/>
      <c r="W40" s="264"/>
      <c r="X40" s="264"/>
      <c r="Y40" s="264"/>
      <c r="Z40" s="260"/>
      <c r="AA40" s="264"/>
      <c r="AB40" s="260"/>
      <c r="AC40" s="260"/>
      <c r="AD40" s="260"/>
      <c r="AE40" s="260"/>
      <c r="AF40" s="260"/>
    </row>
    <row r="41" spans="2:32" s="253" customFormat="1" ht="72" x14ac:dyDescent="0.2">
      <c r="B41" s="254" t="s">
        <v>135</v>
      </c>
      <c r="C41" s="255" t="s">
        <v>102</v>
      </c>
      <c r="D41" s="256"/>
      <c r="E41" s="262" t="s">
        <v>51</v>
      </c>
      <c r="F41" s="262" t="s">
        <v>60</v>
      </c>
      <c r="G41" s="262" t="s">
        <v>49</v>
      </c>
      <c r="H41" s="257" t="s">
        <v>288</v>
      </c>
      <c r="I41" s="257" t="s">
        <v>64</v>
      </c>
      <c r="J41" s="275"/>
      <c r="K41" s="275"/>
      <c r="L41" s="276"/>
      <c r="M41" s="275"/>
      <c r="N41" s="276"/>
      <c r="O41" s="275"/>
      <c r="P41" s="276"/>
      <c r="Q41" s="277"/>
      <c r="R41" s="258"/>
      <c r="S41" s="257" t="s">
        <v>276</v>
      </c>
      <c r="T41" s="264"/>
      <c r="U41" s="260"/>
      <c r="V41" s="260"/>
      <c r="W41" s="264"/>
      <c r="X41" s="264"/>
      <c r="Y41" s="264"/>
      <c r="Z41" s="260"/>
      <c r="AA41" s="264"/>
      <c r="AB41" s="260"/>
      <c r="AC41" s="260"/>
      <c r="AD41" s="260"/>
      <c r="AE41" s="260"/>
      <c r="AF41" s="260"/>
    </row>
    <row r="42" spans="2:32" s="253" customFormat="1" ht="342" x14ac:dyDescent="0.2">
      <c r="B42" s="254" t="s">
        <v>135</v>
      </c>
      <c r="C42" s="255" t="s">
        <v>102</v>
      </c>
      <c r="D42" s="256"/>
      <c r="E42" s="262" t="s">
        <v>51</v>
      </c>
      <c r="F42" s="262" t="s">
        <v>60</v>
      </c>
      <c r="G42" s="262" t="s">
        <v>49</v>
      </c>
      <c r="H42" s="257" t="s">
        <v>289</v>
      </c>
      <c r="I42" s="257" t="s">
        <v>290</v>
      </c>
      <c r="J42" s="275"/>
      <c r="K42" s="275"/>
      <c r="L42" s="276"/>
      <c r="M42" s="275"/>
      <c r="N42" s="276"/>
      <c r="O42" s="275"/>
      <c r="P42" s="276"/>
      <c r="Q42" s="277"/>
      <c r="R42" s="258"/>
      <c r="S42" s="257" t="s">
        <v>772</v>
      </c>
      <c r="T42" s="264"/>
      <c r="U42" s="260"/>
      <c r="V42" s="260"/>
      <c r="W42" s="264"/>
      <c r="X42" s="264"/>
      <c r="Y42" s="264"/>
      <c r="Z42" s="260"/>
      <c r="AA42" s="264"/>
      <c r="AB42" s="260"/>
      <c r="AC42" s="260"/>
      <c r="AD42" s="260"/>
      <c r="AE42" s="260"/>
      <c r="AF42" s="260"/>
    </row>
    <row r="43" spans="2:32" s="253" customFormat="1" ht="90" x14ac:dyDescent="0.2">
      <c r="B43" s="254" t="s">
        <v>135</v>
      </c>
      <c r="C43" s="255" t="s">
        <v>102</v>
      </c>
      <c r="D43" s="256"/>
      <c r="E43" s="262" t="s">
        <v>51</v>
      </c>
      <c r="F43" s="262" t="s">
        <v>60</v>
      </c>
      <c r="G43" s="262" t="s">
        <v>49</v>
      </c>
      <c r="H43" s="257" t="s">
        <v>773</v>
      </c>
      <c r="I43" s="257" t="s">
        <v>774</v>
      </c>
      <c r="J43" s="258">
        <v>1</v>
      </c>
      <c r="K43" s="280"/>
      <c r="L43" s="258">
        <v>0.25</v>
      </c>
      <c r="M43" s="281"/>
      <c r="N43" s="258">
        <v>0.5</v>
      </c>
      <c r="O43" s="281"/>
      <c r="P43" s="258">
        <v>0.75</v>
      </c>
      <c r="Q43" s="281"/>
      <c r="R43" s="258">
        <v>1</v>
      </c>
      <c r="S43" s="257" t="s">
        <v>50</v>
      </c>
      <c r="T43" s="264"/>
      <c r="U43" s="260"/>
      <c r="V43" s="260"/>
      <c r="W43" s="264"/>
      <c r="X43" s="264"/>
      <c r="Y43" s="264"/>
      <c r="Z43" s="260"/>
      <c r="AA43" s="264"/>
      <c r="AB43" s="260"/>
      <c r="AC43" s="260"/>
      <c r="AD43" s="260"/>
      <c r="AE43" s="260"/>
      <c r="AF43" s="260"/>
    </row>
    <row r="44" spans="2:32" s="253" customFormat="1" ht="72" x14ac:dyDescent="0.2">
      <c r="B44" s="254" t="s">
        <v>135</v>
      </c>
      <c r="C44" s="255" t="s">
        <v>102</v>
      </c>
      <c r="D44" s="256"/>
      <c r="E44" s="262" t="s">
        <v>51</v>
      </c>
      <c r="F44" s="262" t="s">
        <v>60</v>
      </c>
      <c r="G44" s="262" t="s">
        <v>49</v>
      </c>
      <c r="H44" s="257" t="s">
        <v>770</v>
      </c>
      <c r="I44" s="257" t="s">
        <v>771</v>
      </c>
      <c r="J44" s="258">
        <v>1</v>
      </c>
      <c r="K44" s="280">
        <v>1</v>
      </c>
      <c r="L44" s="258">
        <v>0.25</v>
      </c>
      <c r="M44" s="281">
        <v>1</v>
      </c>
      <c r="N44" s="258">
        <v>0.5</v>
      </c>
      <c r="O44" s="281">
        <v>1</v>
      </c>
      <c r="P44" s="258">
        <v>0.75</v>
      </c>
      <c r="Q44" s="281">
        <v>1</v>
      </c>
      <c r="R44" s="258">
        <v>1</v>
      </c>
      <c r="S44" s="257" t="s">
        <v>50</v>
      </c>
      <c r="T44" s="264"/>
      <c r="U44" s="260"/>
      <c r="V44" s="260"/>
      <c r="W44" s="264"/>
      <c r="X44" s="264"/>
      <c r="Y44" s="264"/>
      <c r="Z44" s="260"/>
      <c r="AA44" s="264"/>
      <c r="AB44" s="260"/>
      <c r="AC44" s="260"/>
      <c r="AD44" s="260"/>
      <c r="AE44" s="260"/>
      <c r="AF44" s="260"/>
    </row>
    <row r="45" spans="2:32" s="253" customFormat="1" ht="72" x14ac:dyDescent="0.2">
      <c r="B45" s="254" t="s">
        <v>135</v>
      </c>
      <c r="C45" s="255" t="s">
        <v>102</v>
      </c>
      <c r="D45" s="256"/>
      <c r="E45" s="262" t="s">
        <v>51</v>
      </c>
      <c r="F45" s="262" t="s">
        <v>122</v>
      </c>
      <c r="G45" s="262" t="s">
        <v>53</v>
      </c>
      <c r="H45" s="257" t="s">
        <v>202</v>
      </c>
      <c r="I45" s="257" t="s">
        <v>203</v>
      </c>
      <c r="J45" s="258">
        <v>1</v>
      </c>
      <c r="K45" s="275"/>
      <c r="L45" s="287">
        <v>0.25</v>
      </c>
      <c r="M45" s="275"/>
      <c r="N45" s="287">
        <v>0.5</v>
      </c>
      <c r="O45" s="487"/>
      <c r="P45" s="287">
        <v>0.75</v>
      </c>
      <c r="Q45" s="487"/>
      <c r="R45" s="258">
        <v>1</v>
      </c>
      <c r="S45" s="262" t="s">
        <v>769</v>
      </c>
      <c r="T45" s="264"/>
      <c r="U45" s="260"/>
      <c r="V45" s="260"/>
      <c r="W45" s="264"/>
      <c r="X45" s="264"/>
      <c r="Y45" s="264"/>
      <c r="Z45" s="260"/>
      <c r="AA45" s="264"/>
      <c r="AB45" s="260"/>
      <c r="AC45" s="260"/>
      <c r="AD45" s="260"/>
      <c r="AE45" s="260"/>
      <c r="AF45" s="260"/>
    </row>
    <row r="46" spans="2:32" s="253" customFormat="1" ht="72" x14ac:dyDescent="0.2">
      <c r="B46" s="254" t="s">
        <v>135</v>
      </c>
      <c r="C46" s="255" t="s">
        <v>104</v>
      </c>
      <c r="D46" s="256"/>
      <c r="E46" s="262" t="s">
        <v>44</v>
      </c>
      <c r="F46" s="262" t="s">
        <v>125</v>
      </c>
      <c r="G46" s="262" t="s">
        <v>247</v>
      </c>
      <c r="H46" s="262" t="s">
        <v>126</v>
      </c>
      <c r="I46" s="262" t="s">
        <v>127</v>
      </c>
      <c r="J46" s="261">
        <v>1</v>
      </c>
      <c r="K46" s="278"/>
      <c r="L46" s="258">
        <v>0.25</v>
      </c>
      <c r="M46" s="278"/>
      <c r="N46" s="258">
        <v>0.5</v>
      </c>
      <c r="O46" s="278"/>
      <c r="P46" s="258">
        <v>0.75</v>
      </c>
      <c r="Q46" s="278"/>
      <c r="R46" s="258">
        <v>1</v>
      </c>
      <c r="S46" s="262" t="s">
        <v>277</v>
      </c>
      <c r="T46" s="264"/>
      <c r="U46" s="260"/>
      <c r="V46" s="260"/>
      <c r="W46" s="264"/>
      <c r="X46" s="264"/>
      <c r="Y46" s="264"/>
      <c r="Z46" s="260"/>
      <c r="AA46" s="264"/>
      <c r="AB46" s="260"/>
      <c r="AC46" s="260"/>
      <c r="AD46" s="260"/>
      <c r="AE46" s="260"/>
      <c r="AF46" s="260"/>
    </row>
    <row r="47" spans="2:32" s="253" customFormat="1" ht="90" x14ac:dyDescent="0.2">
      <c r="B47" s="254" t="s">
        <v>135</v>
      </c>
      <c r="C47" s="255" t="s">
        <v>104</v>
      </c>
      <c r="D47" s="256"/>
      <c r="E47" s="262" t="s">
        <v>44</v>
      </c>
      <c r="F47" s="262" t="s">
        <v>125</v>
      </c>
      <c r="G47" s="262" t="s">
        <v>247</v>
      </c>
      <c r="H47" s="262" t="s">
        <v>223</v>
      </c>
      <c r="I47" s="262" t="s">
        <v>226</v>
      </c>
      <c r="J47" s="261">
        <v>1</v>
      </c>
      <c r="K47" s="278"/>
      <c r="L47" s="258">
        <v>0</v>
      </c>
      <c r="M47" s="278"/>
      <c r="N47" s="258">
        <v>0.33</v>
      </c>
      <c r="O47" s="278"/>
      <c r="P47" s="258">
        <v>0.66</v>
      </c>
      <c r="Q47" s="278"/>
      <c r="R47" s="258">
        <v>1</v>
      </c>
      <c r="S47" s="262" t="s">
        <v>297</v>
      </c>
      <c r="T47" s="264"/>
      <c r="U47" s="260"/>
      <c r="V47" s="260"/>
      <c r="W47" s="264"/>
      <c r="X47" s="264"/>
      <c r="Y47" s="264"/>
      <c r="Z47" s="260"/>
      <c r="AA47" s="264"/>
      <c r="AB47" s="260"/>
      <c r="AC47" s="260"/>
      <c r="AD47" s="260"/>
      <c r="AE47" s="260"/>
      <c r="AF47" s="260"/>
    </row>
    <row r="48" spans="2:32" s="253" customFormat="1" ht="72" x14ac:dyDescent="0.2">
      <c r="B48" s="254" t="s">
        <v>135</v>
      </c>
      <c r="C48" s="255" t="s">
        <v>104</v>
      </c>
      <c r="D48" s="256"/>
      <c r="E48" s="262" t="s">
        <v>44</v>
      </c>
      <c r="F48" s="262" t="s">
        <v>125</v>
      </c>
      <c r="G48" s="262" t="s">
        <v>247</v>
      </c>
      <c r="H48" s="262" t="s">
        <v>128</v>
      </c>
      <c r="I48" s="262" t="s">
        <v>129</v>
      </c>
      <c r="J48" s="261">
        <v>1</v>
      </c>
      <c r="K48" s="278"/>
      <c r="L48" s="258">
        <v>0.25</v>
      </c>
      <c r="M48" s="278"/>
      <c r="N48" s="258">
        <v>0.5</v>
      </c>
      <c r="O48" s="278"/>
      <c r="P48" s="258">
        <v>0.75</v>
      </c>
      <c r="Q48" s="278"/>
      <c r="R48" s="258">
        <v>1</v>
      </c>
      <c r="S48" s="262" t="s">
        <v>296</v>
      </c>
      <c r="T48" s="264"/>
      <c r="U48" s="260"/>
      <c r="V48" s="260"/>
      <c r="W48" s="264"/>
      <c r="X48" s="264"/>
      <c r="Y48" s="264"/>
      <c r="Z48" s="260"/>
      <c r="AA48" s="264"/>
      <c r="AB48" s="260"/>
      <c r="AC48" s="260"/>
      <c r="AD48" s="260"/>
      <c r="AE48" s="260"/>
      <c r="AF48" s="260"/>
    </row>
    <row r="49" spans="2:32" s="253" customFormat="1" ht="72" x14ac:dyDescent="0.2">
      <c r="B49" s="254" t="s">
        <v>135</v>
      </c>
      <c r="C49" s="255" t="s">
        <v>104</v>
      </c>
      <c r="D49" s="256"/>
      <c r="E49" s="262" t="s">
        <v>44</v>
      </c>
      <c r="F49" s="262" t="s">
        <v>125</v>
      </c>
      <c r="G49" s="262" t="s">
        <v>247</v>
      </c>
      <c r="H49" s="262" t="s">
        <v>295</v>
      </c>
      <c r="I49" s="262" t="s">
        <v>298</v>
      </c>
      <c r="J49" s="261">
        <v>1</v>
      </c>
      <c r="K49" s="278"/>
      <c r="L49" s="258">
        <v>0.25</v>
      </c>
      <c r="M49" s="278"/>
      <c r="N49" s="258">
        <v>0.5</v>
      </c>
      <c r="O49" s="278"/>
      <c r="P49" s="258">
        <v>0.75</v>
      </c>
      <c r="Q49" s="278"/>
      <c r="R49" s="258">
        <v>1</v>
      </c>
      <c r="S49" s="262" t="s">
        <v>294</v>
      </c>
      <c r="T49" s="264"/>
      <c r="U49" s="260"/>
      <c r="V49" s="260"/>
      <c r="W49" s="264"/>
      <c r="X49" s="264"/>
      <c r="Y49" s="264"/>
      <c r="Z49" s="260"/>
      <c r="AA49" s="264"/>
      <c r="AB49" s="260"/>
      <c r="AC49" s="260"/>
      <c r="AD49" s="260"/>
      <c r="AE49" s="260"/>
      <c r="AF49" s="260"/>
    </row>
    <row r="50" spans="2:32" s="253" customFormat="1" ht="72" x14ac:dyDescent="0.2">
      <c r="B50" s="254" t="s">
        <v>135</v>
      </c>
      <c r="C50" s="255" t="s">
        <v>104</v>
      </c>
      <c r="D50" s="256"/>
      <c r="E50" s="262" t="s">
        <v>44</v>
      </c>
      <c r="F50" s="262" t="s">
        <v>125</v>
      </c>
      <c r="G50" s="262" t="s">
        <v>247</v>
      </c>
      <c r="H50" s="262" t="s">
        <v>224</v>
      </c>
      <c r="I50" s="262" t="s">
        <v>225</v>
      </c>
      <c r="J50" s="261">
        <v>1</v>
      </c>
      <c r="K50" s="278"/>
      <c r="L50" s="258">
        <v>0</v>
      </c>
      <c r="M50" s="278"/>
      <c r="N50" s="258">
        <v>0.33</v>
      </c>
      <c r="O50" s="278"/>
      <c r="P50" s="258">
        <v>0.66</v>
      </c>
      <c r="Q50" s="278"/>
      <c r="R50" s="258">
        <v>1</v>
      </c>
      <c r="S50" s="262" t="s">
        <v>296</v>
      </c>
      <c r="T50" s="264"/>
      <c r="U50" s="260"/>
      <c r="V50" s="260"/>
      <c r="W50" s="264"/>
      <c r="X50" s="264"/>
      <c r="Y50" s="264"/>
      <c r="Z50" s="260"/>
      <c r="AA50" s="264"/>
      <c r="AB50" s="260"/>
      <c r="AC50" s="260"/>
      <c r="AD50" s="260"/>
      <c r="AE50" s="260"/>
      <c r="AF50" s="260"/>
    </row>
    <row r="51" spans="2:32" s="253" customFormat="1" ht="72" x14ac:dyDescent="0.2">
      <c r="B51" s="262" t="s">
        <v>136</v>
      </c>
      <c r="C51" s="255" t="s">
        <v>104</v>
      </c>
      <c r="D51" s="256"/>
      <c r="E51" s="262" t="s">
        <v>51</v>
      </c>
      <c r="F51" s="262" t="s">
        <v>99</v>
      </c>
      <c r="G51" s="262" t="s">
        <v>252</v>
      </c>
      <c r="H51" s="257" t="s">
        <v>228</v>
      </c>
      <c r="I51" s="257" t="s">
        <v>236</v>
      </c>
      <c r="J51" s="258">
        <v>1</v>
      </c>
      <c r="K51" s="269"/>
      <c r="L51" s="258">
        <v>0.25</v>
      </c>
      <c r="M51" s="269"/>
      <c r="N51" s="258">
        <v>0.5</v>
      </c>
      <c r="O51" s="269"/>
      <c r="P51" s="258">
        <v>0.75</v>
      </c>
      <c r="Q51" s="269"/>
      <c r="R51" s="258">
        <v>1</v>
      </c>
      <c r="S51" s="257" t="s">
        <v>253</v>
      </c>
      <c r="T51" s="264"/>
      <c r="U51" s="260"/>
      <c r="V51" s="260"/>
      <c r="W51" s="264"/>
      <c r="X51" s="264"/>
      <c r="Y51" s="264"/>
      <c r="Z51" s="260"/>
      <c r="AA51" s="264"/>
      <c r="AB51" s="260"/>
      <c r="AC51" s="260"/>
      <c r="AD51" s="260"/>
      <c r="AE51" s="260"/>
      <c r="AF51" s="260"/>
    </row>
    <row r="52" spans="2:32" s="253" customFormat="1" ht="72" x14ac:dyDescent="0.2">
      <c r="B52" s="262" t="s">
        <v>136</v>
      </c>
      <c r="C52" s="255" t="s">
        <v>104</v>
      </c>
      <c r="D52" s="256"/>
      <c r="E52" s="262" t="s">
        <v>51</v>
      </c>
      <c r="F52" s="262" t="s">
        <v>99</v>
      </c>
      <c r="G52" s="262" t="s">
        <v>252</v>
      </c>
      <c r="H52" s="257" t="s">
        <v>142</v>
      </c>
      <c r="I52" s="257" t="s">
        <v>115</v>
      </c>
      <c r="J52" s="258">
        <v>1</v>
      </c>
      <c r="K52" s="269"/>
      <c r="L52" s="258">
        <v>0.25</v>
      </c>
      <c r="M52" s="269"/>
      <c r="N52" s="258">
        <v>0.5</v>
      </c>
      <c r="O52" s="269"/>
      <c r="P52" s="258">
        <v>0.75</v>
      </c>
      <c r="Q52" s="269"/>
      <c r="R52" s="258">
        <v>1</v>
      </c>
      <c r="S52" s="257" t="s">
        <v>251</v>
      </c>
      <c r="T52" s="264"/>
      <c r="U52" s="260"/>
      <c r="V52" s="260"/>
      <c r="W52" s="264"/>
      <c r="X52" s="264"/>
      <c r="Y52" s="264"/>
      <c r="Z52" s="260"/>
      <c r="AA52" s="264"/>
      <c r="AB52" s="260"/>
      <c r="AC52" s="260"/>
      <c r="AD52" s="260"/>
      <c r="AE52" s="260"/>
      <c r="AF52" s="260"/>
    </row>
    <row r="53" spans="2:32" s="253" customFormat="1" ht="72" x14ac:dyDescent="0.2">
      <c r="B53" s="262" t="s">
        <v>136</v>
      </c>
      <c r="C53" s="255" t="s">
        <v>104</v>
      </c>
      <c r="D53" s="256"/>
      <c r="E53" s="262" t="s">
        <v>51</v>
      </c>
      <c r="F53" s="262" t="s">
        <v>99</v>
      </c>
      <c r="G53" s="262" t="s">
        <v>252</v>
      </c>
      <c r="H53" s="257" t="s">
        <v>131</v>
      </c>
      <c r="I53" s="257" t="s">
        <v>195</v>
      </c>
      <c r="J53" s="258">
        <v>1</v>
      </c>
      <c r="K53" s="269"/>
      <c r="L53" s="258">
        <v>0.25</v>
      </c>
      <c r="M53" s="269"/>
      <c r="N53" s="258">
        <v>0.5</v>
      </c>
      <c r="O53" s="269"/>
      <c r="P53" s="258">
        <v>0.75</v>
      </c>
      <c r="Q53" s="269"/>
      <c r="R53" s="258">
        <v>1</v>
      </c>
      <c r="S53" s="257" t="s">
        <v>253</v>
      </c>
      <c r="T53" s="264"/>
      <c r="U53" s="260"/>
      <c r="V53" s="260"/>
      <c r="W53" s="264"/>
      <c r="X53" s="264"/>
      <c r="Y53" s="264"/>
      <c r="Z53" s="260"/>
      <c r="AA53" s="264"/>
      <c r="AB53" s="260"/>
      <c r="AC53" s="260"/>
      <c r="AD53" s="260"/>
      <c r="AE53" s="260"/>
      <c r="AF53" s="260"/>
    </row>
    <row r="54" spans="2:32" s="253" customFormat="1" ht="72" x14ac:dyDescent="0.2">
      <c r="B54" s="262" t="s">
        <v>136</v>
      </c>
      <c r="C54" s="255" t="s">
        <v>104</v>
      </c>
      <c r="D54" s="256"/>
      <c r="E54" s="262" t="s">
        <v>51</v>
      </c>
      <c r="F54" s="262" t="s">
        <v>99</v>
      </c>
      <c r="G54" s="262" t="s">
        <v>252</v>
      </c>
      <c r="H54" s="257" t="s">
        <v>196</v>
      </c>
      <c r="I54" s="257" t="s">
        <v>204</v>
      </c>
      <c r="J54" s="258">
        <v>1</v>
      </c>
      <c r="K54" s="269"/>
      <c r="L54" s="258">
        <v>0.25</v>
      </c>
      <c r="M54" s="269"/>
      <c r="N54" s="258">
        <v>0.5</v>
      </c>
      <c r="O54" s="269"/>
      <c r="P54" s="258">
        <v>0.75</v>
      </c>
      <c r="Q54" s="269"/>
      <c r="R54" s="258">
        <v>1</v>
      </c>
      <c r="S54" s="262" t="s">
        <v>561</v>
      </c>
      <c r="T54" s="264"/>
      <c r="U54" s="260"/>
      <c r="V54" s="260"/>
      <c r="W54" s="264"/>
      <c r="X54" s="264"/>
      <c r="Y54" s="264"/>
      <c r="Z54" s="260"/>
      <c r="AA54" s="264"/>
      <c r="AB54" s="260"/>
      <c r="AC54" s="260"/>
      <c r="AD54" s="260"/>
      <c r="AE54" s="260"/>
      <c r="AF54" s="260"/>
    </row>
    <row r="55" spans="2:32" s="253" customFormat="1" ht="72" x14ac:dyDescent="0.2">
      <c r="B55" s="262" t="s">
        <v>136</v>
      </c>
      <c r="C55" s="255" t="s">
        <v>104</v>
      </c>
      <c r="D55" s="256"/>
      <c r="E55" s="262" t="s">
        <v>51</v>
      </c>
      <c r="F55" s="262" t="s">
        <v>99</v>
      </c>
      <c r="G55" s="262" t="s">
        <v>252</v>
      </c>
      <c r="H55" s="262" t="s">
        <v>132</v>
      </c>
      <c r="I55" s="257" t="s">
        <v>197</v>
      </c>
      <c r="J55" s="258">
        <v>1</v>
      </c>
      <c r="K55" s="269"/>
      <c r="L55" s="258">
        <v>0.25</v>
      </c>
      <c r="M55" s="269"/>
      <c r="N55" s="258">
        <v>0.5</v>
      </c>
      <c r="O55" s="269"/>
      <c r="P55" s="258">
        <v>0.75</v>
      </c>
      <c r="Q55" s="269"/>
      <c r="R55" s="258">
        <v>1</v>
      </c>
      <c r="S55" s="257" t="s">
        <v>253</v>
      </c>
      <c r="T55" s="264"/>
      <c r="U55" s="260"/>
      <c r="V55" s="260"/>
      <c r="W55" s="264"/>
      <c r="X55" s="264"/>
      <c r="Y55" s="264"/>
      <c r="Z55" s="260"/>
      <c r="AA55" s="264"/>
      <c r="AB55" s="260"/>
      <c r="AC55" s="260"/>
      <c r="AD55" s="260"/>
      <c r="AE55" s="260"/>
      <c r="AF55" s="260"/>
    </row>
    <row r="56" spans="2:32" s="253" customFormat="1" ht="72" x14ac:dyDescent="0.2">
      <c r="B56" s="262" t="s">
        <v>136</v>
      </c>
      <c r="C56" s="255" t="s">
        <v>104</v>
      </c>
      <c r="D56" s="256"/>
      <c r="E56" s="262" t="s">
        <v>51</v>
      </c>
      <c r="F56" s="262" t="s">
        <v>99</v>
      </c>
      <c r="G56" s="262" t="s">
        <v>100</v>
      </c>
      <c r="H56" s="257" t="s">
        <v>198</v>
      </c>
      <c r="I56" s="257" t="s">
        <v>199</v>
      </c>
      <c r="J56" s="258">
        <v>1</v>
      </c>
      <c r="K56" s="259"/>
      <c r="L56" s="258">
        <v>1</v>
      </c>
      <c r="M56" s="259"/>
      <c r="N56" s="258">
        <v>1</v>
      </c>
      <c r="O56" s="259"/>
      <c r="P56" s="258">
        <v>1</v>
      </c>
      <c r="Q56" s="259"/>
      <c r="R56" s="258">
        <v>1</v>
      </c>
      <c r="S56" s="257" t="s">
        <v>253</v>
      </c>
      <c r="T56" s="264"/>
      <c r="U56" s="260"/>
      <c r="V56" s="260"/>
      <c r="W56" s="264"/>
      <c r="X56" s="264"/>
      <c r="Y56" s="264"/>
      <c r="Z56" s="260"/>
      <c r="AA56" s="264"/>
      <c r="AB56" s="260"/>
      <c r="AC56" s="260"/>
      <c r="AD56" s="260"/>
      <c r="AE56" s="260"/>
      <c r="AF56" s="260"/>
    </row>
    <row r="57" spans="2:32" s="253" customFormat="1" ht="72" x14ac:dyDescent="0.2">
      <c r="B57" s="262" t="s">
        <v>136</v>
      </c>
      <c r="C57" s="255" t="s">
        <v>104</v>
      </c>
      <c r="D57" s="256"/>
      <c r="E57" s="262" t="s">
        <v>51</v>
      </c>
      <c r="F57" s="262" t="s">
        <v>99</v>
      </c>
      <c r="G57" s="262" t="s">
        <v>100</v>
      </c>
      <c r="H57" s="262" t="s">
        <v>200</v>
      </c>
      <c r="I57" s="262" t="s">
        <v>201</v>
      </c>
      <c r="J57" s="258">
        <v>1</v>
      </c>
      <c r="K57" s="262"/>
      <c r="L57" s="258">
        <v>0.25</v>
      </c>
      <c r="M57" s="262"/>
      <c r="N57" s="258">
        <v>0.5</v>
      </c>
      <c r="O57" s="262"/>
      <c r="P57" s="258">
        <v>0.75</v>
      </c>
      <c r="Q57" s="262"/>
      <c r="R57" s="258">
        <v>1</v>
      </c>
      <c r="S57" s="257" t="s">
        <v>253</v>
      </c>
      <c r="T57" s="264"/>
      <c r="U57" s="260"/>
      <c r="V57" s="260"/>
      <c r="W57" s="264"/>
      <c r="X57" s="264"/>
      <c r="Y57" s="264"/>
      <c r="Z57" s="260"/>
      <c r="AA57" s="264"/>
      <c r="AB57" s="260"/>
      <c r="AC57" s="260"/>
      <c r="AD57" s="260"/>
      <c r="AE57" s="260"/>
      <c r="AF57" s="260"/>
    </row>
    <row r="58" spans="2:32" s="253" customFormat="1" ht="72" x14ac:dyDescent="0.2">
      <c r="B58" s="254" t="s">
        <v>135</v>
      </c>
      <c r="C58" s="255" t="s">
        <v>102</v>
      </c>
      <c r="D58" s="274"/>
      <c r="E58" s="262" t="s">
        <v>51</v>
      </c>
      <c r="F58" s="262" t="s">
        <v>99</v>
      </c>
      <c r="G58" s="262" t="s">
        <v>53</v>
      </c>
      <c r="H58" s="262" t="s">
        <v>307</v>
      </c>
      <c r="I58" s="262" t="s">
        <v>308</v>
      </c>
      <c r="J58" s="261">
        <v>1</v>
      </c>
      <c r="K58" s="262"/>
      <c r="L58" s="261">
        <v>0.25</v>
      </c>
      <c r="M58" s="262"/>
      <c r="N58" s="261">
        <v>0.5</v>
      </c>
      <c r="O58" s="262"/>
      <c r="P58" s="261">
        <v>0.75</v>
      </c>
      <c r="Q58" s="262"/>
      <c r="R58" s="261">
        <v>1</v>
      </c>
      <c r="S58" s="262" t="s">
        <v>302</v>
      </c>
      <c r="T58" s="264"/>
      <c r="U58" s="260"/>
      <c r="V58" s="260"/>
      <c r="W58" s="264"/>
      <c r="X58" s="264"/>
      <c r="Y58" s="264"/>
      <c r="Z58" s="260"/>
      <c r="AA58" s="264"/>
      <c r="AB58" s="260"/>
      <c r="AC58" s="260"/>
      <c r="AD58" s="260"/>
      <c r="AE58" s="260"/>
      <c r="AF58" s="260"/>
    </row>
    <row r="59" spans="2:32" s="253" customFormat="1" ht="108" x14ac:dyDescent="0.2">
      <c r="B59" s="254" t="s">
        <v>137</v>
      </c>
      <c r="C59" s="255" t="s">
        <v>229</v>
      </c>
      <c r="D59" s="256" t="s">
        <v>159</v>
      </c>
      <c r="E59" s="262" t="s">
        <v>51</v>
      </c>
      <c r="F59" s="262" t="s">
        <v>254</v>
      </c>
      <c r="G59" s="262" t="s">
        <v>53</v>
      </c>
      <c r="H59" s="257" t="s">
        <v>110</v>
      </c>
      <c r="I59" s="257" t="s">
        <v>109</v>
      </c>
      <c r="J59" s="258">
        <v>0.2</v>
      </c>
      <c r="K59" s="259"/>
      <c r="L59" s="258">
        <v>0.1</v>
      </c>
      <c r="M59" s="259"/>
      <c r="N59" s="258">
        <v>0.25</v>
      </c>
      <c r="O59" s="259"/>
      <c r="P59" s="258">
        <v>0.5</v>
      </c>
      <c r="Q59" s="258">
        <v>0.2</v>
      </c>
      <c r="R59" s="258">
        <v>1</v>
      </c>
      <c r="S59" s="257" t="s">
        <v>255</v>
      </c>
      <c r="T59" s="257"/>
      <c r="U59" s="260"/>
      <c r="V59" s="260"/>
      <c r="W59" s="264"/>
      <c r="X59" s="264"/>
      <c r="Y59" s="264"/>
      <c r="Z59" s="260"/>
      <c r="AA59" s="264"/>
      <c r="AB59" s="260"/>
      <c r="AC59" s="260"/>
      <c r="AD59" s="260"/>
      <c r="AE59" s="260"/>
      <c r="AF59" s="260" t="s">
        <v>42</v>
      </c>
    </row>
    <row r="60" spans="2:32" s="253" customFormat="1" ht="72" x14ac:dyDescent="0.2">
      <c r="B60" s="254" t="s">
        <v>137</v>
      </c>
      <c r="C60" s="255" t="s">
        <v>149</v>
      </c>
      <c r="D60" s="257" t="s">
        <v>230</v>
      </c>
      <c r="E60" s="262" t="s">
        <v>51</v>
      </c>
      <c r="F60" s="262" t="s">
        <v>166</v>
      </c>
      <c r="G60" s="262" t="s">
        <v>53</v>
      </c>
      <c r="H60" s="257" t="s">
        <v>758</v>
      </c>
      <c r="I60" s="257" t="s">
        <v>759</v>
      </c>
      <c r="J60" s="258">
        <v>1</v>
      </c>
      <c r="K60" s="259"/>
      <c r="L60" s="258">
        <v>0.1</v>
      </c>
      <c r="M60" s="259"/>
      <c r="N60" s="258">
        <v>0.5</v>
      </c>
      <c r="O60" s="259"/>
      <c r="P60" s="258">
        <v>0.75</v>
      </c>
      <c r="Q60" s="259"/>
      <c r="R60" s="258">
        <v>1</v>
      </c>
      <c r="S60" s="257" t="s">
        <v>760</v>
      </c>
      <c r="T60" s="257"/>
      <c r="U60" s="260"/>
      <c r="V60" s="260"/>
      <c r="W60" s="264"/>
      <c r="X60" s="264"/>
      <c r="Y60" s="264"/>
      <c r="Z60" s="260"/>
      <c r="AA60" s="264"/>
      <c r="AB60" s="260"/>
      <c r="AC60" s="260"/>
      <c r="AD60" s="260"/>
      <c r="AE60" s="260"/>
      <c r="AF60" s="260"/>
    </row>
    <row r="61" spans="2:32" s="253" customFormat="1" ht="72" x14ac:dyDescent="0.2">
      <c r="B61" s="254" t="s">
        <v>135</v>
      </c>
      <c r="C61" s="255" t="s">
        <v>163</v>
      </c>
      <c r="D61" s="257" t="s">
        <v>161</v>
      </c>
      <c r="E61" s="262" t="s">
        <v>51</v>
      </c>
      <c r="F61" s="262" t="s">
        <v>162</v>
      </c>
      <c r="G61" s="262" t="s">
        <v>53</v>
      </c>
      <c r="H61" s="257" t="s">
        <v>205</v>
      </c>
      <c r="I61" s="257" t="s">
        <v>234</v>
      </c>
      <c r="J61" s="258">
        <v>1</v>
      </c>
      <c r="K61" s="259"/>
      <c r="L61" s="258">
        <v>1</v>
      </c>
      <c r="M61" s="259"/>
      <c r="N61" s="258">
        <v>1</v>
      </c>
      <c r="O61" s="259"/>
      <c r="P61" s="258">
        <v>1</v>
      </c>
      <c r="Q61" s="259"/>
      <c r="R61" s="258">
        <v>1</v>
      </c>
      <c r="S61" s="257" t="s">
        <v>41</v>
      </c>
      <c r="T61" s="257"/>
      <c r="U61" s="260"/>
      <c r="V61" s="260"/>
      <c r="W61" s="264"/>
      <c r="X61" s="264"/>
      <c r="Y61" s="264"/>
      <c r="Z61" s="260"/>
      <c r="AA61" s="264"/>
      <c r="AB61" s="260"/>
      <c r="AC61" s="260"/>
      <c r="AD61" s="260"/>
      <c r="AE61" s="260"/>
      <c r="AF61" s="260"/>
    </row>
    <row r="62" spans="2:32" s="253" customFormat="1" ht="108" x14ac:dyDescent="0.2">
      <c r="B62" s="254" t="s">
        <v>137</v>
      </c>
      <c r="C62" s="255" t="s">
        <v>229</v>
      </c>
      <c r="D62" s="256"/>
      <c r="E62" s="262" t="s">
        <v>51</v>
      </c>
      <c r="F62" s="262" t="s">
        <v>254</v>
      </c>
      <c r="G62" s="262" t="s">
        <v>53</v>
      </c>
      <c r="H62" s="257" t="s">
        <v>118</v>
      </c>
      <c r="I62" s="257" t="s">
        <v>119</v>
      </c>
      <c r="J62" s="258">
        <v>1</v>
      </c>
      <c r="K62" s="259"/>
      <c r="L62" s="258">
        <v>0.25</v>
      </c>
      <c r="M62" s="259"/>
      <c r="N62" s="258">
        <v>0.5</v>
      </c>
      <c r="O62" s="259"/>
      <c r="P62" s="258">
        <v>0.75</v>
      </c>
      <c r="Q62" s="259"/>
      <c r="R62" s="258">
        <v>1</v>
      </c>
      <c r="S62" s="257" t="s">
        <v>255</v>
      </c>
      <c r="T62" s="264"/>
      <c r="U62" s="260"/>
      <c r="V62" s="260"/>
      <c r="W62" s="264"/>
      <c r="X62" s="264"/>
      <c r="Y62" s="264"/>
      <c r="Z62" s="260"/>
      <c r="AA62" s="264"/>
      <c r="AB62" s="260"/>
      <c r="AC62" s="260"/>
      <c r="AD62" s="260"/>
      <c r="AE62" s="260"/>
      <c r="AF62" s="260"/>
    </row>
    <row r="63" spans="2:32" s="253" customFormat="1" ht="108" x14ac:dyDescent="0.2">
      <c r="B63" s="254" t="s">
        <v>137</v>
      </c>
      <c r="C63" s="255" t="s">
        <v>229</v>
      </c>
      <c r="D63" s="256"/>
      <c r="E63" s="262" t="s">
        <v>51</v>
      </c>
      <c r="F63" s="262" t="s">
        <v>254</v>
      </c>
      <c r="G63" s="262" t="s">
        <v>53</v>
      </c>
      <c r="H63" s="257" t="s">
        <v>555</v>
      </c>
      <c r="I63" s="257" t="s">
        <v>67</v>
      </c>
      <c r="J63" s="269">
        <f>+Desagregado!F299</f>
        <v>25</v>
      </c>
      <c r="K63" s="269">
        <f>+Desagregado!G300</f>
        <v>8</v>
      </c>
      <c r="L63" s="258">
        <f>+K63/J63</f>
        <v>0.32</v>
      </c>
      <c r="M63" s="269">
        <f>+Desagregado!J300</f>
        <v>15</v>
      </c>
      <c r="N63" s="258">
        <f>+M63/J63</f>
        <v>0.6</v>
      </c>
      <c r="O63" s="269">
        <f>+Desagregado!M300</f>
        <v>19</v>
      </c>
      <c r="P63" s="258">
        <f>+O63/J63</f>
        <v>0.76</v>
      </c>
      <c r="Q63" s="269">
        <f>+Desagregado!P300</f>
        <v>25</v>
      </c>
      <c r="R63" s="258">
        <f>+Q63/J63</f>
        <v>1</v>
      </c>
      <c r="S63" s="257" t="s">
        <v>563</v>
      </c>
      <c r="T63" s="264"/>
      <c r="U63" s="260"/>
      <c r="V63" s="260"/>
      <c r="W63" s="264"/>
      <c r="X63" s="264"/>
      <c r="Y63" s="264"/>
      <c r="Z63" s="260"/>
      <c r="AA63" s="264"/>
      <c r="AB63" s="260"/>
      <c r="AC63" s="260"/>
      <c r="AD63" s="260"/>
      <c r="AE63" s="260"/>
      <c r="AF63" s="260"/>
    </row>
    <row r="64" spans="2:32" s="253" customFormat="1" ht="108" x14ac:dyDescent="0.2">
      <c r="B64" s="254" t="s">
        <v>137</v>
      </c>
      <c r="C64" s="255" t="s">
        <v>229</v>
      </c>
      <c r="D64" s="256"/>
      <c r="E64" s="262" t="s">
        <v>51</v>
      </c>
      <c r="F64" s="262" t="s">
        <v>254</v>
      </c>
      <c r="G64" s="262" t="s">
        <v>53</v>
      </c>
      <c r="H64" s="257" t="s">
        <v>752</v>
      </c>
      <c r="I64" s="257" t="s">
        <v>753</v>
      </c>
      <c r="J64" s="269">
        <f>+Desagregado!F304</f>
        <v>3</v>
      </c>
      <c r="K64" s="269">
        <f>+Desagregado!G305</f>
        <v>0</v>
      </c>
      <c r="L64" s="258">
        <f>+K64/J64</f>
        <v>0</v>
      </c>
      <c r="M64" s="269">
        <f>+Desagregado!J305</f>
        <v>0</v>
      </c>
      <c r="N64" s="258">
        <f>+M64/J64</f>
        <v>0</v>
      </c>
      <c r="O64" s="269">
        <f>+Desagregado!M305</f>
        <v>1</v>
      </c>
      <c r="P64" s="258">
        <f>+O64/J64</f>
        <v>0.33333333333333331</v>
      </c>
      <c r="Q64" s="269">
        <f>+Desagregado!P305</f>
        <v>3</v>
      </c>
      <c r="R64" s="258">
        <f>+Q64/J64</f>
        <v>1</v>
      </c>
      <c r="S64" s="257" t="s">
        <v>279</v>
      </c>
      <c r="T64" s="264"/>
      <c r="U64" s="260"/>
      <c r="V64" s="260"/>
      <c r="W64" s="264"/>
      <c r="X64" s="264"/>
      <c r="Y64" s="264"/>
      <c r="Z64" s="260"/>
      <c r="AA64" s="264"/>
      <c r="AB64" s="260"/>
      <c r="AC64" s="260"/>
      <c r="AD64" s="260"/>
      <c r="AE64" s="260"/>
      <c r="AF64" s="260"/>
    </row>
    <row r="65" spans="2:32" s="253" customFormat="1" ht="90" x14ac:dyDescent="0.2">
      <c r="B65" s="254" t="s">
        <v>135</v>
      </c>
      <c r="C65" s="255" t="s">
        <v>160</v>
      </c>
      <c r="D65" s="272"/>
      <c r="E65" s="262" t="s">
        <v>51</v>
      </c>
      <c r="F65" s="262" t="s">
        <v>165</v>
      </c>
      <c r="G65" s="262" t="s">
        <v>53</v>
      </c>
      <c r="H65" s="257" t="s">
        <v>266</v>
      </c>
      <c r="I65" s="257" t="s">
        <v>267</v>
      </c>
      <c r="J65" s="269">
        <v>50</v>
      </c>
      <c r="K65" s="269"/>
      <c r="L65" s="258">
        <v>0</v>
      </c>
      <c r="M65" s="269">
        <v>20</v>
      </c>
      <c r="N65" s="258">
        <f>+M65/J65</f>
        <v>0.4</v>
      </c>
      <c r="O65" s="269">
        <v>30</v>
      </c>
      <c r="P65" s="258">
        <f>+O65/J65</f>
        <v>0.6</v>
      </c>
      <c r="Q65" s="269">
        <v>50</v>
      </c>
      <c r="R65" s="258">
        <f>+Q65/J65</f>
        <v>1</v>
      </c>
      <c r="S65" s="257" t="s">
        <v>268</v>
      </c>
      <c r="T65" s="264"/>
      <c r="U65" s="260"/>
      <c r="V65" s="260"/>
      <c r="W65" s="264"/>
      <c r="X65" s="264"/>
      <c r="Y65" s="264"/>
      <c r="Z65" s="260"/>
      <c r="AA65" s="264"/>
      <c r="AB65" s="260"/>
      <c r="AC65" s="260"/>
      <c r="AD65" s="260"/>
      <c r="AE65" s="260"/>
      <c r="AF65" s="260"/>
    </row>
    <row r="66" spans="2:32" s="253" customFormat="1" ht="90" x14ac:dyDescent="0.2">
      <c r="B66" s="254" t="s">
        <v>135</v>
      </c>
      <c r="C66" s="255" t="s">
        <v>160</v>
      </c>
      <c r="D66" s="272"/>
      <c r="E66" s="262" t="s">
        <v>51</v>
      </c>
      <c r="F66" s="262" t="s">
        <v>165</v>
      </c>
      <c r="G66" s="262" t="s">
        <v>53</v>
      </c>
      <c r="H66" s="257" t="s">
        <v>324</v>
      </c>
      <c r="I66" s="257" t="s">
        <v>325</v>
      </c>
      <c r="J66" s="278">
        <v>1</v>
      </c>
      <c r="K66" s="258"/>
      <c r="L66" s="258">
        <v>0</v>
      </c>
      <c r="M66" s="258"/>
      <c r="N66" s="258">
        <v>0</v>
      </c>
      <c r="O66" s="258"/>
      <c r="P66" s="258">
        <v>0</v>
      </c>
      <c r="Q66" s="279">
        <v>1</v>
      </c>
      <c r="R66" s="258">
        <v>1</v>
      </c>
      <c r="S66" s="257" t="s">
        <v>268</v>
      </c>
      <c r="T66" s="264"/>
      <c r="U66" s="260"/>
      <c r="V66" s="260"/>
      <c r="W66" s="264"/>
      <c r="X66" s="264"/>
      <c r="Y66" s="264"/>
      <c r="Z66" s="260"/>
      <c r="AA66" s="264"/>
      <c r="AB66" s="260"/>
      <c r="AC66" s="260"/>
      <c r="AD66" s="260"/>
      <c r="AE66" s="260"/>
      <c r="AF66" s="260"/>
    </row>
    <row r="67" spans="2:32" s="253" customFormat="1" ht="126" x14ac:dyDescent="0.2">
      <c r="B67" s="254" t="s">
        <v>135</v>
      </c>
      <c r="C67" s="255" t="s">
        <v>160</v>
      </c>
      <c r="D67" s="272"/>
      <c r="E67" s="262" t="s">
        <v>51</v>
      </c>
      <c r="F67" s="262" t="s">
        <v>165</v>
      </c>
      <c r="G67" s="262" t="s">
        <v>53</v>
      </c>
      <c r="H67" s="257" t="s">
        <v>326</v>
      </c>
      <c r="I67" s="257" t="s">
        <v>327</v>
      </c>
      <c r="J67" s="273">
        <v>50</v>
      </c>
      <c r="K67" s="258"/>
      <c r="L67" s="258">
        <v>0</v>
      </c>
      <c r="M67" s="273">
        <v>20</v>
      </c>
      <c r="N67" s="258">
        <f>+M67/J67</f>
        <v>0.4</v>
      </c>
      <c r="O67" s="273">
        <v>30</v>
      </c>
      <c r="P67" s="258">
        <f>+O67/J67</f>
        <v>0.6</v>
      </c>
      <c r="Q67" s="279">
        <v>50</v>
      </c>
      <c r="R67" s="258">
        <f>+Q67/J67</f>
        <v>1</v>
      </c>
      <c r="S67" s="257" t="s">
        <v>268</v>
      </c>
      <c r="T67" s="264"/>
      <c r="U67" s="260"/>
      <c r="V67" s="260"/>
      <c r="W67" s="264"/>
      <c r="X67" s="264"/>
      <c r="Y67" s="264"/>
      <c r="Z67" s="260"/>
      <c r="AA67" s="264"/>
      <c r="AB67" s="260"/>
      <c r="AC67" s="260"/>
      <c r="AD67" s="260"/>
      <c r="AE67" s="260"/>
      <c r="AF67" s="260"/>
    </row>
    <row r="68" spans="2:32" s="253" customFormat="1" ht="72" x14ac:dyDescent="0.2">
      <c r="B68" s="254" t="s">
        <v>135</v>
      </c>
      <c r="C68" s="255" t="s">
        <v>105</v>
      </c>
      <c r="D68" s="256" t="s">
        <v>164</v>
      </c>
      <c r="E68" s="262" t="s">
        <v>51</v>
      </c>
      <c r="F68" s="262" t="s">
        <v>165</v>
      </c>
      <c r="G68" s="262" t="s">
        <v>53</v>
      </c>
      <c r="H68" s="257" t="s">
        <v>761</v>
      </c>
      <c r="I68" s="257" t="s">
        <v>762</v>
      </c>
      <c r="J68" s="278">
        <v>14</v>
      </c>
      <c r="K68" s="280"/>
      <c r="L68" s="258">
        <v>0</v>
      </c>
      <c r="M68" s="281">
        <v>14</v>
      </c>
      <c r="N68" s="258">
        <f>+M68/J68</f>
        <v>1</v>
      </c>
      <c r="O68" s="281">
        <v>14</v>
      </c>
      <c r="P68" s="258">
        <f>+O68/J68</f>
        <v>1</v>
      </c>
      <c r="Q68" s="281">
        <v>14</v>
      </c>
      <c r="R68" s="258">
        <f>+Q68/J68</f>
        <v>1</v>
      </c>
      <c r="S68" s="257" t="s">
        <v>257</v>
      </c>
      <c r="T68" s="264"/>
      <c r="U68" s="260"/>
      <c r="V68" s="260"/>
      <c r="W68" s="264"/>
      <c r="X68" s="264"/>
      <c r="Y68" s="264"/>
      <c r="Z68" s="260"/>
      <c r="AA68" s="264"/>
      <c r="AB68" s="260"/>
      <c r="AC68" s="260"/>
      <c r="AD68" s="260"/>
      <c r="AE68" s="260"/>
      <c r="AF68" s="260"/>
    </row>
    <row r="69" spans="2:32" s="253" customFormat="1" ht="72" x14ac:dyDescent="0.2">
      <c r="B69" s="254" t="s">
        <v>135</v>
      </c>
      <c r="C69" s="255" t="s">
        <v>168</v>
      </c>
      <c r="D69" s="256" t="s">
        <v>167</v>
      </c>
      <c r="E69" s="262" t="s">
        <v>51</v>
      </c>
      <c r="F69" s="262" t="s">
        <v>165</v>
      </c>
      <c r="G69" s="262" t="s">
        <v>53</v>
      </c>
      <c r="H69" s="257" t="s">
        <v>763</v>
      </c>
      <c r="I69" s="257" t="s">
        <v>764</v>
      </c>
      <c r="J69" s="278">
        <v>2</v>
      </c>
      <c r="K69" s="280">
        <v>2</v>
      </c>
      <c r="L69" s="258">
        <f>+K69/J69</f>
        <v>1</v>
      </c>
      <c r="M69" s="281">
        <v>2</v>
      </c>
      <c r="N69" s="258">
        <f>+M69/J69</f>
        <v>1</v>
      </c>
      <c r="O69" s="281">
        <v>2</v>
      </c>
      <c r="P69" s="258">
        <f>+O69/J69</f>
        <v>1</v>
      </c>
      <c r="Q69" s="281">
        <v>2</v>
      </c>
      <c r="R69" s="258">
        <v>1</v>
      </c>
      <c r="S69" s="257" t="s">
        <v>258</v>
      </c>
      <c r="T69" s="264"/>
      <c r="U69" s="260"/>
      <c r="V69" s="260"/>
      <c r="W69" s="264"/>
      <c r="X69" s="264"/>
      <c r="Y69" s="264"/>
      <c r="Z69" s="260"/>
      <c r="AA69" s="264"/>
      <c r="AB69" s="260"/>
      <c r="AC69" s="260"/>
      <c r="AD69" s="260"/>
      <c r="AE69" s="260"/>
      <c r="AF69" s="260"/>
    </row>
    <row r="70" spans="2:32" s="253" customFormat="1" ht="72" x14ac:dyDescent="0.2">
      <c r="B70" s="254" t="s">
        <v>135</v>
      </c>
      <c r="C70" s="255" t="s">
        <v>168</v>
      </c>
      <c r="D70" s="256"/>
      <c r="E70" s="262" t="s">
        <v>51</v>
      </c>
      <c r="F70" s="262" t="s">
        <v>165</v>
      </c>
      <c r="G70" s="262" t="s">
        <v>53</v>
      </c>
      <c r="H70" s="262" t="s">
        <v>328</v>
      </c>
      <c r="I70" s="262" t="s">
        <v>329</v>
      </c>
      <c r="J70" s="258">
        <v>1</v>
      </c>
      <c r="K70" s="258"/>
      <c r="L70" s="258">
        <v>0</v>
      </c>
      <c r="M70" s="258"/>
      <c r="N70" s="258">
        <v>0</v>
      </c>
      <c r="O70" s="258"/>
      <c r="P70" s="258">
        <v>0</v>
      </c>
      <c r="Q70" s="258"/>
      <c r="R70" s="258">
        <v>1</v>
      </c>
      <c r="S70" s="257" t="s">
        <v>258</v>
      </c>
      <c r="T70" s="264"/>
      <c r="U70" s="260"/>
      <c r="V70" s="260"/>
      <c r="W70" s="264"/>
      <c r="X70" s="264"/>
      <c r="Y70" s="264"/>
      <c r="Z70" s="260"/>
      <c r="AA70" s="264"/>
      <c r="AB70" s="260"/>
      <c r="AC70" s="260"/>
      <c r="AD70" s="260"/>
      <c r="AE70" s="260"/>
      <c r="AF70" s="260"/>
    </row>
    <row r="71" spans="2:32" s="253" customFormat="1" ht="72" x14ac:dyDescent="0.2">
      <c r="B71" s="254" t="s">
        <v>135</v>
      </c>
      <c r="C71" s="255" t="s">
        <v>168</v>
      </c>
      <c r="D71" s="256"/>
      <c r="E71" s="262" t="s">
        <v>51</v>
      </c>
      <c r="F71" s="262" t="s">
        <v>165</v>
      </c>
      <c r="G71" s="262" t="s">
        <v>53</v>
      </c>
      <c r="H71" s="257" t="s">
        <v>564</v>
      </c>
      <c r="I71" s="257" t="s">
        <v>330</v>
      </c>
      <c r="J71" s="273">
        <v>200</v>
      </c>
      <c r="K71" s="273">
        <v>100</v>
      </c>
      <c r="L71" s="258">
        <f>+K71/J71</f>
        <v>0.5</v>
      </c>
      <c r="M71" s="273">
        <v>180</v>
      </c>
      <c r="N71" s="258">
        <f>+M71/J71</f>
        <v>0.9</v>
      </c>
      <c r="O71" s="273">
        <v>200</v>
      </c>
      <c r="P71" s="258">
        <f>+O71/J71</f>
        <v>1</v>
      </c>
      <c r="Q71" s="273">
        <v>200</v>
      </c>
      <c r="R71" s="258">
        <f>+Q71/J71</f>
        <v>1</v>
      </c>
      <c r="S71" s="257" t="s">
        <v>258</v>
      </c>
      <c r="T71" s="264"/>
      <c r="U71" s="260"/>
      <c r="V71" s="260"/>
      <c r="W71" s="264"/>
      <c r="X71" s="264"/>
      <c r="Y71" s="264"/>
      <c r="Z71" s="260"/>
      <c r="AA71" s="264"/>
      <c r="AB71" s="260"/>
      <c r="AC71" s="260"/>
      <c r="AD71" s="260"/>
      <c r="AE71" s="260"/>
      <c r="AF71" s="260"/>
    </row>
    <row r="72" spans="2:32" s="253" customFormat="1" ht="72" x14ac:dyDescent="0.2">
      <c r="B72" s="254" t="s">
        <v>135</v>
      </c>
      <c r="C72" s="255" t="s">
        <v>105</v>
      </c>
      <c r="D72" s="256"/>
      <c r="E72" s="262" t="s">
        <v>51</v>
      </c>
      <c r="F72" s="262" t="s">
        <v>166</v>
      </c>
      <c r="G72" s="262" t="s">
        <v>53</v>
      </c>
      <c r="H72" s="262" t="s">
        <v>241</v>
      </c>
      <c r="I72" s="262" t="s">
        <v>242</v>
      </c>
      <c r="J72" s="278">
        <v>24</v>
      </c>
      <c r="K72" s="278">
        <v>9</v>
      </c>
      <c r="L72" s="258">
        <f>+K72/J72</f>
        <v>0.375</v>
      </c>
      <c r="M72" s="278">
        <v>18</v>
      </c>
      <c r="N72" s="258">
        <f>+M72/J72</f>
        <v>0.75</v>
      </c>
      <c r="O72" s="278">
        <v>21</v>
      </c>
      <c r="P72" s="258">
        <f>+O72/J72</f>
        <v>0.875</v>
      </c>
      <c r="Q72" s="278">
        <v>24</v>
      </c>
      <c r="R72" s="258">
        <v>1</v>
      </c>
      <c r="S72" s="262" t="s">
        <v>256</v>
      </c>
      <c r="T72" s="264"/>
      <c r="U72" s="260"/>
      <c r="V72" s="260"/>
      <c r="W72" s="264"/>
      <c r="X72" s="264"/>
      <c r="Y72" s="264"/>
      <c r="Z72" s="260"/>
      <c r="AA72" s="264"/>
      <c r="AB72" s="260"/>
      <c r="AC72" s="260"/>
      <c r="AD72" s="260"/>
      <c r="AE72" s="260"/>
      <c r="AF72" s="260"/>
    </row>
    <row r="73" spans="2:32" s="253" customFormat="1" ht="108" x14ac:dyDescent="0.2">
      <c r="B73" s="254" t="s">
        <v>137</v>
      </c>
      <c r="C73" s="255" t="s">
        <v>229</v>
      </c>
      <c r="D73" s="256"/>
      <c r="E73" s="262" t="s">
        <v>51</v>
      </c>
      <c r="F73" s="262" t="s">
        <v>166</v>
      </c>
      <c r="G73" s="262" t="s">
        <v>53</v>
      </c>
      <c r="H73" s="262" t="s">
        <v>65</v>
      </c>
      <c r="I73" s="262" t="s">
        <v>66</v>
      </c>
      <c r="J73" s="258">
        <v>1</v>
      </c>
      <c r="K73" s="262"/>
      <c r="L73" s="258">
        <v>0.25</v>
      </c>
      <c r="M73" s="262"/>
      <c r="N73" s="258">
        <v>0.5</v>
      </c>
      <c r="O73" s="262"/>
      <c r="P73" s="258">
        <v>0.75</v>
      </c>
      <c r="Q73" s="262"/>
      <c r="R73" s="258">
        <v>1</v>
      </c>
      <c r="S73" s="262" t="s">
        <v>256</v>
      </c>
      <c r="T73" s="264"/>
      <c r="U73" s="260"/>
      <c r="V73" s="260"/>
      <c r="W73" s="264"/>
      <c r="X73" s="264"/>
      <c r="Y73" s="264"/>
      <c r="Z73" s="260"/>
      <c r="AA73" s="264"/>
      <c r="AB73" s="260"/>
      <c r="AC73" s="260"/>
      <c r="AD73" s="260"/>
      <c r="AE73" s="260"/>
      <c r="AF73" s="260"/>
    </row>
    <row r="74" spans="2:32" s="253" customFormat="1" ht="108" x14ac:dyDescent="0.2">
      <c r="B74" s="254" t="s">
        <v>137</v>
      </c>
      <c r="C74" s="255" t="s">
        <v>229</v>
      </c>
      <c r="D74" s="256"/>
      <c r="E74" s="262" t="s">
        <v>51</v>
      </c>
      <c r="F74" s="262" t="s">
        <v>166</v>
      </c>
      <c r="G74" s="262" t="s">
        <v>53</v>
      </c>
      <c r="H74" s="262" t="s">
        <v>116</v>
      </c>
      <c r="I74" s="262" t="s">
        <v>144</v>
      </c>
      <c r="J74" s="258">
        <v>1</v>
      </c>
      <c r="K74" s="262"/>
      <c r="L74" s="258">
        <v>0.25</v>
      </c>
      <c r="M74" s="262"/>
      <c r="N74" s="258">
        <v>0.5</v>
      </c>
      <c r="O74" s="262"/>
      <c r="P74" s="258">
        <v>0.75</v>
      </c>
      <c r="Q74" s="262"/>
      <c r="R74" s="258">
        <v>1</v>
      </c>
      <c r="S74" s="262" t="s">
        <v>256</v>
      </c>
      <c r="T74" s="264"/>
      <c r="U74" s="260"/>
      <c r="V74" s="260"/>
      <c r="W74" s="264"/>
      <c r="X74" s="264"/>
      <c r="Y74" s="264"/>
      <c r="Z74" s="260"/>
      <c r="AA74" s="264"/>
      <c r="AB74" s="260"/>
      <c r="AC74" s="260"/>
      <c r="AD74" s="260"/>
      <c r="AE74" s="260"/>
      <c r="AF74" s="260"/>
    </row>
    <row r="75" spans="2:32" s="253" customFormat="1" ht="216" x14ac:dyDescent="0.2">
      <c r="B75" s="254" t="s">
        <v>140</v>
      </c>
      <c r="C75" s="255" t="s">
        <v>169</v>
      </c>
      <c r="D75" s="256" t="s">
        <v>319</v>
      </c>
      <c r="E75" s="262" t="s">
        <v>51</v>
      </c>
      <c r="F75" s="262" t="s">
        <v>171</v>
      </c>
      <c r="G75" s="262" t="s">
        <v>97</v>
      </c>
      <c r="H75" s="257" t="s">
        <v>319</v>
      </c>
      <c r="I75" s="257" t="s">
        <v>320</v>
      </c>
      <c r="J75" s="258">
        <v>1</v>
      </c>
      <c r="K75" s="259"/>
      <c r="L75" s="258">
        <v>0</v>
      </c>
      <c r="M75" s="257"/>
      <c r="N75" s="258">
        <v>0.25</v>
      </c>
      <c r="O75" s="257"/>
      <c r="P75" s="258">
        <v>0.5</v>
      </c>
      <c r="Q75" s="257">
        <v>1</v>
      </c>
      <c r="R75" s="258">
        <v>1</v>
      </c>
      <c r="S75" s="257" t="s">
        <v>278</v>
      </c>
      <c r="T75" s="264"/>
      <c r="U75" s="260"/>
      <c r="V75" s="260"/>
      <c r="W75" s="264"/>
      <c r="X75" s="264"/>
      <c r="Y75" s="264"/>
      <c r="Z75" s="260"/>
      <c r="AA75" s="264"/>
      <c r="AB75" s="260"/>
      <c r="AC75" s="260"/>
      <c r="AD75" s="260"/>
      <c r="AE75" s="260"/>
      <c r="AF75" s="260"/>
    </row>
    <row r="76" spans="2:32" s="253" customFormat="1" ht="72" x14ac:dyDescent="0.2">
      <c r="B76" s="254" t="s">
        <v>135</v>
      </c>
      <c r="C76" s="255" t="s">
        <v>105</v>
      </c>
      <c r="D76" s="282">
        <v>100</v>
      </c>
      <c r="E76" s="262" t="s">
        <v>69</v>
      </c>
      <c r="F76" s="262" t="s">
        <v>68</v>
      </c>
      <c r="G76" s="262" t="s">
        <v>70</v>
      </c>
      <c r="H76" s="262" t="s">
        <v>707</v>
      </c>
      <c r="I76" s="262" t="s">
        <v>235</v>
      </c>
      <c r="J76" s="283">
        <f>+Desagregado!F78</f>
        <v>1171.23</v>
      </c>
      <c r="K76" s="283">
        <v>18</v>
      </c>
      <c r="L76" s="258">
        <f>+K76/J76</f>
        <v>1.5368458799723367E-2</v>
      </c>
      <c r="M76" s="283">
        <f>+Desagregado!J79</f>
        <v>682.71</v>
      </c>
      <c r="N76" s="258">
        <f>+M76/J76</f>
        <v>0.58290002817550779</v>
      </c>
      <c r="O76" s="283">
        <f>+Desagregado!M79</f>
        <v>1000.4300000000001</v>
      </c>
      <c r="P76" s="258">
        <f t="shared" ref="P76:P86" si="0">+O76/J76</f>
        <v>0.85417040205595829</v>
      </c>
      <c r="Q76" s="283">
        <f>+Desagregado!P79</f>
        <v>1171.2299999999998</v>
      </c>
      <c r="R76" s="258">
        <v>1</v>
      </c>
      <c r="S76" s="262" t="s">
        <v>679</v>
      </c>
      <c r="T76" s="264"/>
      <c r="U76" s="260"/>
      <c r="V76" s="260"/>
      <c r="W76" s="264"/>
      <c r="X76" s="264"/>
      <c r="Y76" s="264"/>
      <c r="Z76" s="260"/>
      <c r="AA76" s="264"/>
      <c r="AB76" s="260"/>
      <c r="AC76" s="260"/>
      <c r="AD76" s="260"/>
      <c r="AE76" s="260"/>
      <c r="AF76" s="260"/>
    </row>
    <row r="77" spans="2:32" s="253" customFormat="1" ht="90" x14ac:dyDescent="0.2">
      <c r="B77" s="254" t="s">
        <v>135</v>
      </c>
      <c r="C77" s="254" t="s">
        <v>105</v>
      </c>
      <c r="D77" s="271">
        <v>270</v>
      </c>
      <c r="E77" s="262" t="s">
        <v>69</v>
      </c>
      <c r="F77" s="262" t="s">
        <v>68</v>
      </c>
      <c r="G77" s="262" t="s">
        <v>170</v>
      </c>
      <c r="H77" s="262" t="s">
        <v>765</v>
      </c>
      <c r="I77" s="262" t="s">
        <v>175</v>
      </c>
      <c r="J77" s="283">
        <f>+Desagregado!F125</f>
        <v>262.12999999999994</v>
      </c>
      <c r="K77" s="284">
        <v>12</v>
      </c>
      <c r="L77" s="258">
        <f>+K77%</f>
        <v>0.12</v>
      </c>
      <c r="M77" s="284">
        <f>+Desagregado!J126</f>
        <v>189.75</v>
      </c>
      <c r="N77" s="258">
        <f>+M77/J77</f>
        <v>0.7238774653797736</v>
      </c>
      <c r="O77" s="283">
        <f>+Desagregado!M126</f>
        <v>236.26</v>
      </c>
      <c r="P77" s="258">
        <f t="shared" si="0"/>
        <v>0.90130851104413856</v>
      </c>
      <c r="Q77" s="283">
        <f>+Desagregado!P126</f>
        <v>262.13</v>
      </c>
      <c r="R77" s="258">
        <f>+Q77/J77</f>
        <v>1.0000000000000002</v>
      </c>
      <c r="S77" s="262" t="s">
        <v>563</v>
      </c>
      <c r="T77" s="264"/>
      <c r="U77" s="260"/>
      <c r="V77" s="260"/>
      <c r="W77" s="264"/>
      <c r="X77" s="264"/>
      <c r="Y77" s="264"/>
      <c r="Z77" s="260"/>
      <c r="AA77" s="264"/>
      <c r="AB77" s="260"/>
      <c r="AC77" s="260"/>
      <c r="AD77" s="260"/>
      <c r="AE77" s="260"/>
      <c r="AF77" s="260"/>
    </row>
    <row r="78" spans="2:32" s="253" customFormat="1" ht="108" x14ac:dyDescent="0.2">
      <c r="B78" s="264" t="s">
        <v>138</v>
      </c>
      <c r="C78" s="255" t="s">
        <v>151</v>
      </c>
      <c r="D78" s="263">
        <v>400</v>
      </c>
      <c r="E78" s="262" t="s">
        <v>69</v>
      </c>
      <c r="F78" s="262" t="s">
        <v>68</v>
      </c>
      <c r="G78" s="262" t="s">
        <v>70</v>
      </c>
      <c r="H78" s="262" t="s">
        <v>755</v>
      </c>
      <c r="I78" s="262" t="s">
        <v>94</v>
      </c>
      <c r="J78" s="278">
        <f>+Desagregado!F183</f>
        <v>1538</v>
      </c>
      <c r="K78" s="283">
        <f>+Desagregado!G184</f>
        <v>223.67899999999997</v>
      </c>
      <c r="L78" s="258">
        <f>+K78/J78</f>
        <v>0.14543498049414821</v>
      </c>
      <c r="M78" s="283">
        <f>+Desagregado!J184</f>
        <v>691.84499999999991</v>
      </c>
      <c r="N78" s="258">
        <f>+M78/J78</f>
        <v>0.44983420026007798</v>
      </c>
      <c r="O78" s="283">
        <f>+Desagregado!M184</f>
        <v>1115.96</v>
      </c>
      <c r="P78" s="258">
        <f t="shared" si="0"/>
        <v>0.72559167750325104</v>
      </c>
      <c r="Q78" s="283">
        <f>+Desagregado!P184</f>
        <v>1538</v>
      </c>
      <c r="R78" s="258">
        <v>1</v>
      </c>
      <c r="S78" s="262" t="s">
        <v>279</v>
      </c>
      <c r="T78" s="264"/>
      <c r="U78" s="260"/>
      <c r="V78" s="260"/>
      <c r="W78" s="264"/>
      <c r="X78" s="264"/>
      <c r="Y78" s="264"/>
      <c r="Z78" s="260"/>
      <c r="AA78" s="264"/>
      <c r="AB78" s="260"/>
      <c r="AC78" s="260"/>
      <c r="AD78" s="260"/>
      <c r="AE78" s="260"/>
      <c r="AF78" s="260"/>
    </row>
    <row r="79" spans="2:32" s="253" customFormat="1" ht="108" x14ac:dyDescent="0.2">
      <c r="B79" s="254" t="s">
        <v>138</v>
      </c>
      <c r="C79" s="255" t="s">
        <v>151</v>
      </c>
      <c r="D79" s="263">
        <v>15000</v>
      </c>
      <c r="E79" s="262" t="s">
        <v>69</v>
      </c>
      <c r="F79" s="262" t="s">
        <v>68</v>
      </c>
      <c r="G79" s="262" t="s">
        <v>70</v>
      </c>
      <c r="H79" s="262" t="s">
        <v>754</v>
      </c>
      <c r="I79" s="262" t="s">
        <v>112</v>
      </c>
      <c r="J79" s="278">
        <f>+Desagregado!F189</f>
        <v>9145.18</v>
      </c>
      <c r="K79" s="283">
        <f>+Desagregado!G190</f>
        <v>1610.5</v>
      </c>
      <c r="L79" s="258">
        <f>+K79/J79</f>
        <v>0.1761036961546957</v>
      </c>
      <c r="M79" s="283">
        <f>+Desagregado!J190</f>
        <v>4194</v>
      </c>
      <c r="N79" s="258">
        <f>+M79/J79</f>
        <v>0.4586022363693224</v>
      </c>
      <c r="O79" s="283">
        <f>+Desagregado!M190</f>
        <v>6694</v>
      </c>
      <c r="P79" s="258">
        <f t="shared" si="0"/>
        <v>0.73197028379977214</v>
      </c>
      <c r="Q79" s="283">
        <f>+Desagregado!P190</f>
        <v>9145.1799999999985</v>
      </c>
      <c r="R79" s="258">
        <v>1</v>
      </c>
      <c r="S79" s="262" t="s">
        <v>279</v>
      </c>
      <c r="T79" s="264"/>
      <c r="U79" s="260"/>
      <c r="V79" s="260"/>
      <c r="W79" s="264"/>
      <c r="X79" s="264"/>
      <c r="Y79" s="264"/>
      <c r="Z79" s="260"/>
      <c r="AA79" s="264"/>
      <c r="AB79" s="260"/>
      <c r="AC79" s="260"/>
      <c r="AD79" s="260"/>
      <c r="AE79" s="260"/>
      <c r="AF79" s="260"/>
    </row>
    <row r="80" spans="2:32" s="253" customFormat="1" ht="108" x14ac:dyDescent="0.2">
      <c r="B80" s="254" t="s">
        <v>139</v>
      </c>
      <c r="C80" s="254" t="s">
        <v>151</v>
      </c>
      <c r="D80" s="261">
        <v>1</v>
      </c>
      <c r="E80" s="262" t="s">
        <v>69</v>
      </c>
      <c r="F80" s="262" t="s">
        <v>68</v>
      </c>
      <c r="G80" s="262" t="s">
        <v>70</v>
      </c>
      <c r="H80" s="262" t="s">
        <v>456</v>
      </c>
      <c r="I80" s="262" t="s">
        <v>237</v>
      </c>
      <c r="J80" s="285">
        <f>+Desagregado!F194</f>
        <v>16666</v>
      </c>
      <c r="K80" s="283">
        <f>+Desagregado!G195</f>
        <v>1671.78</v>
      </c>
      <c r="L80" s="258">
        <f>+K80/J80</f>
        <v>0.1003108124324973</v>
      </c>
      <c r="M80" s="283">
        <f>+Desagregado!J195</f>
        <v>6669.78</v>
      </c>
      <c r="N80" s="258">
        <f>+M80/J80</f>
        <v>0.4002028081123245</v>
      </c>
      <c r="O80" s="283">
        <f>+Desagregado!M195</f>
        <v>11924</v>
      </c>
      <c r="P80" s="258">
        <f t="shared" si="0"/>
        <v>0.71546861874474976</v>
      </c>
      <c r="Q80" s="283">
        <f>+Desagregado!P195</f>
        <v>16666</v>
      </c>
      <c r="R80" s="258">
        <v>1</v>
      </c>
      <c r="S80" s="262" t="s">
        <v>279</v>
      </c>
      <c r="T80" s="264"/>
      <c r="U80" s="260"/>
      <c r="V80" s="260"/>
      <c r="W80" s="264"/>
      <c r="X80" s="264"/>
      <c r="Y80" s="264"/>
      <c r="Z80" s="260"/>
      <c r="AA80" s="264"/>
      <c r="AB80" s="260"/>
      <c r="AC80" s="260"/>
      <c r="AD80" s="260"/>
      <c r="AE80" s="260"/>
      <c r="AF80" s="260"/>
    </row>
    <row r="81" spans="2:32" s="253" customFormat="1" ht="72" x14ac:dyDescent="0.2">
      <c r="B81" s="254" t="s">
        <v>135</v>
      </c>
      <c r="C81" s="255" t="s">
        <v>150</v>
      </c>
      <c r="D81" s="263">
        <v>2</v>
      </c>
      <c r="E81" s="262" t="s">
        <v>69</v>
      </c>
      <c r="F81" s="262" t="s">
        <v>68</v>
      </c>
      <c r="G81" s="262" t="s">
        <v>70</v>
      </c>
      <c r="H81" s="262" t="s">
        <v>447</v>
      </c>
      <c r="I81" s="262" t="s">
        <v>448</v>
      </c>
      <c r="J81" s="259">
        <v>1</v>
      </c>
      <c r="K81" s="259">
        <f>+Desagregado!G205</f>
        <v>0</v>
      </c>
      <c r="L81" s="258" cm="1">
        <f t="array" aca="1" ref="L81" ca="1">+K81:L81/J81</f>
        <v>0</v>
      </c>
      <c r="M81" s="259">
        <v>0</v>
      </c>
      <c r="N81" s="258" cm="1">
        <f t="array" aca="1" ref="N81" ca="1">+M81:N81/L81</f>
        <v>0</v>
      </c>
      <c r="O81" s="259">
        <v>1</v>
      </c>
      <c r="P81" s="258">
        <f t="shared" si="0"/>
        <v>1</v>
      </c>
      <c r="Q81" s="259">
        <v>1</v>
      </c>
      <c r="R81" s="258">
        <f>+Q81/J81</f>
        <v>1</v>
      </c>
      <c r="S81" s="262" t="s">
        <v>280</v>
      </c>
      <c r="T81" s="264"/>
      <c r="U81" s="260"/>
      <c r="V81" s="260"/>
      <c r="W81" s="264"/>
      <c r="X81" s="264"/>
      <c r="Y81" s="264"/>
      <c r="Z81" s="260"/>
      <c r="AA81" s="264"/>
      <c r="AB81" s="260"/>
      <c r="AC81" s="260"/>
      <c r="AD81" s="260"/>
      <c r="AE81" s="260"/>
      <c r="AF81" s="260"/>
    </row>
    <row r="82" spans="2:32" s="253" customFormat="1" ht="72" x14ac:dyDescent="0.2">
      <c r="B82" s="254" t="s">
        <v>135</v>
      </c>
      <c r="C82" s="255" t="s">
        <v>150</v>
      </c>
      <c r="D82" s="263">
        <v>9</v>
      </c>
      <c r="E82" s="262" t="s">
        <v>69</v>
      </c>
      <c r="F82" s="262" t="s">
        <v>68</v>
      </c>
      <c r="G82" s="262" t="s">
        <v>70</v>
      </c>
      <c r="H82" s="262" t="s">
        <v>455</v>
      </c>
      <c r="I82" s="262" t="s">
        <v>101</v>
      </c>
      <c r="J82" s="269">
        <f>+Desagregado!F216</f>
        <v>15</v>
      </c>
      <c r="K82" s="259">
        <f>+Desagregado!G217</f>
        <v>0</v>
      </c>
      <c r="L82" s="258">
        <f t="shared" ref="L82:L87" si="1">+K82/J82</f>
        <v>0</v>
      </c>
      <c r="M82" s="259">
        <f>+Desagregado!J217</f>
        <v>6</v>
      </c>
      <c r="N82" s="258">
        <f>+M82/J82</f>
        <v>0.4</v>
      </c>
      <c r="O82" s="259">
        <f>+Desagregado!M217</f>
        <v>14</v>
      </c>
      <c r="P82" s="258">
        <f t="shared" si="0"/>
        <v>0.93333333333333335</v>
      </c>
      <c r="Q82" s="259">
        <f>+Desagregado!P217</f>
        <v>15</v>
      </c>
      <c r="R82" s="258">
        <v>1</v>
      </c>
      <c r="S82" s="262" t="s">
        <v>280</v>
      </c>
      <c r="T82" s="264"/>
      <c r="U82" s="260"/>
      <c r="V82" s="260"/>
      <c r="W82" s="264"/>
      <c r="X82" s="264"/>
      <c r="Y82" s="264"/>
      <c r="Z82" s="260"/>
      <c r="AA82" s="264"/>
      <c r="AB82" s="260"/>
      <c r="AC82" s="260"/>
      <c r="AD82" s="260"/>
      <c r="AE82" s="260"/>
      <c r="AF82" s="260"/>
    </row>
    <row r="83" spans="2:32" s="253" customFormat="1" ht="108" x14ac:dyDescent="0.2">
      <c r="B83" s="254" t="s">
        <v>139</v>
      </c>
      <c r="C83" s="254" t="s">
        <v>151</v>
      </c>
      <c r="D83" s="262"/>
      <c r="E83" s="262" t="s">
        <v>69</v>
      </c>
      <c r="F83" s="262" t="s">
        <v>130</v>
      </c>
      <c r="G83" s="262" t="s">
        <v>70</v>
      </c>
      <c r="H83" s="262" t="s">
        <v>227</v>
      </c>
      <c r="I83" s="262" t="s">
        <v>143</v>
      </c>
      <c r="J83" s="278">
        <f>+Desagregado!F199</f>
        <v>30</v>
      </c>
      <c r="K83" s="283">
        <f>+Desagregado!G200</f>
        <v>0</v>
      </c>
      <c r="L83" s="258">
        <f t="shared" si="1"/>
        <v>0</v>
      </c>
      <c r="M83" s="283">
        <f>+Desagregado!J200</f>
        <v>20</v>
      </c>
      <c r="N83" s="258">
        <f>+M83/J83</f>
        <v>0.66666666666666663</v>
      </c>
      <c r="O83" s="283">
        <f>+Desagregado!M200</f>
        <v>30</v>
      </c>
      <c r="P83" s="258">
        <f t="shared" si="0"/>
        <v>1</v>
      </c>
      <c r="Q83" s="283">
        <f>+Desagregado!P200</f>
        <v>30</v>
      </c>
      <c r="R83" s="258">
        <v>1</v>
      </c>
      <c r="S83" s="262" t="s">
        <v>279</v>
      </c>
      <c r="T83" s="264"/>
      <c r="U83" s="260"/>
      <c r="V83" s="260"/>
      <c r="W83" s="264"/>
      <c r="X83" s="264"/>
      <c r="Y83" s="264"/>
      <c r="Z83" s="260"/>
      <c r="AA83" s="264"/>
      <c r="AB83" s="260"/>
      <c r="AC83" s="260"/>
      <c r="AD83" s="260"/>
      <c r="AE83" s="260"/>
      <c r="AF83" s="260"/>
    </row>
    <row r="84" spans="2:32" s="253" customFormat="1" ht="72" x14ac:dyDescent="0.2">
      <c r="B84" s="254" t="s">
        <v>135</v>
      </c>
      <c r="C84" s="255" t="s">
        <v>150</v>
      </c>
      <c r="D84" s="256"/>
      <c r="E84" s="262" t="s">
        <v>69</v>
      </c>
      <c r="F84" s="262" t="s">
        <v>68</v>
      </c>
      <c r="G84" s="262" t="s">
        <v>70</v>
      </c>
      <c r="H84" s="262" t="s">
        <v>454</v>
      </c>
      <c r="I84" s="262" t="s">
        <v>141</v>
      </c>
      <c r="J84" s="269">
        <f>+Desagregado!F222</f>
        <v>9</v>
      </c>
      <c r="K84" s="259">
        <f>+Desagregado!G223</f>
        <v>0</v>
      </c>
      <c r="L84" s="258">
        <f t="shared" si="1"/>
        <v>0</v>
      </c>
      <c r="M84" s="259">
        <f>+Desagregado!J223</f>
        <v>0</v>
      </c>
      <c r="N84" s="258">
        <f>+M84/J84</f>
        <v>0</v>
      </c>
      <c r="O84" s="259">
        <f>+Desagregado!M223</f>
        <v>9</v>
      </c>
      <c r="P84" s="258">
        <f t="shared" si="0"/>
        <v>1</v>
      </c>
      <c r="Q84" s="259">
        <f>+Desagregado!P223</f>
        <v>9</v>
      </c>
      <c r="R84" s="258">
        <v>1</v>
      </c>
      <c r="S84" s="262" t="s">
        <v>280</v>
      </c>
      <c r="T84" s="264"/>
      <c r="U84" s="260"/>
      <c r="V84" s="260"/>
      <c r="W84" s="264"/>
      <c r="X84" s="264"/>
      <c r="Y84" s="264"/>
      <c r="Z84" s="260"/>
      <c r="AA84" s="264"/>
      <c r="AB84" s="260"/>
      <c r="AC84" s="260"/>
      <c r="AD84" s="260"/>
      <c r="AE84" s="260"/>
      <c r="AF84" s="260"/>
    </row>
    <row r="85" spans="2:32" s="253" customFormat="1" ht="72" x14ac:dyDescent="0.2">
      <c r="B85" s="254" t="s">
        <v>135</v>
      </c>
      <c r="C85" s="255" t="s">
        <v>150</v>
      </c>
      <c r="D85" s="256"/>
      <c r="E85" s="262" t="s">
        <v>69</v>
      </c>
      <c r="F85" s="262" t="s">
        <v>68</v>
      </c>
      <c r="G85" s="262" t="s">
        <v>70</v>
      </c>
      <c r="H85" s="262" t="s">
        <v>558</v>
      </c>
      <c r="I85" s="262" t="s">
        <v>557</v>
      </c>
      <c r="J85" s="269">
        <f>+Desagregado!F231</f>
        <v>5</v>
      </c>
      <c r="K85" s="259">
        <f>+Desagregado!G232</f>
        <v>0</v>
      </c>
      <c r="L85" s="258">
        <f>+K85/J85</f>
        <v>0</v>
      </c>
      <c r="M85" s="259">
        <f>+Desagregado!J232</f>
        <v>2</v>
      </c>
      <c r="N85" s="258">
        <f>+M85/J85</f>
        <v>0.4</v>
      </c>
      <c r="O85" s="259">
        <f>+Desagregado!M232</f>
        <v>2</v>
      </c>
      <c r="P85" s="258">
        <f>+O85/J85</f>
        <v>0.4</v>
      </c>
      <c r="Q85" s="259">
        <f>+Desagregado!P232</f>
        <v>5</v>
      </c>
      <c r="R85" s="258">
        <f>+Q85/J85</f>
        <v>1</v>
      </c>
      <c r="S85" s="262" t="s">
        <v>280</v>
      </c>
      <c r="T85" s="264"/>
      <c r="U85" s="260"/>
      <c r="V85" s="260"/>
      <c r="W85" s="264"/>
      <c r="X85" s="264"/>
      <c r="Y85" s="264"/>
      <c r="Z85" s="260"/>
      <c r="AA85" s="264"/>
      <c r="AB85" s="260"/>
      <c r="AC85" s="260"/>
      <c r="AD85" s="260"/>
      <c r="AE85" s="260"/>
      <c r="AF85" s="260"/>
    </row>
    <row r="86" spans="2:32" s="253" customFormat="1" ht="108" x14ac:dyDescent="0.2">
      <c r="B86" s="254" t="s">
        <v>138</v>
      </c>
      <c r="C86" s="255" t="s">
        <v>151</v>
      </c>
      <c r="D86" s="256"/>
      <c r="E86" s="262" t="s">
        <v>69</v>
      </c>
      <c r="F86" s="262" t="s">
        <v>68</v>
      </c>
      <c r="G86" s="262" t="s">
        <v>70</v>
      </c>
      <c r="H86" s="262" t="s">
        <v>556</v>
      </c>
      <c r="I86" s="262" t="s">
        <v>72</v>
      </c>
      <c r="J86" s="283">
        <f>+Desagregado!F244</f>
        <v>41.650000000000006</v>
      </c>
      <c r="K86" s="278">
        <f>+Desagregado!G245</f>
        <v>8.11</v>
      </c>
      <c r="L86" s="258">
        <f t="shared" si="1"/>
        <v>0.19471788715486191</v>
      </c>
      <c r="M86" s="278">
        <f>+Desagregado!J245</f>
        <v>24.97</v>
      </c>
      <c r="N86" s="258">
        <f>M86/J86</f>
        <v>0.59951980792316917</v>
      </c>
      <c r="O86" s="278">
        <f>+Desagregado!M245</f>
        <v>34.57</v>
      </c>
      <c r="P86" s="258">
        <f t="shared" si="0"/>
        <v>0.83001200480192061</v>
      </c>
      <c r="Q86" s="278">
        <f>+Desagregado!P245</f>
        <v>41.65</v>
      </c>
      <c r="R86" s="258">
        <v>1</v>
      </c>
      <c r="S86" s="262" t="s">
        <v>681</v>
      </c>
      <c r="T86" s="264"/>
      <c r="U86" s="260"/>
      <c r="V86" s="260"/>
      <c r="W86" s="264"/>
      <c r="X86" s="264"/>
      <c r="Y86" s="264"/>
      <c r="Z86" s="260"/>
      <c r="AA86" s="264"/>
      <c r="AB86" s="260"/>
      <c r="AC86" s="260"/>
      <c r="AD86" s="260"/>
      <c r="AE86" s="260"/>
      <c r="AF86" s="260"/>
    </row>
    <row r="87" spans="2:32" s="253" customFormat="1" ht="108" x14ac:dyDescent="0.2">
      <c r="B87" s="254" t="s">
        <v>138</v>
      </c>
      <c r="C87" s="255" t="s">
        <v>151</v>
      </c>
      <c r="D87" s="256"/>
      <c r="E87" s="262" t="s">
        <v>69</v>
      </c>
      <c r="F87" s="262" t="s">
        <v>68</v>
      </c>
      <c r="G87" s="262" t="s">
        <v>70</v>
      </c>
      <c r="H87" s="262" t="s">
        <v>756</v>
      </c>
      <c r="I87" s="262" t="s">
        <v>96</v>
      </c>
      <c r="J87" s="284">
        <f>+Desagregado!F250</f>
        <v>18</v>
      </c>
      <c r="K87" s="259">
        <f>+Desagregado!G251</f>
        <v>1</v>
      </c>
      <c r="L87" s="258">
        <f t="shared" si="1"/>
        <v>5.5555555555555552E-2</v>
      </c>
      <c r="M87" s="259">
        <f>+Desagregado!J251</f>
        <v>3</v>
      </c>
      <c r="N87" s="258">
        <f>+M87/J87</f>
        <v>0.16666666666666666</v>
      </c>
      <c r="O87" s="259">
        <v>2.5</v>
      </c>
      <c r="P87" s="258">
        <v>1</v>
      </c>
      <c r="Q87" s="259">
        <f>+Desagregado!P251</f>
        <v>18</v>
      </c>
      <c r="R87" s="258">
        <v>1</v>
      </c>
      <c r="S87" s="262" t="s">
        <v>563</v>
      </c>
      <c r="T87" s="264"/>
      <c r="U87" s="260"/>
      <c r="V87" s="260"/>
      <c r="W87" s="264"/>
      <c r="X87" s="264"/>
      <c r="Y87" s="264"/>
      <c r="Z87" s="260"/>
      <c r="AA87" s="264"/>
      <c r="AB87" s="260"/>
      <c r="AC87" s="260"/>
      <c r="AD87" s="260"/>
      <c r="AE87" s="260"/>
      <c r="AF87" s="260"/>
    </row>
    <row r="88" spans="2:32" s="253" customFormat="1" ht="72" x14ac:dyDescent="0.2">
      <c r="B88" s="254" t="s">
        <v>135</v>
      </c>
      <c r="C88" s="255" t="s">
        <v>105</v>
      </c>
      <c r="D88" s="256"/>
      <c r="E88" s="262" t="s">
        <v>69</v>
      </c>
      <c r="F88" s="262" t="s">
        <v>68</v>
      </c>
      <c r="G88" s="262" t="s">
        <v>70</v>
      </c>
      <c r="H88" s="262" t="s">
        <v>676</v>
      </c>
      <c r="I88" s="262" t="s">
        <v>120</v>
      </c>
      <c r="J88" s="278">
        <f>+Desagregado!F257</f>
        <v>32</v>
      </c>
      <c r="K88" s="278">
        <f>+Desagregado!G258</f>
        <v>28</v>
      </c>
      <c r="L88" s="258">
        <f>+K88/J88</f>
        <v>0.875</v>
      </c>
      <c r="M88" s="278">
        <f>+Desagregado!J258</f>
        <v>31</v>
      </c>
      <c r="N88" s="258">
        <f>+M88/J88</f>
        <v>0.96875</v>
      </c>
      <c r="O88" s="278">
        <f>+Desagregado!M258</f>
        <v>32</v>
      </c>
      <c r="P88" s="258">
        <f>+O88/J88</f>
        <v>1</v>
      </c>
      <c r="Q88" s="278">
        <f>+Desagregado!P258</f>
        <v>32</v>
      </c>
      <c r="R88" s="258">
        <v>1</v>
      </c>
      <c r="S88" s="262" t="s">
        <v>679</v>
      </c>
      <c r="T88" s="264"/>
      <c r="U88" s="260"/>
      <c r="V88" s="260"/>
      <c r="W88" s="264"/>
      <c r="X88" s="264"/>
      <c r="Y88" s="264"/>
      <c r="Z88" s="260"/>
      <c r="AA88" s="264"/>
      <c r="AB88" s="260"/>
      <c r="AC88" s="260"/>
      <c r="AD88" s="260"/>
      <c r="AE88" s="260"/>
      <c r="AF88" s="260"/>
    </row>
    <row r="89" spans="2:32" s="253" customFormat="1" ht="72" x14ac:dyDescent="0.2">
      <c r="B89" s="254" t="s">
        <v>135</v>
      </c>
      <c r="C89" s="255" t="s">
        <v>105</v>
      </c>
      <c r="D89" s="256"/>
      <c r="E89" s="262" t="s">
        <v>69</v>
      </c>
      <c r="F89" s="262" t="s">
        <v>68</v>
      </c>
      <c r="G89" s="262" t="s">
        <v>70</v>
      </c>
      <c r="H89" s="262" t="s">
        <v>708</v>
      </c>
      <c r="I89" s="262" t="s">
        <v>71</v>
      </c>
      <c r="J89" s="278">
        <f>+Desagregado!F277</f>
        <v>36</v>
      </c>
      <c r="K89" s="278">
        <f>+Desagregado!G278</f>
        <v>5.4</v>
      </c>
      <c r="L89" s="258">
        <f>+K89/J89</f>
        <v>0.15000000000000002</v>
      </c>
      <c r="M89" s="278">
        <f>+Desagregado!J278</f>
        <v>11.4</v>
      </c>
      <c r="N89" s="258">
        <f>+M89/J89</f>
        <v>0.31666666666666665</v>
      </c>
      <c r="O89" s="278">
        <f>+Desagregado!M278</f>
        <v>27</v>
      </c>
      <c r="P89" s="258">
        <f>+O89/J89</f>
        <v>0.75</v>
      </c>
      <c r="Q89" s="278">
        <f>+Desagregado!P278</f>
        <v>36</v>
      </c>
      <c r="R89" s="258">
        <v>1</v>
      </c>
      <c r="S89" s="262" t="s">
        <v>679</v>
      </c>
      <c r="T89" s="264"/>
      <c r="U89" s="260"/>
      <c r="V89" s="260"/>
      <c r="W89" s="264"/>
      <c r="X89" s="264"/>
      <c r="Y89" s="264"/>
      <c r="Z89" s="260"/>
      <c r="AA89" s="264"/>
      <c r="AB89" s="260"/>
      <c r="AC89" s="260"/>
      <c r="AD89" s="260"/>
      <c r="AE89" s="260"/>
      <c r="AF89" s="260"/>
    </row>
    <row r="90" spans="2:32" s="253" customFormat="1" ht="72" x14ac:dyDescent="0.2">
      <c r="B90" s="254" t="s">
        <v>135</v>
      </c>
      <c r="C90" s="255" t="s">
        <v>105</v>
      </c>
      <c r="D90" s="256"/>
      <c r="E90" s="262" t="s">
        <v>69</v>
      </c>
      <c r="F90" s="262" t="s">
        <v>68</v>
      </c>
      <c r="G90" s="262" t="s">
        <v>70</v>
      </c>
      <c r="H90" s="262" t="s">
        <v>709</v>
      </c>
      <c r="I90" s="262" t="s">
        <v>292</v>
      </c>
      <c r="J90" s="278">
        <f>+Desagregado!F282</f>
        <v>1</v>
      </c>
      <c r="K90" s="259">
        <f>+Desagregado!G283</f>
        <v>0</v>
      </c>
      <c r="L90" s="258" cm="1">
        <f t="array" aca="1" ref="L90" ca="1">+K90:L90/J90</f>
        <v>0</v>
      </c>
      <c r="M90" s="259">
        <f>+Desagregado!J283</f>
        <v>0</v>
      </c>
      <c r="N90" s="258" cm="1">
        <f t="array" aca="1" ref="N90" ca="1">+M90:N90/L90</f>
        <v>0</v>
      </c>
      <c r="O90" s="259">
        <f>+Desagregado!M283</f>
        <v>1</v>
      </c>
      <c r="P90" s="258" cm="1">
        <f t="array" aca="1" ref="P90" ca="1">+O90:P90/N90</f>
        <v>0</v>
      </c>
      <c r="Q90" s="278">
        <f>+Desagregado!P283</f>
        <v>1</v>
      </c>
      <c r="R90" s="258">
        <f>+Q90/J90</f>
        <v>1</v>
      </c>
      <c r="S90" s="262" t="s">
        <v>680</v>
      </c>
      <c r="T90" s="264"/>
      <c r="U90" s="260"/>
      <c r="V90" s="260"/>
      <c r="W90" s="264"/>
      <c r="X90" s="264"/>
      <c r="Y90" s="264"/>
      <c r="Z90" s="260"/>
      <c r="AA90" s="264"/>
      <c r="AB90" s="260"/>
      <c r="AC90" s="260"/>
      <c r="AD90" s="260"/>
      <c r="AE90" s="260"/>
      <c r="AF90" s="260"/>
    </row>
    <row r="91" spans="2:32" s="253" customFormat="1" ht="108" x14ac:dyDescent="0.2">
      <c r="B91" s="254" t="s">
        <v>138</v>
      </c>
      <c r="C91" s="255" t="s">
        <v>151</v>
      </c>
      <c r="D91" s="256"/>
      <c r="E91" s="262" t="s">
        <v>69</v>
      </c>
      <c r="F91" s="262" t="s">
        <v>68</v>
      </c>
      <c r="G91" s="262" t="s">
        <v>70</v>
      </c>
      <c r="H91" s="262" t="s">
        <v>452</v>
      </c>
      <c r="I91" s="262" t="s">
        <v>453</v>
      </c>
      <c r="J91" s="278">
        <f>+Desagregado!F288</f>
        <v>2</v>
      </c>
      <c r="K91" s="278">
        <f>+Desagregado!G289</f>
        <v>0</v>
      </c>
      <c r="L91" s="258">
        <f>+K91/J91</f>
        <v>0</v>
      </c>
      <c r="M91" s="278">
        <f>+Desagregado!J289</f>
        <v>1</v>
      </c>
      <c r="N91" s="258">
        <f>+M91/J91</f>
        <v>0.5</v>
      </c>
      <c r="O91" s="278">
        <f>+Desagregado!M289</f>
        <v>1</v>
      </c>
      <c r="P91" s="258">
        <f>+O91/J91</f>
        <v>0.5</v>
      </c>
      <c r="Q91" s="278">
        <f>+Desagregado!P289</f>
        <v>2</v>
      </c>
      <c r="R91" s="258">
        <v>1</v>
      </c>
      <c r="S91" s="262" t="s">
        <v>279</v>
      </c>
      <c r="T91" s="264"/>
      <c r="U91" s="260"/>
      <c r="V91" s="260"/>
      <c r="W91" s="264"/>
      <c r="X91" s="264"/>
      <c r="Y91" s="264"/>
      <c r="Z91" s="260"/>
      <c r="AA91" s="264"/>
      <c r="AB91" s="260"/>
      <c r="AC91" s="260"/>
      <c r="AD91" s="260"/>
      <c r="AE91" s="260"/>
      <c r="AF91" s="260"/>
    </row>
    <row r="92" spans="2:32" s="253" customFormat="1" ht="72" x14ac:dyDescent="0.2">
      <c r="B92" s="254" t="s">
        <v>138</v>
      </c>
      <c r="C92" s="255" t="s">
        <v>105</v>
      </c>
      <c r="D92" s="256"/>
      <c r="E92" s="262" t="s">
        <v>69</v>
      </c>
      <c r="F92" s="262" t="s">
        <v>68</v>
      </c>
      <c r="G92" s="262" t="s">
        <v>70</v>
      </c>
      <c r="H92" s="262" t="s">
        <v>677</v>
      </c>
      <c r="I92" s="262" t="s">
        <v>605</v>
      </c>
      <c r="J92" s="278">
        <f>+Desagregado!F363</f>
        <v>9429.5999999999985</v>
      </c>
      <c r="K92" s="278">
        <f>+J92</f>
        <v>9429.5999999999985</v>
      </c>
      <c r="L92" s="258">
        <v>0.25</v>
      </c>
      <c r="M92" s="278">
        <f>+K92</f>
        <v>9429.5999999999985</v>
      </c>
      <c r="N92" s="258">
        <v>0.5</v>
      </c>
      <c r="O92" s="278">
        <f>+M92</f>
        <v>9429.5999999999985</v>
      </c>
      <c r="P92" s="258">
        <v>0.75</v>
      </c>
      <c r="Q92" s="278">
        <f>+O92</f>
        <v>9429.5999999999985</v>
      </c>
      <c r="R92" s="258">
        <v>1</v>
      </c>
      <c r="S92" s="262" t="s">
        <v>679</v>
      </c>
      <c r="T92" s="264"/>
      <c r="U92" s="260"/>
      <c r="V92" s="260"/>
      <c r="W92" s="264"/>
      <c r="X92" s="264"/>
      <c r="Y92" s="264"/>
      <c r="Z92" s="260"/>
      <c r="AA92" s="264"/>
      <c r="AB92" s="260"/>
      <c r="AC92" s="260"/>
      <c r="AD92" s="260"/>
      <c r="AE92" s="260"/>
      <c r="AF92" s="260"/>
    </row>
    <row r="93" spans="2:32" s="253" customFormat="1" ht="72" x14ac:dyDescent="0.2">
      <c r="B93" s="254" t="s">
        <v>138</v>
      </c>
      <c r="C93" s="255" t="s">
        <v>105</v>
      </c>
      <c r="D93" s="256"/>
      <c r="E93" s="262" t="s">
        <v>69</v>
      </c>
      <c r="F93" s="262" t="s">
        <v>68</v>
      </c>
      <c r="G93" s="262" t="s">
        <v>70</v>
      </c>
      <c r="H93" s="262" t="s">
        <v>682</v>
      </c>
      <c r="I93" s="262" t="s">
        <v>683</v>
      </c>
      <c r="J93" s="278">
        <f>+Desagregado!F372</f>
        <v>1422</v>
      </c>
      <c r="K93" s="278">
        <f>+Desagregado!G373</f>
        <v>764</v>
      </c>
      <c r="L93" s="258">
        <f>+K93/J93</f>
        <v>0.53727144866385368</v>
      </c>
      <c r="M93" s="278">
        <f>+Desagregado!J373</f>
        <v>1264</v>
      </c>
      <c r="N93" s="258">
        <f>+M93/J93</f>
        <v>0.88888888888888884</v>
      </c>
      <c r="O93" s="278">
        <f>+Desagregado!M373</f>
        <v>1422</v>
      </c>
      <c r="P93" s="258">
        <f>+O93/J93</f>
        <v>1</v>
      </c>
      <c r="Q93" s="278">
        <f>+Desagregado!P373</f>
        <v>1422</v>
      </c>
      <c r="R93" s="258">
        <f>+Q93/J93</f>
        <v>1</v>
      </c>
      <c r="S93" s="262" t="s">
        <v>678</v>
      </c>
      <c r="T93" s="264"/>
      <c r="U93" s="260"/>
      <c r="V93" s="260"/>
      <c r="W93" s="264"/>
      <c r="X93" s="264"/>
      <c r="Y93" s="264"/>
      <c r="Z93" s="260"/>
      <c r="AA93" s="264"/>
      <c r="AB93" s="260"/>
      <c r="AC93" s="260"/>
      <c r="AD93" s="260"/>
      <c r="AE93" s="260"/>
      <c r="AF93" s="260"/>
    </row>
    <row r="94" spans="2:32" s="253" customFormat="1" ht="72" x14ac:dyDescent="0.2">
      <c r="B94" s="254" t="s">
        <v>138</v>
      </c>
      <c r="C94" s="255" t="s">
        <v>150</v>
      </c>
      <c r="D94" s="256"/>
      <c r="E94" s="262" t="s">
        <v>69</v>
      </c>
      <c r="F94" s="262" t="s">
        <v>68</v>
      </c>
      <c r="G94" s="262" t="s">
        <v>70</v>
      </c>
      <c r="H94" s="262" t="s">
        <v>565</v>
      </c>
      <c r="I94" s="262" t="s">
        <v>74</v>
      </c>
      <c r="J94" s="278">
        <v>7</v>
      </c>
      <c r="K94" s="278"/>
      <c r="L94" s="258">
        <v>0</v>
      </c>
      <c r="M94" s="278"/>
      <c r="N94" s="258">
        <v>0</v>
      </c>
      <c r="O94" s="278"/>
      <c r="P94" s="258">
        <v>0</v>
      </c>
      <c r="Q94" s="278">
        <v>7</v>
      </c>
      <c r="R94" s="258">
        <v>1</v>
      </c>
      <c r="S94" s="262" t="s">
        <v>280</v>
      </c>
      <c r="T94" s="264"/>
      <c r="U94" s="260"/>
      <c r="V94" s="260"/>
      <c r="W94" s="264"/>
      <c r="X94" s="264"/>
      <c r="Y94" s="264"/>
      <c r="Z94" s="260"/>
      <c r="AA94" s="264"/>
      <c r="AB94" s="260"/>
      <c r="AC94" s="260"/>
      <c r="AD94" s="260"/>
      <c r="AE94" s="260"/>
      <c r="AF94" s="260"/>
    </row>
    <row r="95" spans="2:32" s="253" customFormat="1" ht="72" x14ac:dyDescent="0.2">
      <c r="B95" s="254" t="s">
        <v>135</v>
      </c>
      <c r="C95" s="255" t="s">
        <v>150</v>
      </c>
      <c r="D95" s="263">
        <v>34</v>
      </c>
      <c r="E95" s="262" t="s">
        <v>69</v>
      </c>
      <c r="F95" s="262" t="s">
        <v>68</v>
      </c>
      <c r="G95" s="262" t="s">
        <v>70</v>
      </c>
      <c r="H95" s="262" t="s">
        <v>442</v>
      </c>
      <c r="I95" s="262" t="s">
        <v>441</v>
      </c>
      <c r="J95" s="278">
        <f>+Desagregado!F314</f>
        <v>4</v>
      </c>
      <c r="K95" s="278">
        <f>+Desagregado!G315</f>
        <v>0</v>
      </c>
      <c r="L95" s="258">
        <f>+K95/J95</f>
        <v>0</v>
      </c>
      <c r="M95" s="278">
        <f>+Desagregado!J315</f>
        <v>0</v>
      </c>
      <c r="N95" s="258">
        <f>+M95/J95</f>
        <v>0</v>
      </c>
      <c r="O95" s="278">
        <f>+Desagregado!M315</f>
        <v>0</v>
      </c>
      <c r="P95" s="258">
        <f>+O95/J95</f>
        <v>0</v>
      </c>
      <c r="Q95" s="278">
        <f>+Desagregado!P315</f>
        <v>4</v>
      </c>
      <c r="R95" s="258">
        <v>1</v>
      </c>
      <c r="S95" s="262" t="s">
        <v>280</v>
      </c>
      <c r="T95" s="264"/>
      <c r="U95" s="260"/>
      <c r="V95" s="260"/>
      <c r="W95" s="264"/>
      <c r="X95" s="264"/>
      <c r="Y95" s="264"/>
      <c r="Z95" s="260"/>
      <c r="AA95" s="264"/>
      <c r="AB95" s="260"/>
      <c r="AC95" s="260"/>
      <c r="AD95" s="260"/>
      <c r="AE95" s="260"/>
      <c r="AF95" s="260"/>
    </row>
    <row r="96" spans="2:32" s="253" customFormat="1" ht="72" x14ac:dyDescent="0.2">
      <c r="B96" s="254" t="s">
        <v>135</v>
      </c>
      <c r="C96" s="255" t="s">
        <v>105</v>
      </c>
      <c r="D96" s="256"/>
      <c r="E96" s="262" t="s">
        <v>69</v>
      </c>
      <c r="F96" s="262" t="s">
        <v>165</v>
      </c>
      <c r="G96" s="262" t="s">
        <v>70</v>
      </c>
      <c r="H96" s="257" t="s">
        <v>451</v>
      </c>
      <c r="I96" s="257" t="s">
        <v>322</v>
      </c>
      <c r="J96" s="278">
        <v>20</v>
      </c>
      <c r="K96" s="278"/>
      <c r="L96" s="258">
        <f>+K96/J96</f>
        <v>0</v>
      </c>
      <c r="M96" s="278"/>
      <c r="N96" s="258">
        <f>+M96/J96</f>
        <v>0</v>
      </c>
      <c r="O96" s="278"/>
      <c r="P96" s="258">
        <f>+O96/J96</f>
        <v>0</v>
      </c>
      <c r="Q96" s="278">
        <v>20</v>
      </c>
      <c r="R96" s="258">
        <v>1</v>
      </c>
      <c r="S96" s="257" t="s">
        <v>321</v>
      </c>
      <c r="T96" s="264"/>
      <c r="U96" s="260"/>
      <c r="V96" s="260"/>
      <c r="W96" s="264"/>
      <c r="X96" s="264"/>
      <c r="Y96" s="264"/>
      <c r="Z96" s="260"/>
      <c r="AA96" s="264"/>
      <c r="AB96" s="260"/>
      <c r="AC96" s="260"/>
      <c r="AD96" s="260"/>
      <c r="AE96" s="260"/>
      <c r="AF96" s="260"/>
    </row>
    <row r="97" spans="2:32" s="253" customFormat="1" ht="72" x14ac:dyDescent="0.2">
      <c r="B97" s="254" t="s">
        <v>135</v>
      </c>
      <c r="C97" s="255" t="s">
        <v>105</v>
      </c>
      <c r="D97" s="256"/>
      <c r="E97" s="262" t="s">
        <v>69</v>
      </c>
      <c r="F97" s="262" t="s">
        <v>165</v>
      </c>
      <c r="G97" s="262" t="s">
        <v>70</v>
      </c>
      <c r="H97" s="257" t="s">
        <v>559</v>
      </c>
      <c r="I97" s="257" t="s">
        <v>238</v>
      </c>
      <c r="J97" s="278">
        <f>+Desagregado!F320</f>
        <v>2</v>
      </c>
      <c r="K97" s="278">
        <f>+Desagregado!G321</f>
        <v>0</v>
      </c>
      <c r="L97" s="258">
        <f>+K97/J97</f>
        <v>0</v>
      </c>
      <c r="M97" s="278">
        <f>+Desagregado!J321</f>
        <v>2</v>
      </c>
      <c r="N97" s="258">
        <f>+M97/J97</f>
        <v>1</v>
      </c>
      <c r="O97" s="278">
        <f>+Desagregado!M321</f>
        <v>2</v>
      </c>
      <c r="P97" s="258">
        <f>+O97/J97</f>
        <v>1</v>
      </c>
      <c r="Q97" s="278">
        <f>+Desagregado!P321</f>
        <v>2</v>
      </c>
      <c r="R97" s="258">
        <v>1</v>
      </c>
      <c r="S97" s="257" t="s">
        <v>563</v>
      </c>
      <c r="T97" s="264"/>
      <c r="U97" s="260"/>
      <c r="V97" s="260"/>
      <c r="W97" s="264"/>
      <c r="X97" s="264"/>
      <c r="Y97" s="264"/>
      <c r="Z97" s="260"/>
      <c r="AA97" s="264"/>
      <c r="AB97" s="260"/>
      <c r="AC97" s="260"/>
      <c r="AD97" s="260"/>
      <c r="AE97" s="260"/>
      <c r="AF97" s="260"/>
    </row>
    <row r="98" spans="2:32" s="253" customFormat="1" ht="72" x14ac:dyDescent="0.2">
      <c r="B98" s="254" t="s">
        <v>135</v>
      </c>
      <c r="C98" s="255" t="s">
        <v>102</v>
      </c>
      <c r="D98" s="256"/>
      <c r="E98" s="262" t="s">
        <v>69</v>
      </c>
      <c r="F98" s="262" t="s">
        <v>75</v>
      </c>
      <c r="G98" s="262" t="s">
        <v>70</v>
      </c>
      <c r="H98" s="257" t="s">
        <v>76</v>
      </c>
      <c r="I98" s="257" t="s">
        <v>77</v>
      </c>
      <c r="J98" s="269">
        <v>154</v>
      </c>
      <c r="K98" s="280">
        <f>+J98</f>
        <v>154</v>
      </c>
      <c r="L98" s="258">
        <v>0.25</v>
      </c>
      <c r="M98" s="281">
        <f>+J98</f>
        <v>154</v>
      </c>
      <c r="N98" s="258">
        <v>0.5</v>
      </c>
      <c r="O98" s="281">
        <f>+J98</f>
        <v>154</v>
      </c>
      <c r="P98" s="258">
        <v>0.75</v>
      </c>
      <c r="Q98" s="281">
        <f>+J98</f>
        <v>154</v>
      </c>
      <c r="R98" s="258">
        <v>1</v>
      </c>
      <c r="S98" s="257" t="s">
        <v>48</v>
      </c>
      <c r="T98" s="264"/>
      <c r="U98" s="260"/>
      <c r="V98" s="260"/>
      <c r="W98" s="264"/>
      <c r="X98" s="264"/>
      <c r="Y98" s="264"/>
      <c r="Z98" s="260"/>
      <c r="AA98" s="264"/>
      <c r="AB98" s="260"/>
      <c r="AC98" s="260"/>
      <c r="AD98" s="260"/>
      <c r="AE98" s="260"/>
      <c r="AF98" s="260"/>
    </row>
    <row r="99" spans="2:32" s="253" customFormat="1" ht="72" x14ac:dyDescent="0.2">
      <c r="B99" s="254" t="s">
        <v>135</v>
      </c>
      <c r="C99" s="255" t="s">
        <v>102</v>
      </c>
      <c r="D99" s="256"/>
      <c r="E99" s="262" t="s">
        <v>69</v>
      </c>
      <c r="F99" s="262" t="s">
        <v>75</v>
      </c>
      <c r="G99" s="262" t="s">
        <v>70</v>
      </c>
      <c r="H99" s="257" t="s">
        <v>293</v>
      </c>
      <c r="I99" s="257" t="s">
        <v>145</v>
      </c>
      <c r="J99" s="258">
        <v>1</v>
      </c>
      <c r="K99" s="284">
        <v>12</v>
      </c>
      <c r="L99" s="258">
        <v>0.25</v>
      </c>
      <c r="M99" s="284">
        <v>24</v>
      </c>
      <c r="N99" s="286">
        <v>0.5</v>
      </c>
      <c r="O99" s="284">
        <v>36</v>
      </c>
      <c r="P99" s="286">
        <v>0.75</v>
      </c>
      <c r="Q99" s="284">
        <v>48</v>
      </c>
      <c r="R99" s="286">
        <v>1</v>
      </c>
      <c r="S99" s="257" t="s">
        <v>50</v>
      </c>
      <c r="T99" s="264"/>
      <c r="U99" s="260"/>
      <c r="V99" s="260"/>
      <c r="W99" s="264"/>
      <c r="X99" s="264"/>
      <c r="Y99" s="264"/>
      <c r="Z99" s="260"/>
      <c r="AA99" s="264"/>
      <c r="AB99" s="260"/>
      <c r="AC99" s="260"/>
      <c r="AD99" s="260"/>
      <c r="AE99" s="260"/>
      <c r="AF99" s="260"/>
    </row>
    <row r="100" spans="2:32" s="253" customFormat="1" ht="72" x14ac:dyDescent="0.2">
      <c r="B100" s="254" t="s">
        <v>135</v>
      </c>
      <c r="C100" s="255" t="s">
        <v>160</v>
      </c>
      <c r="D100" s="256"/>
      <c r="E100" s="262" t="s">
        <v>259</v>
      </c>
      <c r="F100" s="262" t="s">
        <v>165</v>
      </c>
      <c r="G100" s="262" t="s">
        <v>260</v>
      </c>
      <c r="H100" s="257" t="s">
        <v>261</v>
      </c>
      <c r="I100" s="257" t="s">
        <v>262</v>
      </c>
      <c r="J100" s="278">
        <v>1</v>
      </c>
      <c r="K100" s="280"/>
      <c r="L100" s="258">
        <v>0</v>
      </c>
      <c r="M100" s="281"/>
      <c r="N100" s="258">
        <v>0</v>
      </c>
      <c r="O100" s="281"/>
      <c r="P100" s="258">
        <f>+O100/J100</f>
        <v>0</v>
      </c>
      <c r="Q100" s="281">
        <v>1</v>
      </c>
      <c r="R100" s="258">
        <f>+Q100/J100</f>
        <v>1</v>
      </c>
      <c r="S100" s="257" t="s">
        <v>263</v>
      </c>
      <c r="T100" s="264"/>
      <c r="U100" s="260"/>
      <c r="V100" s="260"/>
      <c r="W100" s="264"/>
      <c r="X100" s="264"/>
      <c r="Y100" s="264"/>
      <c r="Z100" s="260"/>
      <c r="AA100" s="264"/>
      <c r="AB100" s="260"/>
      <c r="AC100" s="260"/>
      <c r="AD100" s="260"/>
      <c r="AE100" s="260"/>
      <c r="AF100" s="260"/>
    </row>
    <row r="101" spans="2:32" s="253" customFormat="1" ht="72" x14ac:dyDescent="0.2">
      <c r="B101" s="254" t="s">
        <v>135</v>
      </c>
      <c r="C101" s="255" t="s">
        <v>160</v>
      </c>
      <c r="D101" s="256"/>
      <c r="E101" s="262" t="s">
        <v>264</v>
      </c>
      <c r="F101" s="262" t="s">
        <v>165</v>
      </c>
      <c r="G101" s="262" t="s">
        <v>265</v>
      </c>
      <c r="H101" s="257" t="s">
        <v>450</v>
      </c>
      <c r="I101" s="257" t="s">
        <v>323</v>
      </c>
      <c r="J101" s="258">
        <v>1</v>
      </c>
      <c r="K101" s="284"/>
      <c r="L101" s="258">
        <v>0.25</v>
      </c>
      <c r="M101" s="284"/>
      <c r="N101" s="286">
        <v>0.5</v>
      </c>
      <c r="O101" s="284"/>
      <c r="P101" s="286">
        <v>0.75</v>
      </c>
      <c r="Q101" s="284"/>
      <c r="R101" s="286">
        <v>1</v>
      </c>
      <c r="S101" s="257" t="s">
        <v>281</v>
      </c>
      <c r="T101" s="264"/>
      <c r="U101" s="260"/>
      <c r="V101" s="260"/>
      <c r="W101" s="264"/>
      <c r="X101" s="264"/>
      <c r="Y101" s="264"/>
      <c r="Z101" s="260"/>
      <c r="AA101" s="264"/>
      <c r="AB101" s="260"/>
      <c r="AC101" s="260"/>
      <c r="AD101" s="260"/>
      <c r="AE101" s="260"/>
      <c r="AF101" s="260"/>
    </row>
    <row r="102" spans="2:32" s="253" customFormat="1" ht="54" x14ac:dyDescent="0.2">
      <c r="B102" s="254" t="s">
        <v>135</v>
      </c>
      <c r="C102" s="255" t="s">
        <v>102</v>
      </c>
      <c r="D102" s="256"/>
      <c r="E102" s="262" t="s">
        <v>264</v>
      </c>
      <c r="F102" s="262" t="s">
        <v>122</v>
      </c>
      <c r="G102" s="262" t="s">
        <v>269</v>
      </c>
      <c r="H102" s="257" t="s">
        <v>270</v>
      </c>
      <c r="I102" s="257" t="s">
        <v>271</v>
      </c>
      <c r="J102" s="258">
        <v>1</v>
      </c>
      <c r="K102" s="284"/>
      <c r="L102" s="258">
        <v>0.25</v>
      </c>
      <c r="M102" s="284"/>
      <c r="N102" s="286">
        <v>0.5</v>
      </c>
      <c r="O102" s="284"/>
      <c r="P102" s="286">
        <v>0.75</v>
      </c>
      <c r="Q102" s="284"/>
      <c r="R102" s="286">
        <v>1</v>
      </c>
      <c r="S102" s="257" t="s">
        <v>41</v>
      </c>
      <c r="T102" s="264"/>
      <c r="U102" s="260"/>
      <c r="V102" s="260"/>
      <c r="W102" s="264"/>
      <c r="X102" s="264"/>
      <c r="Y102" s="264"/>
      <c r="Z102" s="260"/>
      <c r="AA102" s="264"/>
      <c r="AB102" s="260"/>
      <c r="AC102" s="260"/>
      <c r="AD102" s="260"/>
      <c r="AE102" s="260"/>
      <c r="AF102" s="260"/>
    </row>
    <row r="103" spans="2:32" s="253" customFormat="1" ht="90" x14ac:dyDescent="0.2">
      <c r="B103" s="254" t="s">
        <v>135</v>
      </c>
      <c r="C103" s="255" t="s">
        <v>102</v>
      </c>
      <c r="D103" s="272" t="s">
        <v>154</v>
      </c>
      <c r="E103" s="262" t="s">
        <v>264</v>
      </c>
      <c r="F103" s="262" t="s">
        <v>45</v>
      </c>
      <c r="G103" s="262" t="s">
        <v>272</v>
      </c>
      <c r="H103" s="257" t="s">
        <v>155</v>
      </c>
      <c r="I103" s="257" t="s">
        <v>156</v>
      </c>
      <c r="J103" s="287">
        <v>1</v>
      </c>
      <c r="K103" s="259"/>
      <c r="L103" s="258">
        <v>0.25</v>
      </c>
      <c r="M103" s="259"/>
      <c r="N103" s="258">
        <v>0.5</v>
      </c>
      <c r="O103" s="259"/>
      <c r="P103" s="258">
        <v>0.75</v>
      </c>
      <c r="Q103" s="259"/>
      <c r="R103" s="258">
        <v>1</v>
      </c>
      <c r="S103" s="257" t="s">
        <v>48</v>
      </c>
      <c r="T103" s="262" t="s">
        <v>157</v>
      </c>
      <c r="U103" s="260"/>
      <c r="V103" s="260"/>
      <c r="W103" s="264"/>
      <c r="X103" s="264"/>
      <c r="Y103" s="264"/>
      <c r="Z103" s="260"/>
      <c r="AA103" s="264"/>
      <c r="AB103" s="260"/>
      <c r="AC103" s="260"/>
      <c r="AD103" s="260"/>
      <c r="AE103" s="260"/>
      <c r="AF103" s="260"/>
    </row>
    <row r="104" spans="2:32" s="253" customFormat="1" ht="54" x14ac:dyDescent="0.2">
      <c r="B104" s="262" t="s">
        <v>135</v>
      </c>
      <c r="C104" s="262" t="s">
        <v>102</v>
      </c>
      <c r="D104" s="262"/>
      <c r="E104" s="262" t="s">
        <v>78</v>
      </c>
      <c r="F104" s="262" t="s">
        <v>75</v>
      </c>
      <c r="G104" s="262" t="s">
        <v>78</v>
      </c>
      <c r="H104" s="257" t="s">
        <v>231</v>
      </c>
      <c r="I104" s="257" t="s">
        <v>121</v>
      </c>
      <c r="J104" s="258">
        <v>1</v>
      </c>
      <c r="K104" s="278"/>
      <c r="L104" s="258">
        <v>0</v>
      </c>
      <c r="M104" s="278"/>
      <c r="N104" s="258">
        <v>1</v>
      </c>
      <c r="O104" s="278"/>
      <c r="P104" s="258">
        <v>1</v>
      </c>
      <c r="Q104" s="278"/>
      <c r="R104" s="258">
        <v>1</v>
      </c>
      <c r="S104" s="257" t="s">
        <v>446</v>
      </c>
      <c r="T104" s="264"/>
      <c r="U104" s="260"/>
      <c r="V104" s="260"/>
      <c r="W104" s="264"/>
      <c r="X104" s="264"/>
      <c r="Y104" s="264"/>
      <c r="Z104" s="260"/>
      <c r="AA104" s="264"/>
      <c r="AB104" s="260"/>
      <c r="AC104" s="260"/>
      <c r="AD104" s="260"/>
      <c r="AE104" s="260"/>
      <c r="AF104" s="260"/>
    </row>
    <row r="105" spans="2:32" s="253" customFormat="1" ht="54" x14ac:dyDescent="0.2">
      <c r="B105" s="262" t="s">
        <v>135</v>
      </c>
      <c r="C105" s="262" t="s">
        <v>102</v>
      </c>
      <c r="D105" s="262"/>
      <c r="E105" s="262" t="s">
        <v>78</v>
      </c>
      <c r="F105" s="262" t="s">
        <v>75</v>
      </c>
      <c r="G105" s="262" t="s">
        <v>78</v>
      </c>
      <c r="H105" s="257" t="s">
        <v>449</v>
      </c>
      <c r="I105" s="257" t="s">
        <v>191</v>
      </c>
      <c r="J105" s="258">
        <v>1</v>
      </c>
      <c r="K105" s="278"/>
      <c r="L105" s="258">
        <v>0</v>
      </c>
      <c r="M105" s="278"/>
      <c r="N105" s="258">
        <v>0.33</v>
      </c>
      <c r="O105" s="278"/>
      <c r="P105" s="258">
        <v>0.66</v>
      </c>
      <c r="Q105" s="278"/>
      <c r="R105" s="258">
        <v>1</v>
      </c>
      <c r="S105" s="257" t="s">
        <v>106</v>
      </c>
      <c r="T105" s="264"/>
      <c r="U105" s="260"/>
      <c r="V105" s="260"/>
      <c r="W105" s="264"/>
      <c r="X105" s="264"/>
      <c r="Y105" s="264"/>
      <c r="Z105" s="260"/>
      <c r="AA105" s="264"/>
      <c r="AB105" s="260"/>
      <c r="AC105" s="260"/>
      <c r="AD105" s="260"/>
      <c r="AE105" s="260"/>
      <c r="AF105" s="260"/>
    </row>
    <row r="106" spans="2:32" s="253" customFormat="1" ht="54" x14ac:dyDescent="0.2">
      <c r="B106" s="262" t="s">
        <v>135</v>
      </c>
      <c r="C106" s="262" t="s">
        <v>102</v>
      </c>
      <c r="D106" s="262"/>
      <c r="E106" s="262" t="s">
        <v>78</v>
      </c>
      <c r="F106" s="262" t="s">
        <v>75</v>
      </c>
      <c r="G106" s="262" t="s">
        <v>78</v>
      </c>
      <c r="H106" s="257" t="s">
        <v>273</v>
      </c>
      <c r="I106" s="257" t="s">
        <v>274</v>
      </c>
      <c r="J106" s="258">
        <v>1</v>
      </c>
      <c r="K106" s="278"/>
      <c r="L106" s="258">
        <v>0.25</v>
      </c>
      <c r="M106" s="278"/>
      <c r="N106" s="258">
        <v>0.5</v>
      </c>
      <c r="O106" s="278"/>
      <c r="P106" s="258">
        <v>0.75</v>
      </c>
      <c r="Q106" s="278"/>
      <c r="R106" s="258">
        <v>1</v>
      </c>
      <c r="S106" s="257" t="s">
        <v>48</v>
      </c>
      <c r="T106" s="264"/>
      <c r="U106" s="260"/>
      <c r="V106" s="260"/>
      <c r="W106" s="264"/>
      <c r="X106" s="264"/>
      <c r="Y106" s="264"/>
      <c r="Z106" s="260"/>
      <c r="AA106" s="264"/>
      <c r="AB106" s="260"/>
      <c r="AC106" s="260"/>
      <c r="AD106" s="260"/>
      <c r="AE106" s="260"/>
      <c r="AF106" s="260"/>
    </row>
    <row r="107" spans="2:32" s="253" customFormat="1" ht="54" x14ac:dyDescent="0.2">
      <c r="B107" s="262" t="s">
        <v>135</v>
      </c>
      <c r="C107" s="262" t="s">
        <v>102</v>
      </c>
      <c r="D107" s="262"/>
      <c r="E107" s="262" t="s">
        <v>78</v>
      </c>
      <c r="F107" s="262" t="s">
        <v>75</v>
      </c>
      <c r="G107" s="262" t="s">
        <v>78</v>
      </c>
      <c r="H107" s="262" t="s">
        <v>684</v>
      </c>
      <c r="I107" s="262" t="s">
        <v>445</v>
      </c>
      <c r="J107" s="261">
        <v>1</v>
      </c>
      <c r="K107" s="278"/>
      <c r="L107" s="258">
        <v>1</v>
      </c>
      <c r="M107" s="278"/>
      <c r="N107" s="258">
        <v>1</v>
      </c>
      <c r="O107" s="278"/>
      <c r="P107" s="258">
        <v>1</v>
      </c>
      <c r="Q107" s="278"/>
      <c r="R107" s="258">
        <v>1</v>
      </c>
      <c r="S107" s="262" t="s">
        <v>106</v>
      </c>
      <c r="T107" s="264"/>
      <c r="U107" s="260"/>
      <c r="V107" s="260"/>
      <c r="W107" s="264"/>
      <c r="X107" s="264"/>
      <c r="Y107" s="264"/>
      <c r="Z107" s="260"/>
      <c r="AA107" s="264"/>
      <c r="AB107" s="260"/>
      <c r="AC107" s="260"/>
      <c r="AD107" s="260"/>
      <c r="AE107" s="260"/>
      <c r="AF107" s="260"/>
    </row>
    <row r="110" spans="2:32" x14ac:dyDescent="0.2">
      <c r="C110" s="2"/>
      <c r="D110" s="3"/>
      <c r="U110" s="21"/>
      <c r="V110" s="21"/>
      <c r="Z110" s="21"/>
      <c r="AB110" s="21"/>
      <c r="AC110" s="21"/>
      <c r="AD110" s="21"/>
      <c r="AE110" s="21"/>
      <c r="AF110" s="21"/>
    </row>
    <row r="111" spans="2:32" x14ac:dyDescent="0.2">
      <c r="C111" s="2"/>
      <c r="D111" s="3"/>
      <c r="U111" s="21"/>
      <c r="V111" s="21"/>
      <c r="Z111" s="21"/>
      <c r="AB111" s="21"/>
      <c r="AC111" s="21"/>
      <c r="AD111" s="21"/>
      <c r="AE111" s="21"/>
      <c r="AF111" s="21"/>
    </row>
    <row r="112" spans="2:32" x14ac:dyDescent="0.2">
      <c r="C112" s="2"/>
      <c r="D112" s="3"/>
      <c r="U112" s="21"/>
      <c r="V112" s="21"/>
      <c r="Z112" s="21"/>
      <c r="AB112" s="21"/>
      <c r="AC112" s="21"/>
      <c r="AD112" s="21"/>
      <c r="AE112" s="21"/>
      <c r="AF112" s="21"/>
    </row>
    <row r="113" spans="3:4" x14ac:dyDescent="0.2">
      <c r="C113" s="2"/>
      <c r="D113" s="3"/>
    </row>
    <row r="114" spans="3:4" x14ac:dyDescent="0.2">
      <c r="C114" s="2"/>
      <c r="D114" s="3"/>
    </row>
    <row r="115" spans="3:4" x14ac:dyDescent="0.2">
      <c r="C115" s="2"/>
      <c r="D115" s="3"/>
    </row>
    <row r="116" spans="3:4" x14ac:dyDescent="0.2">
      <c r="C116" s="2"/>
      <c r="D116" s="3"/>
    </row>
    <row r="117" spans="3:4" x14ac:dyDescent="0.2">
      <c r="C117" s="2"/>
      <c r="D117" s="3"/>
    </row>
    <row r="118" spans="3:4" x14ac:dyDescent="0.2">
      <c r="C118" s="2"/>
      <c r="D118" s="3"/>
    </row>
    <row r="119" spans="3:4" x14ac:dyDescent="0.2">
      <c r="C119" s="2"/>
      <c r="D119" s="3"/>
    </row>
    <row r="120" spans="3:4" x14ac:dyDescent="0.2">
      <c r="C120" s="2"/>
      <c r="D120" s="3"/>
    </row>
    <row r="121" spans="3:4" x14ac:dyDescent="0.2">
      <c r="C121" s="2"/>
      <c r="D121" s="3"/>
    </row>
    <row r="122" spans="3:4" x14ac:dyDescent="0.2">
      <c r="C122" s="2"/>
      <c r="D122" s="3"/>
    </row>
    <row r="123" spans="3:4" x14ac:dyDescent="0.2">
      <c r="C123" s="2"/>
      <c r="D123" s="3"/>
    </row>
    <row r="124" spans="3:4" x14ac:dyDescent="0.2">
      <c r="C124" s="2"/>
      <c r="D124" s="3"/>
    </row>
    <row r="125" spans="3:4" x14ac:dyDescent="0.2">
      <c r="C125" s="2"/>
      <c r="D125" s="3"/>
    </row>
    <row r="126" spans="3:4" x14ac:dyDescent="0.2">
      <c r="C126" s="2"/>
      <c r="D126" s="3"/>
    </row>
    <row r="127" spans="3:4" x14ac:dyDescent="0.2">
      <c r="C127" s="2"/>
      <c r="D127" s="3"/>
    </row>
    <row r="128" spans="3:4" x14ac:dyDescent="0.2">
      <c r="C128" s="2"/>
      <c r="D128" s="3"/>
    </row>
    <row r="129" spans="3:4" x14ac:dyDescent="0.2">
      <c r="C129" s="2"/>
      <c r="D129" s="3"/>
    </row>
    <row r="130" spans="3:4" x14ac:dyDescent="0.2">
      <c r="C130" s="2"/>
      <c r="D130" s="3"/>
    </row>
    <row r="131" spans="3:4" x14ac:dyDescent="0.2">
      <c r="C131" s="2"/>
      <c r="D131" s="3"/>
    </row>
    <row r="132" spans="3:4" x14ac:dyDescent="0.2">
      <c r="C132" s="2"/>
      <c r="D132" s="3"/>
    </row>
    <row r="133" spans="3:4" x14ac:dyDescent="0.2">
      <c r="C133" s="2"/>
      <c r="D133" s="3"/>
    </row>
    <row r="134" spans="3:4" x14ac:dyDescent="0.2">
      <c r="C134" s="2"/>
      <c r="D134" s="3"/>
    </row>
    <row r="135" spans="3:4" x14ac:dyDescent="0.2">
      <c r="C135" s="2"/>
      <c r="D135" s="3"/>
    </row>
    <row r="136" spans="3:4" x14ac:dyDescent="0.2">
      <c r="C136" s="2"/>
      <c r="D136" s="3"/>
    </row>
    <row r="137" spans="3:4" x14ac:dyDescent="0.2">
      <c r="C137" s="2"/>
      <c r="D137" s="3"/>
    </row>
    <row r="138" spans="3:4" x14ac:dyDescent="0.2">
      <c r="C138" s="2"/>
      <c r="D138" s="3"/>
    </row>
    <row r="139" spans="3:4" x14ac:dyDescent="0.2">
      <c r="C139" s="2"/>
      <c r="D139" s="3"/>
    </row>
    <row r="140" spans="3:4" x14ac:dyDescent="0.2">
      <c r="C140" s="2"/>
      <c r="D140" s="3"/>
    </row>
    <row r="141" spans="3:4" x14ac:dyDescent="0.2">
      <c r="C141" s="2"/>
      <c r="D141" s="3"/>
    </row>
    <row r="142" spans="3:4" x14ac:dyDescent="0.2">
      <c r="C142" s="2"/>
      <c r="D142" s="3"/>
    </row>
    <row r="143" spans="3:4" x14ac:dyDescent="0.2">
      <c r="C143" s="2"/>
      <c r="D143" s="3"/>
    </row>
    <row r="144" spans="3:4" x14ac:dyDescent="0.2">
      <c r="C144" s="2"/>
      <c r="D144" s="3"/>
    </row>
    <row r="145" spans="3:4" x14ac:dyDescent="0.2">
      <c r="C145" s="2"/>
      <c r="D145" s="3"/>
    </row>
    <row r="146" spans="3:4" x14ac:dyDescent="0.2">
      <c r="C146" s="2"/>
      <c r="D146" s="3"/>
    </row>
    <row r="147" spans="3:4" x14ac:dyDescent="0.2">
      <c r="C147" s="2"/>
      <c r="D147" s="3"/>
    </row>
    <row r="148" spans="3:4" x14ac:dyDescent="0.2">
      <c r="C148" s="2"/>
      <c r="D148" s="3"/>
    </row>
    <row r="149" spans="3:4" x14ac:dyDescent="0.2">
      <c r="C149" s="2"/>
      <c r="D149" s="3"/>
    </row>
    <row r="150" spans="3:4" x14ac:dyDescent="0.2">
      <c r="C150" s="2"/>
      <c r="D150" s="3"/>
    </row>
    <row r="151" spans="3:4" x14ac:dyDescent="0.2">
      <c r="C151" s="2"/>
      <c r="D151" s="3"/>
    </row>
    <row r="152" spans="3:4" x14ac:dyDescent="0.2">
      <c r="C152" s="2"/>
      <c r="D152" s="3"/>
    </row>
    <row r="153" spans="3:4" x14ac:dyDescent="0.2">
      <c r="C153" s="2"/>
      <c r="D153" s="3"/>
    </row>
    <row r="154" spans="3:4" x14ac:dyDescent="0.2">
      <c r="C154" s="2"/>
      <c r="D154" s="3"/>
    </row>
    <row r="155" spans="3:4" x14ac:dyDescent="0.2">
      <c r="C155" s="2"/>
      <c r="D155" s="3"/>
    </row>
    <row r="156" spans="3:4" x14ac:dyDescent="0.2">
      <c r="C156" s="2"/>
      <c r="D156" s="3"/>
    </row>
    <row r="157" spans="3:4" x14ac:dyDescent="0.2">
      <c r="C157" s="2"/>
      <c r="D157" s="3"/>
    </row>
    <row r="158" spans="3:4" x14ac:dyDescent="0.2">
      <c r="C158" s="2"/>
      <c r="D158" s="3"/>
    </row>
    <row r="159" spans="3:4" x14ac:dyDescent="0.2">
      <c r="C159" s="2"/>
      <c r="D159" s="3"/>
    </row>
    <row r="160" spans="3:4" x14ac:dyDescent="0.2">
      <c r="C160" s="2"/>
      <c r="D160" s="3"/>
    </row>
    <row r="161" spans="3:4" x14ac:dyDescent="0.2">
      <c r="C161" s="2"/>
      <c r="D161" s="3"/>
    </row>
    <row r="162" spans="3:4" x14ac:dyDescent="0.2">
      <c r="C162" s="2"/>
      <c r="D162" s="3"/>
    </row>
    <row r="163" spans="3:4" x14ac:dyDescent="0.2">
      <c r="C163" s="2"/>
      <c r="D163" s="3"/>
    </row>
    <row r="164" spans="3:4" x14ac:dyDescent="0.2">
      <c r="C164" s="2"/>
      <c r="D164" s="3"/>
    </row>
    <row r="165" spans="3:4" x14ac:dyDescent="0.2">
      <c r="C165" s="2"/>
      <c r="D165" s="3"/>
    </row>
    <row r="166" spans="3:4" x14ac:dyDescent="0.2">
      <c r="C166" s="2"/>
      <c r="D166" s="3"/>
    </row>
    <row r="167" spans="3:4" x14ac:dyDescent="0.2">
      <c r="C167" s="2"/>
      <c r="D167" s="3"/>
    </row>
    <row r="168" spans="3:4" x14ac:dyDescent="0.2">
      <c r="C168" s="2"/>
      <c r="D168" s="3"/>
    </row>
    <row r="169" spans="3:4" x14ac:dyDescent="0.2">
      <c r="C169" s="2"/>
      <c r="D169" s="3"/>
    </row>
    <row r="170" spans="3:4" x14ac:dyDescent="0.2">
      <c r="C170" s="2"/>
      <c r="D170" s="3"/>
    </row>
    <row r="171" spans="3:4" x14ac:dyDescent="0.2">
      <c r="C171" s="2"/>
      <c r="D171" s="3"/>
    </row>
    <row r="172" spans="3:4" x14ac:dyDescent="0.2">
      <c r="C172" s="2"/>
      <c r="D172" s="3"/>
    </row>
    <row r="173" spans="3:4" x14ac:dyDescent="0.2">
      <c r="C173" s="2"/>
      <c r="D173" s="3"/>
    </row>
    <row r="177" spans="7:7" ht="18" x14ac:dyDescent="0.2">
      <c r="G177" s="3" t="s">
        <v>79</v>
      </c>
    </row>
  </sheetData>
  <autoFilter ref="A18:AF109" xr:uid="{00000000-0009-0000-0000-000000000000}"/>
  <mergeCells count="54">
    <mergeCell ref="H16:H18"/>
    <mergeCell ref="I16:I18"/>
    <mergeCell ref="J16:J18"/>
    <mergeCell ref="E16:E18"/>
    <mergeCell ref="F16:F18"/>
    <mergeCell ref="G16:G18"/>
    <mergeCell ref="B11:E11"/>
    <mergeCell ref="G11:AF11"/>
    <mergeCell ref="W16:W18"/>
    <mergeCell ref="X16:X18"/>
    <mergeCell ref="S16:S18"/>
    <mergeCell ref="K16:R16"/>
    <mergeCell ref="B12:E12"/>
    <mergeCell ref="G12:AF12"/>
    <mergeCell ref="B14:F14"/>
    <mergeCell ref="AE16:AE18"/>
    <mergeCell ref="G14:S14"/>
    <mergeCell ref="B15:D15"/>
    <mergeCell ref="E15:S15"/>
    <mergeCell ref="B16:B18"/>
    <mergeCell ref="C16:C18"/>
    <mergeCell ref="D16:D18"/>
    <mergeCell ref="AF16:AF18"/>
    <mergeCell ref="G9:AF9"/>
    <mergeCell ref="K17:L17"/>
    <mergeCell ref="M17:N17"/>
    <mergeCell ref="O17:P17"/>
    <mergeCell ref="Q17:R17"/>
    <mergeCell ref="Y16:Y18"/>
    <mergeCell ref="Z16:Z18"/>
    <mergeCell ref="AA16:AA18"/>
    <mergeCell ref="AB16:AB18"/>
    <mergeCell ref="AC16:AC18"/>
    <mergeCell ref="AD16:AD18"/>
    <mergeCell ref="T14:AF15"/>
    <mergeCell ref="V16:V18"/>
    <mergeCell ref="T16:T18"/>
    <mergeCell ref="U16:U18"/>
    <mergeCell ref="B10:E10"/>
    <mergeCell ref="G10:AF10"/>
    <mergeCell ref="B2:C7"/>
    <mergeCell ref="E2:AB3"/>
    <mergeCell ref="AC2:AC3"/>
    <mergeCell ref="AD2:AF3"/>
    <mergeCell ref="E4:AB4"/>
    <mergeCell ref="AC4:AC5"/>
    <mergeCell ref="AD4:AF5"/>
    <mergeCell ref="E5:AB5"/>
    <mergeCell ref="E6:AB6"/>
    <mergeCell ref="AC6:AC7"/>
    <mergeCell ref="B9:E9"/>
    <mergeCell ref="AD6:AD7"/>
    <mergeCell ref="AF6:AF7"/>
    <mergeCell ref="AE6:AE7"/>
  </mergeCells>
  <pageMargins left="0.7" right="0.7" top="0.75" bottom="0.75" header="0.3" footer="0.3"/>
  <pageSetup paperSize="14" scale="13" orientation="landscape" r:id="rId1"/>
  <ignoredErrors>
    <ignoredError sqref="L90:Q90 L7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S438"/>
  <sheetViews>
    <sheetView topLeftCell="B360" zoomScale="80" zoomScaleNormal="80" workbookViewId="0">
      <selection activeCell="F4" sqref="F4:F12"/>
    </sheetView>
  </sheetViews>
  <sheetFormatPr baseColWidth="10" defaultColWidth="10.83203125" defaultRowHeight="16" x14ac:dyDescent="0.2"/>
  <cols>
    <col min="1" max="1" width="13.33203125" style="34" customWidth="1"/>
    <col min="2" max="3" width="33.6640625" style="36" customWidth="1"/>
    <col min="4" max="4" width="29.6640625" style="36" customWidth="1"/>
    <col min="5" max="5" width="42.83203125" style="36" customWidth="1"/>
    <col min="6" max="6" width="15.5" style="95" customWidth="1"/>
    <col min="7" max="8" width="9.6640625" style="96" bestFit="1" customWidth="1"/>
    <col min="9" max="18" width="11.1640625" style="96" bestFit="1" customWidth="1"/>
    <col min="19" max="52" width="10.83203125" style="35"/>
    <col min="53" max="16384" width="10.83203125" style="36"/>
  </cols>
  <sheetData>
    <row r="1" spans="1:19" ht="17" thickBot="1" x14ac:dyDescent="0.25">
      <c r="B1" s="443" t="s">
        <v>192</v>
      </c>
      <c r="C1" s="443"/>
      <c r="D1" s="443"/>
      <c r="E1" s="443"/>
      <c r="F1" s="443"/>
      <c r="G1" s="443"/>
      <c r="H1" s="443"/>
      <c r="I1" s="443"/>
      <c r="J1" s="443"/>
      <c r="K1" s="443"/>
      <c r="L1" s="443"/>
      <c r="M1" s="443"/>
      <c r="N1" s="443"/>
      <c r="O1" s="443"/>
      <c r="P1" s="443"/>
      <c r="Q1" s="443"/>
      <c r="R1" s="443"/>
    </row>
    <row r="2" spans="1:19" x14ac:dyDescent="0.2">
      <c r="A2" s="446" t="s">
        <v>84</v>
      </c>
      <c r="B2" s="446" t="s">
        <v>85</v>
      </c>
      <c r="C2" s="461" t="s">
        <v>243</v>
      </c>
      <c r="D2" s="446" t="s">
        <v>244</v>
      </c>
      <c r="E2" s="447" t="s">
        <v>86</v>
      </c>
      <c r="F2" s="448" t="s">
        <v>194</v>
      </c>
      <c r="G2" s="444" t="s">
        <v>193</v>
      </c>
      <c r="H2" s="445"/>
      <c r="I2" s="445"/>
      <c r="J2" s="445"/>
      <c r="K2" s="445"/>
      <c r="L2" s="445"/>
      <c r="M2" s="445"/>
      <c r="N2" s="445"/>
      <c r="O2" s="445"/>
      <c r="P2" s="445"/>
      <c r="Q2" s="445"/>
      <c r="R2" s="445"/>
    </row>
    <row r="3" spans="1:19" ht="16" customHeight="1" thickBot="1" x14ac:dyDescent="0.25">
      <c r="A3" s="446"/>
      <c r="B3" s="446"/>
      <c r="C3" s="462"/>
      <c r="D3" s="446"/>
      <c r="E3" s="447"/>
      <c r="F3" s="449"/>
      <c r="G3" s="136" t="s">
        <v>206</v>
      </c>
      <c r="H3" s="37" t="s">
        <v>207</v>
      </c>
      <c r="I3" s="37" t="s">
        <v>208</v>
      </c>
      <c r="J3" s="37" t="s">
        <v>209</v>
      </c>
      <c r="K3" s="37" t="s">
        <v>210</v>
      </c>
      <c r="L3" s="37" t="s">
        <v>211</v>
      </c>
      <c r="M3" s="37" t="s">
        <v>212</v>
      </c>
      <c r="N3" s="37" t="s">
        <v>213</v>
      </c>
      <c r="O3" s="37" t="s">
        <v>214</v>
      </c>
      <c r="P3" s="37" t="s">
        <v>215</v>
      </c>
      <c r="Q3" s="37" t="s">
        <v>216</v>
      </c>
      <c r="R3" s="37" t="s">
        <v>217</v>
      </c>
    </row>
    <row r="4" spans="1:19" s="55" customFormat="1" ht="34" x14ac:dyDescent="0.2">
      <c r="A4" s="40" t="s">
        <v>469</v>
      </c>
      <c r="B4" s="40" t="s">
        <v>90</v>
      </c>
      <c r="C4" s="43" t="s">
        <v>457</v>
      </c>
      <c r="D4" s="43" t="s">
        <v>458</v>
      </c>
      <c r="E4" s="43" t="s">
        <v>459</v>
      </c>
      <c r="F4" s="352">
        <f>SUM(G4:R4)</f>
        <v>6</v>
      </c>
      <c r="G4" s="51"/>
      <c r="H4" s="52"/>
      <c r="I4" s="52"/>
      <c r="J4" s="52">
        <v>6</v>
      </c>
      <c r="K4" s="52"/>
      <c r="L4" s="52"/>
      <c r="M4" s="52"/>
      <c r="N4" s="52"/>
      <c r="O4" s="52"/>
      <c r="P4" s="52"/>
      <c r="Q4" s="52"/>
      <c r="R4" s="52"/>
    </row>
    <row r="5" spans="1:19" s="55" customFormat="1" ht="68" x14ac:dyDescent="0.2">
      <c r="A5" s="40" t="s">
        <v>469</v>
      </c>
      <c r="B5" s="40" t="s">
        <v>90</v>
      </c>
      <c r="C5" s="43" t="s">
        <v>460</v>
      </c>
      <c r="D5" s="43" t="s">
        <v>461</v>
      </c>
      <c r="E5" s="43" t="s">
        <v>462</v>
      </c>
      <c r="F5" s="132">
        <f t="shared" ref="F5:F21" si="0">SUM(G5:R5)</f>
        <v>13.5</v>
      </c>
      <c r="G5" s="127"/>
      <c r="H5" s="127">
        <v>4.5</v>
      </c>
      <c r="I5" s="127">
        <v>4.5</v>
      </c>
      <c r="J5" s="127">
        <v>4.5</v>
      </c>
      <c r="K5" s="127">
        <v>0</v>
      </c>
      <c r="L5" s="52"/>
      <c r="M5" s="52"/>
      <c r="N5" s="52"/>
      <c r="O5" s="52"/>
      <c r="P5" s="52"/>
      <c r="Q5" s="52"/>
      <c r="R5" s="52"/>
    </row>
    <row r="6" spans="1:19" s="55" customFormat="1" ht="51" x14ac:dyDescent="0.2">
      <c r="A6" s="40" t="s">
        <v>469</v>
      </c>
      <c r="B6" s="40" t="s">
        <v>90</v>
      </c>
      <c r="C6" s="43" t="s">
        <v>463</v>
      </c>
      <c r="D6" s="43" t="s">
        <v>464</v>
      </c>
      <c r="E6" s="43" t="s">
        <v>465</v>
      </c>
      <c r="F6" s="132">
        <f t="shared" si="0"/>
        <v>4.5</v>
      </c>
      <c r="G6" s="127">
        <v>2.25</v>
      </c>
      <c r="H6" s="128">
        <v>2.25</v>
      </c>
      <c r="I6" s="52"/>
      <c r="J6" s="52"/>
      <c r="K6" s="52"/>
      <c r="L6" s="52"/>
      <c r="M6" s="52"/>
      <c r="N6" s="52"/>
      <c r="O6" s="52"/>
      <c r="P6" s="52"/>
      <c r="Q6" s="52"/>
      <c r="R6" s="52"/>
    </row>
    <row r="7" spans="1:19" s="55" customFormat="1" ht="34" x14ac:dyDescent="0.2">
      <c r="A7" s="40" t="s">
        <v>469</v>
      </c>
      <c r="B7" s="40" t="s">
        <v>90</v>
      </c>
      <c r="C7" s="43" t="s">
        <v>466</v>
      </c>
      <c r="D7" s="43" t="s">
        <v>467</v>
      </c>
      <c r="E7" s="43" t="s">
        <v>468</v>
      </c>
      <c r="F7" s="132">
        <f t="shared" si="0"/>
        <v>4</v>
      </c>
      <c r="G7" s="137">
        <v>0.5</v>
      </c>
      <c r="H7" s="43">
        <v>0.5</v>
      </c>
      <c r="I7" s="43">
        <v>1</v>
      </c>
      <c r="J7" s="43">
        <v>1</v>
      </c>
      <c r="K7" s="43">
        <v>1</v>
      </c>
      <c r="L7" s="52"/>
      <c r="M7" s="52"/>
      <c r="N7" s="52"/>
      <c r="O7" s="52"/>
      <c r="P7" s="52"/>
      <c r="Q7" s="52"/>
      <c r="R7" s="52"/>
    </row>
    <row r="8" spans="1:19" s="55" customFormat="1" ht="34" x14ac:dyDescent="0.2">
      <c r="A8" s="40" t="s">
        <v>470</v>
      </c>
      <c r="B8" s="40" t="s">
        <v>90</v>
      </c>
      <c r="C8" s="43" t="s">
        <v>466</v>
      </c>
      <c r="D8" s="43" t="s">
        <v>507</v>
      </c>
      <c r="E8" s="43" t="s">
        <v>508</v>
      </c>
      <c r="F8" s="132">
        <f t="shared" si="0"/>
        <v>12</v>
      </c>
      <c r="G8" s="51">
        <v>0.5</v>
      </c>
      <c r="H8" s="52">
        <v>0.5</v>
      </c>
      <c r="I8" s="52">
        <v>1</v>
      </c>
      <c r="J8" s="52">
        <v>1</v>
      </c>
      <c r="K8" s="52">
        <v>1.2</v>
      </c>
      <c r="L8" s="52">
        <v>1.2</v>
      </c>
      <c r="M8" s="52">
        <v>1.2</v>
      </c>
      <c r="N8" s="52">
        <v>1.2</v>
      </c>
      <c r="O8" s="52">
        <v>1.2</v>
      </c>
      <c r="P8" s="52">
        <v>1</v>
      </c>
      <c r="Q8" s="52">
        <v>1</v>
      </c>
      <c r="R8" s="52">
        <v>1</v>
      </c>
    </row>
    <row r="9" spans="1:19" s="55" customFormat="1" ht="34" x14ac:dyDescent="0.2">
      <c r="A9" s="40" t="s">
        <v>470</v>
      </c>
      <c r="B9" s="40" t="s">
        <v>90</v>
      </c>
      <c r="C9" s="43" t="s">
        <v>466</v>
      </c>
      <c r="D9" s="43" t="s">
        <v>511</v>
      </c>
      <c r="E9" s="43" t="s">
        <v>512</v>
      </c>
      <c r="F9" s="132">
        <f t="shared" si="0"/>
        <v>0.5</v>
      </c>
      <c r="G9" s="51"/>
      <c r="H9" s="52"/>
      <c r="I9" s="52">
        <v>0.5</v>
      </c>
      <c r="J9" s="52"/>
      <c r="K9" s="52"/>
      <c r="L9" s="52"/>
      <c r="M9" s="52"/>
      <c r="N9" s="52"/>
      <c r="O9" s="52"/>
      <c r="P9" s="52"/>
      <c r="Q9" s="52"/>
      <c r="R9" s="52"/>
    </row>
    <row r="10" spans="1:19" s="55" customFormat="1" ht="34" x14ac:dyDescent="0.2">
      <c r="A10" s="40" t="s">
        <v>470</v>
      </c>
      <c r="B10" s="40" t="s">
        <v>90</v>
      </c>
      <c r="C10" s="43" t="s">
        <v>466</v>
      </c>
      <c r="D10" s="43" t="s">
        <v>516</v>
      </c>
      <c r="E10" s="43" t="s">
        <v>516</v>
      </c>
      <c r="F10" s="132">
        <f t="shared" si="0"/>
        <v>11</v>
      </c>
      <c r="G10" s="129">
        <v>1</v>
      </c>
      <c r="H10" s="129">
        <v>1.5</v>
      </c>
      <c r="I10" s="129">
        <v>1.5</v>
      </c>
      <c r="J10" s="129">
        <v>1.5</v>
      </c>
      <c r="K10" s="129">
        <v>1.5</v>
      </c>
      <c r="L10" s="129">
        <v>2</v>
      </c>
      <c r="M10" s="129">
        <v>0.5</v>
      </c>
      <c r="N10" s="129">
        <v>0.5</v>
      </c>
      <c r="O10" s="129">
        <v>0.5</v>
      </c>
      <c r="P10" s="129">
        <v>0.5</v>
      </c>
      <c r="Q10" s="129"/>
      <c r="R10" s="129"/>
    </row>
    <row r="11" spans="1:19" s="55" customFormat="1" ht="34" x14ac:dyDescent="0.2">
      <c r="A11" s="40" t="s">
        <v>470</v>
      </c>
      <c r="B11" s="40" t="s">
        <v>90</v>
      </c>
      <c r="C11" s="43" t="s">
        <v>466</v>
      </c>
      <c r="D11" s="43" t="s">
        <v>517</v>
      </c>
      <c r="E11" s="43" t="s">
        <v>518</v>
      </c>
      <c r="F11" s="132">
        <f t="shared" si="0"/>
        <v>3.9000000000000004</v>
      </c>
      <c r="G11" s="129"/>
      <c r="H11" s="129"/>
      <c r="I11" s="129"/>
      <c r="J11" s="129">
        <v>0.5</v>
      </c>
      <c r="K11" s="129">
        <v>0.5</v>
      </c>
      <c r="L11" s="129">
        <v>1</v>
      </c>
      <c r="M11" s="129">
        <v>1</v>
      </c>
      <c r="N11" s="129">
        <v>0.5</v>
      </c>
      <c r="O11" s="129">
        <v>0.1</v>
      </c>
      <c r="P11" s="129">
        <v>0.1</v>
      </c>
      <c r="Q11" s="129">
        <v>0.1</v>
      </c>
      <c r="R11" s="129">
        <v>0.1</v>
      </c>
    </row>
    <row r="12" spans="1:19" s="55" customFormat="1" ht="68" x14ac:dyDescent="0.2">
      <c r="A12" s="40" t="s">
        <v>471</v>
      </c>
      <c r="B12" s="40" t="s">
        <v>90</v>
      </c>
      <c r="C12" s="40" t="s">
        <v>521</v>
      </c>
      <c r="D12" s="40" t="s">
        <v>522</v>
      </c>
      <c r="E12" s="134" t="s">
        <v>523</v>
      </c>
      <c r="F12" s="132">
        <f t="shared" si="0"/>
        <v>7.6400000000000006</v>
      </c>
      <c r="G12" s="51"/>
      <c r="H12" s="52">
        <v>1</v>
      </c>
      <c r="I12" s="52">
        <v>1</v>
      </c>
      <c r="J12" s="52">
        <v>1</v>
      </c>
      <c r="K12" s="52">
        <v>1</v>
      </c>
      <c r="L12" s="52">
        <v>1</v>
      </c>
      <c r="M12" s="52">
        <v>2.64</v>
      </c>
      <c r="N12" s="52"/>
      <c r="O12" s="52"/>
      <c r="P12" s="52"/>
      <c r="Q12" s="52"/>
      <c r="R12" s="52"/>
    </row>
    <row r="13" spans="1:19" s="55" customFormat="1" ht="34" x14ac:dyDescent="0.2">
      <c r="A13" s="214" t="s">
        <v>613</v>
      </c>
      <c r="B13" s="214" t="s">
        <v>90</v>
      </c>
      <c r="C13" s="190"/>
      <c r="D13" s="215" t="s">
        <v>566</v>
      </c>
      <c r="E13" s="215" t="s">
        <v>566</v>
      </c>
      <c r="F13" s="132">
        <f t="shared" si="0"/>
        <v>0.6</v>
      </c>
      <c r="G13" s="217"/>
      <c r="H13" s="218">
        <v>0.1</v>
      </c>
      <c r="I13" s="218">
        <v>0.1</v>
      </c>
      <c r="J13" s="218">
        <v>0.1</v>
      </c>
      <c r="K13" s="218">
        <v>0.1</v>
      </c>
      <c r="L13" s="218">
        <v>0.1</v>
      </c>
      <c r="M13" s="218">
        <v>0.1</v>
      </c>
      <c r="N13" s="219"/>
      <c r="O13" s="219"/>
      <c r="P13" s="220"/>
      <c r="Q13" s="220"/>
      <c r="R13" s="220"/>
      <c r="S13" s="213"/>
    </row>
    <row r="14" spans="1:19" s="55" customFormat="1" ht="17" x14ac:dyDescent="0.2">
      <c r="A14" s="214" t="s">
        <v>613</v>
      </c>
      <c r="B14" s="214" t="s">
        <v>90</v>
      </c>
      <c r="C14" s="190"/>
      <c r="D14" s="215" t="s">
        <v>567</v>
      </c>
      <c r="E14" s="215" t="s">
        <v>567</v>
      </c>
      <c r="F14" s="132">
        <f t="shared" si="0"/>
        <v>21</v>
      </c>
      <c r="G14" s="221"/>
      <c r="H14" s="218">
        <v>2</v>
      </c>
      <c r="I14" s="218">
        <v>2</v>
      </c>
      <c r="J14" s="218">
        <v>2</v>
      </c>
      <c r="K14" s="218">
        <v>3</v>
      </c>
      <c r="L14" s="218">
        <v>3</v>
      </c>
      <c r="M14" s="218">
        <v>3</v>
      </c>
      <c r="N14" s="218">
        <v>3</v>
      </c>
      <c r="O14" s="218">
        <v>3</v>
      </c>
      <c r="P14" s="222"/>
      <c r="Q14" s="222"/>
      <c r="R14" s="222"/>
      <c r="S14" s="213"/>
    </row>
    <row r="15" spans="1:19" s="55" customFormat="1" ht="17" x14ac:dyDescent="0.2">
      <c r="A15" s="214" t="s">
        <v>613</v>
      </c>
      <c r="B15" s="214" t="s">
        <v>90</v>
      </c>
      <c r="C15" s="190"/>
      <c r="D15" s="215" t="s">
        <v>568</v>
      </c>
      <c r="E15" s="215" t="s">
        <v>568</v>
      </c>
      <c r="F15" s="132">
        <f t="shared" si="0"/>
        <v>2</v>
      </c>
      <c r="G15" s="221"/>
      <c r="H15" s="218">
        <v>1</v>
      </c>
      <c r="I15" s="218">
        <v>1</v>
      </c>
      <c r="J15" s="218"/>
      <c r="K15" s="218"/>
      <c r="L15" s="218"/>
      <c r="M15" s="218"/>
      <c r="N15" s="218"/>
      <c r="O15" s="218"/>
      <c r="P15" s="222"/>
      <c r="Q15" s="222"/>
      <c r="R15" s="222"/>
      <c r="S15" s="213"/>
    </row>
    <row r="16" spans="1:19" s="55" customFormat="1" ht="17" x14ac:dyDescent="0.2">
      <c r="A16" s="214" t="s">
        <v>613</v>
      </c>
      <c r="B16" s="214" t="s">
        <v>90</v>
      </c>
      <c r="C16" s="190"/>
      <c r="D16" s="215" t="s">
        <v>569</v>
      </c>
      <c r="E16" s="215" t="s">
        <v>569</v>
      </c>
      <c r="F16" s="132">
        <f t="shared" si="0"/>
        <v>1</v>
      </c>
      <c r="G16" s="223"/>
      <c r="H16" s="224">
        <v>0.4</v>
      </c>
      <c r="I16" s="224">
        <v>0.6</v>
      </c>
      <c r="J16" s="224"/>
      <c r="K16" s="224"/>
      <c r="L16" s="224"/>
      <c r="M16" s="224"/>
      <c r="N16" s="224"/>
      <c r="O16" s="224"/>
      <c r="P16" s="224"/>
      <c r="Q16" s="224"/>
      <c r="R16" s="224"/>
      <c r="S16" s="213"/>
    </row>
    <row r="17" spans="1:19" s="55" customFormat="1" ht="51" x14ac:dyDescent="0.2">
      <c r="A17" s="214" t="s">
        <v>613</v>
      </c>
      <c r="B17" s="214" t="s">
        <v>90</v>
      </c>
      <c r="C17" s="190"/>
      <c r="D17" s="215" t="s">
        <v>570</v>
      </c>
      <c r="E17" s="215" t="s">
        <v>571</v>
      </c>
      <c r="F17" s="132">
        <f t="shared" si="0"/>
        <v>1</v>
      </c>
      <c r="G17" s="223"/>
      <c r="H17" s="224">
        <v>0.1</v>
      </c>
      <c r="I17" s="224">
        <v>0.1</v>
      </c>
      <c r="J17" s="224">
        <v>0.1</v>
      </c>
      <c r="K17" s="224">
        <v>0.2</v>
      </c>
      <c r="L17" s="224">
        <v>0.2</v>
      </c>
      <c r="M17" s="224">
        <v>0.3</v>
      </c>
      <c r="N17" s="224"/>
      <c r="O17" s="224"/>
      <c r="P17" s="224"/>
      <c r="Q17" s="224"/>
      <c r="R17" s="224"/>
      <c r="S17" s="213"/>
    </row>
    <row r="18" spans="1:19" s="55" customFormat="1" ht="34" x14ac:dyDescent="0.2">
      <c r="A18" s="214" t="s">
        <v>613</v>
      </c>
      <c r="B18" s="214" t="s">
        <v>90</v>
      </c>
      <c r="C18" s="190"/>
      <c r="D18" s="215" t="s">
        <v>572</v>
      </c>
      <c r="E18" s="215" t="s">
        <v>572</v>
      </c>
      <c r="F18" s="132">
        <f t="shared" si="0"/>
        <v>3.3800000000000003</v>
      </c>
      <c r="G18" s="223"/>
      <c r="H18" s="224">
        <v>0.5</v>
      </c>
      <c r="I18" s="224">
        <v>0.5</v>
      </c>
      <c r="J18" s="224">
        <v>0.5</v>
      </c>
      <c r="K18" s="224">
        <v>0.5</v>
      </c>
      <c r="L18" s="224">
        <v>0.7</v>
      </c>
      <c r="M18" s="224">
        <v>0.68</v>
      </c>
      <c r="N18" s="224"/>
      <c r="O18" s="224"/>
      <c r="P18" s="224"/>
      <c r="Q18" s="224"/>
      <c r="R18" s="224"/>
      <c r="S18" s="213"/>
    </row>
    <row r="19" spans="1:19" s="55" customFormat="1" ht="17" x14ac:dyDescent="0.2">
      <c r="A19" s="214" t="s">
        <v>613</v>
      </c>
      <c r="B19" s="214" t="s">
        <v>90</v>
      </c>
      <c r="C19" s="190"/>
      <c r="D19" s="215" t="s">
        <v>573</v>
      </c>
      <c r="E19" s="215" t="s">
        <v>573</v>
      </c>
      <c r="F19" s="132">
        <f t="shared" si="0"/>
        <v>12.5</v>
      </c>
      <c r="G19" s="223"/>
      <c r="H19" s="224">
        <v>2</v>
      </c>
      <c r="I19" s="224">
        <v>2</v>
      </c>
      <c r="J19" s="224">
        <v>2</v>
      </c>
      <c r="K19" s="224">
        <v>2</v>
      </c>
      <c r="L19" s="224">
        <v>2</v>
      </c>
      <c r="M19" s="224">
        <v>2.5</v>
      </c>
      <c r="N19" s="224"/>
      <c r="O19" s="224"/>
      <c r="P19" s="224"/>
      <c r="Q19" s="224"/>
      <c r="R19" s="224"/>
      <c r="S19" s="213"/>
    </row>
    <row r="20" spans="1:19" s="55" customFormat="1" ht="17" x14ac:dyDescent="0.2">
      <c r="A20" s="214" t="s">
        <v>613</v>
      </c>
      <c r="B20" s="214" t="s">
        <v>90</v>
      </c>
      <c r="C20" s="190"/>
      <c r="D20" s="225" t="s">
        <v>574</v>
      </c>
      <c r="E20" s="225" t="s">
        <v>574</v>
      </c>
      <c r="F20" s="132">
        <f t="shared" si="0"/>
        <v>0.36</v>
      </c>
      <c r="G20" s="226"/>
      <c r="H20" s="226">
        <v>0.15</v>
      </c>
      <c r="I20" s="226">
        <v>0.15</v>
      </c>
      <c r="J20" s="226">
        <v>0.06</v>
      </c>
      <c r="K20" s="226"/>
      <c r="L20" s="226"/>
      <c r="M20" s="227"/>
      <c r="N20" s="227"/>
      <c r="O20" s="227"/>
      <c r="P20" s="227"/>
      <c r="Q20" s="227"/>
      <c r="R20" s="227"/>
      <c r="S20" s="213"/>
    </row>
    <row r="21" spans="1:19" s="55" customFormat="1" ht="34" x14ac:dyDescent="0.2">
      <c r="A21" s="214" t="s">
        <v>613</v>
      </c>
      <c r="B21" s="214" t="s">
        <v>90</v>
      </c>
      <c r="C21" s="190"/>
      <c r="D21" s="215" t="s">
        <v>575</v>
      </c>
      <c r="E21" s="215" t="s">
        <v>575</v>
      </c>
      <c r="F21" s="132">
        <f t="shared" si="0"/>
        <v>2</v>
      </c>
      <c r="G21" s="223">
        <v>1</v>
      </c>
      <c r="H21" s="224">
        <v>1</v>
      </c>
      <c r="I21" s="224"/>
      <c r="J21" s="224"/>
      <c r="K21" s="224"/>
      <c r="L21" s="224"/>
      <c r="M21" s="224"/>
      <c r="N21" s="224"/>
      <c r="O21" s="224"/>
      <c r="P21" s="224"/>
      <c r="Q21" s="224"/>
      <c r="R21" s="224"/>
      <c r="S21" s="213"/>
    </row>
    <row r="22" spans="1:19" ht="16" customHeight="1" thickBot="1" x14ac:dyDescent="0.25">
      <c r="A22" s="439" t="s">
        <v>117</v>
      </c>
      <c r="B22" s="457"/>
      <c r="C22" s="457"/>
      <c r="D22" s="457"/>
      <c r="E22" s="457"/>
      <c r="F22" s="187">
        <f>SUM(F4:F21)</f>
        <v>106.88</v>
      </c>
      <c r="G22" s="187">
        <f t="shared" ref="G22:R22" si="1">SUM(G4:G21)</f>
        <v>5.25</v>
      </c>
      <c r="H22" s="187">
        <f t="shared" si="1"/>
        <v>17.5</v>
      </c>
      <c r="I22" s="187">
        <f t="shared" si="1"/>
        <v>15.95</v>
      </c>
      <c r="J22" s="187">
        <f t="shared" si="1"/>
        <v>20.260000000000002</v>
      </c>
      <c r="K22" s="187">
        <f t="shared" si="1"/>
        <v>11</v>
      </c>
      <c r="L22" s="187">
        <f t="shared" si="1"/>
        <v>11.2</v>
      </c>
      <c r="M22" s="187">
        <f t="shared" si="1"/>
        <v>11.92</v>
      </c>
      <c r="N22" s="187">
        <f t="shared" si="1"/>
        <v>5.2</v>
      </c>
      <c r="O22" s="187">
        <f t="shared" si="1"/>
        <v>4.8</v>
      </c>
      <c r="P22" s="187">
        <f t="shared" si="1"/>
        <v>1.6</v>
      </c>
      <c r="Q22" s="187">
        <f t="shared" si="1"/>
        <v>1.1000000000000001</v>
      </c>
      <c r="R22" s="187">
        <f t="shared" si="1"/>
        <v>1.1000000000000001</v>
      </c>
    </row>
    <row r="23" spans="1:19" ht="17" thickBot="1" x14ac:dyDescent="0.25">
      <c r="A23" s="458" t="s">
        <v>218</v>
      </c>
      <c r="B23" s="459"/>
      <c r="C23" s="459"/>
      <c r="D23" s="459"/>
      <c r="E23" s="459"/>
      <c r="F23" s="460"/>
      <c r="G23" s="421">
        <f>SUM(G22:I22)</f>
        <v>38.700000000000003</v>
      </c>
      <c r="H23" s="434"/>
      <c r="I23" s="434"/>
      <c r="J23" s="434">
        <f>+G23+J22+K22+L22</f>
        <v>81.160000000000011</v>
      </c>
      <c r="K23" s="434"/>
      <c r="L23" s="434"/>
      <c r="M23" s="434">
        <f>+J23+M22+N22+O22</f>
        <v>103.08000000000001</v>
      </c>
      <c r="N23" s="434"/>
      <c r="O23" s="434"/>
      <c r="P23" s="456">
        <f>+M23+P22+Q22+R22</f>
        <v>106.88</v>
      </c>
      <c r="Q23" s="456"/>
      <c r="R23" s="456"/>
    </row>
    <row r="24" spans="1:19" x14ac:dyDescent="0.2">
      <c r="F24" s="146"/>
    </row>
    <row r="25" spans="1:19" ht="17" x14ac:dyDescent="0.2">
      <c r="A25" s="41" t="s">
        <v>84</v>
      </c>
      <c r="B25" s="41" t="s">
        <v>85</v>
      </c>
      <c r="C25" s="42" t="s">
        <v>243</v>
      </c>
      <c r="D25" s="42" t="s">
        <v>176</v>
      </c>
      <c r="E25" s="42" t="s">
        <v>86</v>
      </c>
      <c r="F25" s="147" t="s">
        <v>194</v>
      </c>
      <c r="G25" s="136" t="s">
        <v>206</v>
      </c>
      <c r="H25" s="37" t="s">
        <v>207</v>
      </c>
      <c r="I25" s="37" t="s">
        <v>208</v>
      </c>
      <c r="J25" s="37" t="s">
        <v>209</v>
      </c>
      <c r="K25" s="37" t="s">
        <v>210</v>
      </c>
      <c r="L25" s="37" t="s">
        <v>211</v>
      </c>
      <c r="M25" s="37" t="s">
        <v>212</v>
      </c>
      <c r="N25" s="37" t="s">
        <v>213</v>
      </c>
      <c r="O25" s="37" t="s">
        <v>214</v>
      </c>
      <c r="P25" s="37" t="s">
        <v>215</v>
      </c>
      <c r="Q25" s="37" t="s">
        <v>216</v>
      </c>
      <c r="R25" s="37" t="s">
        <v>217</v>
      </c>
    </row>
    <row r="26" spans="1:19" s="55" customFormat="1" ht="51" x14ac:dyDescent="0.2">
      <c r="A26" s="40" t="s">
        <v>469</v>
      </c>
      <c r="B26" s="40" t="s">
        <v>91</v>
      </c>
      <c r="C26" s="43" t="s">
        <v>472</v>
      </c>
      <c r="D26" s="43" t="s">
        <v>473</v>
      </c>
      <c r="E26" s="44" t="s">
        <v>474</v>
      </c>
      <c r="F26" s="132">
        <f t="shared" ref="F26:F46" si="2">SUM(G26:R26)</f>
        <v>50</v>
      </c>
      <c r="G26" s="291"/>
      <c r="H26" s="292"/>
      <c r="I26" s="292"/>
      <c r="J26" s="292"/>
      <c r="K26" s="292"/>
      <c r="L26" s="292">
        <v>50</v>
      </c>
      <c r="M26" s="292"/>
      <c r="N26" s="292"/>
      <c r="O26" s="292"/>
      <c r="P26" s="292"/>
      <c r="Q26" s="292"/>
      <c r="R26" s="293"/>
    </row>
    <row r="27" spans="1:19" s="55" customFormat="1" ht="51" x14ac:dyDescent="0.2">
      <c r="A27" s="40" t="s">
        <v>469</v>
      </c>
      <c r="B27" s="40" t="s">
        <v>91</v>
      </c>
      <c r="C27" s="43" t="s">
        <v>457</v>
      </c>
      <c r="D27" s="43" t="s">
        <v>458</v>
      </c>
      <c r="E27" s="43" t="s">
        <v>475</v>
      </c>
      <c r="F27" s="132">
        <f t="shared" si="2"/>
        <v>220</v>
      </c>
      <c r="G27" s="291">
        <v>24</v>
      </c>
      <c r="H27" s="292">
        <v>24</v>
      </c>
      <c r="I27" s="292">
        <v>24</v>
      </c>
      <c r="J27" s="292">
        <v>24</v>
      </c>
      <c r="K27" s="292">
        <v>24</v>
      </c>
      <c r="L27" s="292">
        <v>24</v>
      </c>
      <c r="M27" s="295">
        <v>24</v>
      </c>
      <c r="N27" s="295">
        <v>24</v>
      </c>
      <c r="O27" s="295">
        <v>28</v>
      </c>
      <c r="P27" s="295"/>
      <c r="Q27" s="295"/>
      <c r="R27" s="293"/>
    </row>
    <row r="28" spans="1:19" s="55" customFormat="1" ht="68" x14ac:dyDescent="0.2">
      <c r="A28" s="40" t="s">
        <v>469</v>
      </c>
      <c r="B28" s="40" t="s">
        <v>91</v>
      </c>
      <c r="C28" s="43" t="s">
        <v>460</v>
      </c>
      <c r="D28" s="43" t="s">
        <v>461</v>
      </c>
      <c r="E28" s="43" t="s">
        <v>476</v>
      </c>
      <c r="F28" s="132">
        <f t="shared" si="2"/>
        <v>22</v>
      </c>
      <c r="G28" s="291">
        <v>2</v>
      </c>
      <c r="H28" s="291">
        <v>2</v>
      </c>
      <c r="I28" s="291">
        <v>2</v>
      </c>
      <c r="J28" s="291">
        <v>2</v>
      </c>
      <c r="K28" s="291">
        <v>2</v>
      </c>
      <c r="L28" s="291">
        <v>2</v>
      </c>
      <c r="M28" s="291">
        <v>2</v>
      </c>
      <c r="N28" s="291">
        <v>2</v>
      </c>
      <c r="O28" s="291">
        <v>6</v>
      </c>
      <c r="P28" s="294"/>
      <c r="Q28" s="294"/>
      <c r="R28" s="294"/>
    </row>
    <row r="29" spans="1:19" s="55" customFormat="1" ht="51" x14ac:dyDescent="0.2">
      <c r="A29" s="40" t="s">
        <v>469</v>
      </c>
      <c r="B29" s="40" t="s">
        <v>91</v>
      </c>
      <c r="C29" s="43" t="s">
        <v>472</v>
      </c>
      <c r="D29" s="43" t="s">
        <v>477</v>
      </c>
      <c r="E29" s="44" t="s">
        <v>478</v>
      </c>
      <c r="F29" s="132">
        <f t="shared" si="2"/>
        <v>8</v>
      </c>
      <c r="G29" s="291">
        <v>2</v>
      </c>
      <c r="H29" s="292">
        <v>2</v>
      </c>
      <c r="I29" s="292">
        <v>2</v>
      </c>
      <c r="J29" s="292">
        <v>2</v>
      </c>
      <c r="K29" s="294"/>
      <c r="L29" s="294"/>
      <c r="M29" s="294"/>
      <c r="N29" s="294"/>
      <c r="O29" s="294"/>
      <c r="P29" s="294"/>
      <c r="Q29" s="294"/>
      <c r="R29" s="294"/>
    </row>
    <row r="30" spans="1:19" s="55" customFormat="1" ht="102" x14ac:dyDescent="0.2">
      <c r="A30" s="40" t="s">
        <v>469</v>
      </c>
      <c r="B30" s="40" t="s">
        <v>91</v>
      </c>
      <c r="C30" s="43" t="s">
        <v>463</v>
      </c>
      <c r="D30" s="43" t="s">
        <v>464</v>
      </c>
      <c r="E30" s="44" t="s">
        <v>479</v>
      </c>
      <c r="F30" s="132">
        <f t="shared" si="2"/>
        <v>20</v>
      </c>
      <c r="G30" s="291"/>
      <c r="H30" s="291"/>
      <c r="I30" s="291"/>
      <c r="J30" s="291">
        <v>2</v>
      </c>
      <c r="K30" s="291">
        <v>2</v>
      </c>
      <c r="L30" s="291">
        <v>2</v>
      </c>
      <c r="M30" s="292">
        <v>14</v>
      </c>
      <c r="N30" s="294"/>
      <c r="O30" s="294"/>
      <c r="P30" s="294"/>
      <c r="Q30" s="294"/>
      <c r="R30" s="294"/>
    </row>
    <row r="31" spans="1:19" s="55" customFormat="1" ht="51" x14ac:dyDescent="0.2">
      <c r="A31" s="40" t="s">
        <v>469</v>
      </c>
      <c r="B31" s="40" t="s">
        <v>91</v>
      </c>
      <c r="C31" s="43" t="s">
        <v>466</v>
      </c>
      <c r="D31" s="43" t="s">
        <v>467</v>
      </c>
      <c r="E31" s="43" t="s">
        <v>468</v>
      </c>
      <c r="F31" s="132">
        <f t="shared" si="2"/>
        <v>20</v>
      </c>
      <c r="G31" s="296"/>
      <c r="H31" s="296">
        <v>2</v>
      </c>
      <c r="I31" s="296">
        <v>2</v>
      </c>
      <c r="J31" s="296">
        <v>2</v>
      </c>
      <c r="K31" s="296">
        <v>2</v>
      </c>
      <c r="L31" s="296">
        <v>2</v>
      </c>
      <c r="M31" s="296">
        <v>2</v>
      </c>
      <c r="N31" s="296">
        <v>2</v>
      </c>
      <c r="O31" s="296">
        <v>2</v>
      </c>
      <c r="P31" s="296">
        <v>2</v>
      </c>
      <c r="Q31" s="296">
        <v>2</v>
      </c>
      <c r="R31" s="294"/>
    </row>
    <row r="32" spans="1:19" s="55" customFormat="1" ht="51" x14ac:dyDescent="0.2">
      <c r="A32" s="40" t="s">
        <v>470</v>
      </c>
      <c r="B32" s="40" t="s">
        <v>91</v>
      </c>
      <c r="C32" s="43" t="s">
        <v>466</v>
      </c>
      <c r="D32" s="43" t="s">
        <v>503</v>
      </c>
      <c r="E32" s="43" t="s">
        <v>504</v>
      </c>
      <c r="F32" s="132">
        <f t="shared" si="2"/>
        <v>13</v>
      </c>
      <c r="G32" s="321">
        <v>0.5</v>
      </c>
      <c r="H32" s="298">
        <v>2</v>
      </c>
      <c r="I32" s="298">
        <v>1</v>
      </c>
      <c r="J32" s="298">
        <v>2</v>
      </c>
      <c r="K32" s="298">
        <v>1</v>
      </c>
      <c r="L32" s="298">
        <v>1</v>
      </c>
      <c r="M32" s="298">
        <v>0.5</v>
      </c>
      <c r="N32" s="298">
        <v>1</v>
      </c>
      <c r="O32" s="298">
        <v>1</v>
      </c>
      <c r="P32" s="298">
        <v>1</v>
      </c>
      <c r="Q32" s="298">
        <v>1</v>
      </c>
      <c r="R32" s="298">
        <v>1</v>
      </c>
    </row>
    <row r="33" spans="1:18" s="55" customFormat="1" ht="51" x14ac:dyDescent="0.2">
      <c r="A33" s="40" t="s">
        <v>470</v>
      </c>
      <c r="B33" s="40" t="s">
        <v>91</v>
      </c>
      <c r="C33" s="43" t="s">
        <v>466</v>
      </c>
      <c r="D33" s="43" t="s">
        <v>505</v>
      </c>
      <c r="E33" s="43" t="s">
        <v>506</v>
      </c>
      <c r="F33" s="132">
        <f t="shared" si="2"/>
        <v>27</v>
      </c>
      <c r="G33" s="298">
        <v>1</v>
      </c>
      <c r="H33" s="298">
        <v>3</v>
      </c>
      <c r="I33" s="298">
        <v>3</v>
      </c>
      <c r="J33" s="298">
        <v>3</v>
      </c>
      <c r="K33" s="298">
        <v>3</v>
      </c>
      <c r="L33" s="298">
        <v>2</v>
      </c>
      <c r="M33" s="298">
        <v>2</v>
      </c>
      <c r="N33" s="298">
        <v>2</v>
      </c>
      <c r="O33" s="298">
        <v>2</v>
      </c>
      <c r="P33" s="298">
        <v>2</v>
      </c>
      <c r="Q33" s="298">
        <v>2</v>
      </c>
      <c r="R33" s="298">
        <v>2</v>
      </c>
    </row>
    <row r="34" spans="1:18" s="55" customFormat="1" ht="51" x14ac:dyDescent="0.2">
      <c r="A34" s="40" t="s">
        <v>470</v>
      </c>
      <c r="B34" s="40" t="s">
        <v>91</v>
      </c>
      <c r="C34" s="43" t="s">
        <v>466</v>
      </c>
      <c r="D34" s="43" t="s">
        <v>507</v>
      </c>
      <c r="E34" s="43" t="s">
        <v>508</v>
      </c>
      <c r="F34" s="132">
        <f t="shared" si="2"/>
        <v>90</v>
      </c>
      <c r="G34" s="321">
        <v>3</v>
      </c>
      <c r="H34" s="298">
        <v>5</v>
      </c>
      <c r="I34" s="298">
        <v>8</v>
      </c>
      <c r="J34" s="298">
        <v>8</v>
      </c>
      <c r="K34" s="298">
        <v>10</v>
      </c>
      <c r="L34" s="298">
        <v>10</v>
      </c>
      <c r="M34" s="298">
        <v>10</v>
      </c>
      <c r="N34" s="298">
        <v>10</v>
      </c>
      <c r="O34" s="298">
        <v>10</v>
      </c>
      <c r="P34" s="298">
        <v>10</v>
      </c>
      <c r="Q34" s="298">
        <v>3</v>
      </c>
      <c r="R34" s="301">
        <v>3</v>
      </c>
    </row>
    <row r="35" spans="1:18" s="55" customFormat="1" ht="51" x14ac:dyDescent="0.2">
      <c r="A35" s="40" t="s">
        <v>470</v>
      </c>
      <c r="B35" s="40" t="s">
        <v>91</v>
      </c>
      <c r="C35" s="43" t="s">
        <v>466</v>
      </c>
      <c r="D35" s="43" t="s">
        <v>509</v>
      </c>
      <c r="E35" s="43" t="s">
        <v>510</v>
      </c>
      <c r="F35" s="132">
        <f t="shared" si="2"/>
        <v>55</v>
      </c>
      <c r="G35" s="321">
        <v>2</v>
      </c>
      <c r="H35" s="298">
        <v>4</v>
      </c>
      <c r="I35" s="298">
        <v>4</v>
      </c>
      <c r="J35" s="298">
        <v>4</v>
      </c>
      <c r="K35" s="298">
        <v>4</v>
      </c>
      <c r="L35" s="298">
        <v>5</v>
      </c>
      <c r="M35" s="298">
        <v>5</v>
      </c>
      <c r="N35" s="298">
        <v>5</v>
      </c>
      <c r="O35" s="298">
        <v>5</v>
      </c>
      <c r="P35" s="298">
        <v>5</v>
      </c>
      <c r="Q35" s="298">
        <v>6</v>
      </c>
      <c r="R35" s="301">
        <v>6</v>
      </c>
    </row>
    <row r="36" spans="1:18" s="55" customFormat="1" ht="51" x14ac:dyDescent="0.2">
      <c r="A36" s="40" t="s">
        <v>470</v>
      </c>
      <c r="B36" s="40" t="s">
        <v>91</v>
      </c>
      <c r="C36" s="43" t="s">
        <v>466</v>
      </c>
      <c r="D36" s="43" t="s">
        <v>511</v>
      </c>
      <c r="E36" s="43" t="s">
        <v>512</v>
      </c>
      <c r="F36" s="132">
        <f t="shared" si="2"/>
        <v>27</v>
      </c>
      <c r="G36" s="321">
        <v>9</v>
      </c>
      <c r="H36" s="298">
        <v>9</v>
      </c>
      <c r="I36" s="298">
        <v>9</v>
      </c>
      <c r="J36" s="298"/>
      <c r="K36" s="298"/>
      <c r="L36" s="298"/>
      <c r="M36" s="298"/>
      <c r="N36" s="298"/>
      <c r="O36" s="298"/>
      <c r="P36" s="298"/>
      <c r="Q36" s="298"/>
      <c r="R36" s="301"/>
    </row>
    <row r="37" spans="1:18" s="55" customFormat="1" ht="51" x14ac:dyDescent="0.2">
      <c r="A37" s="40" t="s">
        <v>470</v>
      </c>
      <c r="B37" s="40" t="s">
        <v>91</v>
      </c>
      <c r="C37" s="43" t="s">
        <v>466</v>
      </c>
      <c r="D37" s="43" t="s">
        <v>513</v>
      </c>
      <c r="E37" s="43" t="s">
        <v>514</v>
      </c>
      <c r="F37" s="132">
        <f t="shared" si="2"/>
        <v>12</v>
      </c>
      <c r="G37" s="321">
        <v>1</v>
      </c>
      <c r="H37" s="298">
        <v>1</v>
      </c>
      <c r="I37" s="298">
        <v>1</v>
      </c>
      <c r="J37" s="298">
        <v>1</v>
      </c>
      <c r="K37" s="298">
        <v>1</v>
      </c>
      <c r="L37" s="298">
        <v>1</v>
      </c>
      <c r="M37" s="298">
        <v>1</v>
      </c>
      <c r="N37" s="298">
        <v>1</v>
      </c>
      <c r="O37" s="298">
        <v>1</v>
      </c>
      <c r="P37" s="298">
        <v>1</v>
      </c>
      <c r="Q37" s="298">
        <v>1</v>
      </c>
      <c r="R37" s="298">
        <v>1</v>
      </c>
    </row>
    <row r="38" spans="1:18" s="55" customFormat="1" ht="51" x14ac:dyDescent="0.2">
      <c r="A38" s="40" t="s">
        <v>470</v>
      </c>
      <c r="B38" s="40" t="s">
        <v>91</v>
      </c>
      <c r="C38" s="43" t="s">
        <v>466</v>
      </c>
      <c r="D38" s="43" t="s">
        <v>516</v>
      </c>
      <c r="E38" s="43" t="s">
        <v>516</v>
      </c>
      <c r="F38" s="132">
        <f t="shared" si="2"/>
        <v>60</v>
      </c>
      <c r="G38" s="322">
        <v>5</v>
      </c>
      <c r="H38" s="322">
        <v>5</v>
      </c>
      <c r="I38" s="322">
        <v>5</v>
      </c>
      <c r="J38" s="322">
        <v>5</v>
      </c>
      <c r="K38" s="322">
        <v>5</v>
      </c>
      <c r="L38" s="322">
        <v>5</v>
      </c>
      <c r="M38" s="322">
        <v>5</v>
      </c>
      <c r="N38" s="322">
        <v>5</v>
      </c>
      <c r="O38" s="322">
        <v>5</v>
      </c>
      <c r="P38" s="322">
        <v>5</v>
      </c>
      <c r="Q38" s="322">
        <v>5</v>
      </c>
      <c r="R38" s="322">
        <v>5</v>
      </c>
    </row>
    <row r="39" spans="1:18" s="55" customFormat="1" ht="51" x14ac:dyDescent="0.2">
      <c r="A39" s="40" t="s">
        <v>470</v>
      </c>
      <c r="B39" s="40" t="s">
        <v>91</v>
      </c>
      <c r="C39" s="43" t="s">
        <v>466</v>
      </c>
      <c r="D39" s="43" t="s">
        <v>517</v>
      </c>
      <c r="E39" s="43" t="s">
        <v>518</v>
      </c>
      <c r="F39" s="132">
        <f t="shared" si="2"/>
        <v>129</v>
      </c>
      <c r="G39" s="322">
        <v>5</v>
      </c>
      <c r="H39" s="322">
        <v>8</v>
      </c>
      <c r="I39" s="322">
        <v>8</v>
      </c>
      <c r="J39" s="322">
        <v>8</v>
      </c>
      <c r="K39" s="322">
        <v>10</v>
      </c>
      <c r="L39" s="322">
        <v>10</v>
      </c>
      <c r="M39" s="322">
        <v>10</v>
      </c>
      <c r="N39" s="322">
        <v>10</v>
      </c>
      <c r="O39" s="322">
        <v>15</v>
      </c>
      <c r="P39" s="322">
        <v>15</v>
      </c>
      <c r="Q39" s="322">
        <v>15</v>
      </c>
      <c r="R39" s="322">
        <v>15</v>
      </c>
    </row>
    <row r="40" spans="1:18" s="55" customFormat="1" ht="51" x14ac:dyDescent="0.2">
      <c r="A40" s="40" t="s">
        <v>471</v>
      </c>
      <c r="B40" s="40" t="s">
        <v>91</v>
      </c>
      <c r="C40" s="40" t="s">
        <v>521</v>
      </c>
      <c r="D40" s="40" t="s">
        <v>524</v>
      </c>
      <c r="E40" s="44" t="s">
        <v>525</v>
      </c>
      <c r="F40" s="132">
        <f t="shared" si="2"/>
        <v>4</v>
      </c>
      <c r="G40" s="298"/>
      <c r="H40" s="298">
        <v>0.8</v>
      </c>
      <c r="I40" s="298">
        <v>0.8</v>
      </c>
      <c r="J40" s="298">
        <v>0.8</v>
      </c>
      <c r="K40" s="298">
        <v>0.8</v>
      </c>
      <c r="L40" s="298">
        <v>0.8</v>
      </c>
      <c r="M40" s="298"/>
      <c r="N40" s="298"/>
      <c r="O40" s="298"/>
      <c r="P40" s="298"/>
      <c r="Q40" s="298"/>
      <c r="R40" s="301"/>
    </row>
    <row r="41" spans="1:18" s="55" customFormat="1" ht="51" x14ac:dyDescent="0.2">
      <c r="A41" s="40" t="s">
        <v>471</v>
      </c>
      <c r="B41" s="40" t="s">
        <v>91</v>
      </c>
      <c r="C41" s="40" t="s">
        <v>521</v>
      </c>
      <c r="D41" s="40" t="s">
        <v>526</v>
      </c>
      <c r="E41" s="44" t="s">
        <v>527</v>
      </c>
      <c r="F41" s="132">
        <f t="shared" si="2"/>
        <v>2</v>
      </c>
      <c r="G41" s="298"/>
      <c r="H41" s="298"/>
      <c r="I41" s="298"/>
      <c r="J41" s="298"/>
      <c r="K41" s="298"/>
      <c r="L41" s="298">
        <v>2</v>
      </c>
      <c r="M41" s="298"/>
      <c r="N41" s="298"/>
      <c r="O41" s="298"/>
      <c r="P41" s="298"/>
      <c r="Q41" s="298"/>
      <c r="R41" s="301"/>
    </row>
    <row r="42" spans="1:18" s="55" customFormat="1" ht="51" x14ac:dyDescent="0.2">
      <c r="A42" s="40" t="s">
        <v>471</v>
      </c>
      <c r="B42" s="40" t="s">
        <v>91</v>
      </c>
      <c r="C42" s="40" t="s">
        <v>521</v>
      </c>
      <c r="D42" s="56" t="s">
        <v>528</v>
      </c>
      <c r="E42" s="44" t="s">
        <v>529</v>
      </c>
      <c r="F42" s="132">
        <f t="shared" si="2"/>
        <v>22</v>
      </c>
      <c r="G42" s="298"/>
      <c r="H42" s="298"/>
      <c r="I42" s="298"/>
      <c r="J42" s="298"/>
      <c r="K42" s="298"/>
      <c r="L42" s="298"/>
      <c r="M42" s="298">
        <v>22</v>
      </c>
      <c r="N42" s="323"/>
      <c r="O42" s="323"/>
      <c r="P42" s="323"/>
      <c r="Q42" s="323"/>
      <c r="R42" s="323"/>
    </row>
    <row r="43" spans="1:18" s="55" customFormat="1" ht="51" x14ac:dyDescent="0.2">
      <c r="A43" s="40" t="s">
        <v>471</v>
      </c>
      <c r="B43" s="40" t="s">
        <v>91</v>
      </c>
      <c r="C43" s="40" t="s">
        <v>521</v>
      </c>
      <c r="D43" s="56" t="s">
        <v>530</v>
      </c>
      <c r="E43" s="44" t="s">
        <v>531</v>
      </c>
      <c r="F43" s="132">
        <f t="shared" si="2"/>
        <v>19</v>
      </c>
      <c r="G43" s="298"/>
      <c r="H43" s="298"/>
      <c r="I43" s="298"/>
      <c r="J43" s="298"/>
      <c r="K43" s="298"/>
      <c r="L43" s="298"/>
      <c r="M43" s="298">
        <v>19</v>
      </c>
      <c r="N43" s="323"/>
      <c r="O43" s="323"/>
      <c r="P43" s="323"/>
      <c r="Q43" s="323"/>
      <c r="R43" s="323"/>
    </row>
    <row r="44" spans="1:18" s="55" customFormat="1" ht="68" x14ac:dyDescent="0.2">
      <c r="A44" s="40" t="s">
        <v>471</v>
      </c>
      <c r="B44" s="40" t="s">
        <v>91</v>
      </c>
      <c r="C44" s="40" t="s">
        <v>521</v>
      </c>
      <c r="D44" s="56" t="s">
        <v>522</v>
      </c>
      <c r="E44" s="44" t="s">
        <v>523</v>
      </c>
      <c r="F44" s="132">
        <f t="shared" si="2"/>
        <v>0.5</v>
      </c>
      <c r="G44" s="323"/>
      <c r="H44" s="323"/>
      <c r="I44" s="323"/>
      <c r="J44" s="323"/>
      <c r="K44" s="323"/>
      <c r="L44" s="323"/>
      <c r="M44" s="323">
        <v>0.5</v>
      </c>
      <c r="N44" s="323"/>
      <c r="O44" s="323"/>
      <c r="P44" s="323"/>
      <c r="Q44" s="323"/>
      <c r="R44" s="323"/>
    </row>
    <row r="45" spans="1:18" s="55" customFormat="1" ht="51" x14ac:dyDescent="0.2">
      <c r="A45" s="40" t="s">
        <v>471</v>
      </c>
      <c r="B45" s="40" t="s">
        <v>91</v>
      </c>
      <c r="C45" s="56" t="s">
        <v>532</v>
      </c>
      <c r="D45" s="56" t="s">
        <v>533</v>
      </c>
      <c r="E45" s="44" t="s">
        <v>534</v>
      </c>
      <c r="F45" s="132">
        <f t="shared" si="2"/>
        <v>8</v>
      </c>
      <c r="G45" s="323"/>
      <c r="H45" s="323"/>
      <c r="I45" s="323"/>
      <c r="J45" s="323"/>
      <c r="K45" s="323"/>
      <c r="L45" s="323"/>
      <c r="M45" s="323"/>
      <c r="N45" s="298"/>
      <c r="O45" s="298"/>
      <c r="P45" s="298"/>
      <c r="Q45" s="298"/>
      <c r="R45" s="298">
        <v>8</v>
      </c>
    </row>
    <row r="46" spans="1:18" s="55" customFormat="1" ht="68" x14ac:dyDescent="0.2">
      <c r="A46" s="40" t="s">
        <v>471</v>
      </c>
      <c r="B46" s="40" t="s">
        <v>91</v>
      </c>
      <c r="C46" s="56" t="s">
        <v>532</v>
      </c>
      <c r="D46" s="56" t="s">
        <v>535</v>
      </c>
      <c r="E46" s="44" t="s">
        <v>536</v>
      </c>
      <c r="F46" s="132">
        <f t="shared" si="2"/>
        <v>50</v>
      </c>
      <c r="G46" s="298"/>
      <c r="H46" s="298"/>
      <c r="I46" s="298"/>
      <c r="J46" s="298"/>
      <c r="K46" s="298"/>
      <c r="L46" s="298"/>
      <c r="M46" s="298"/>
      <c r="N46" s="298"/>
      <c r="O46" s="298"/>
      <c r="P46" s="298"/>
      <c r="Q46" s="298"/>
      <c r="R46" s="298">
        <v>50</v>
      </c>
    </row>
    <row r="47" spans="1:18" s="55" customFormat="1" ht="34" x14ac:dyDescent="0.2">
      <c r="A47" s="214" t="s">
        <v>613</v>
      </c>
      <c r="B47" s="214" t="s">
        <v>91</v>
      </c>
      <c r="C47" s="190"/>
      <c r="D47" s="215" t="s">
        <v>576</v>
      </c>
      <c r="E47" s="215" t="s">
        <v>576</v>
      </c>
      <c r="F47" s="133">
        <f t="shared" ref="F47:F75" si="3">SUM(G47:R47)</f>
        <v>1</v>
      </c>
      <c r="G47" s="228">
        <v>0.5</v>
      </c>
      <c r="H47" s="229">
        <v>0.5</v>
      </c>
      <c r="I47" s="229"/>
      <c r="J47" s="229"/>
      <c r="K47" s="229"/>
      <c r="L47" s="229"/>
      <c r="M47" s="229"/>
      <c r="N47" s="229"/>
      <c r="O47" s="229"/>
      <c r="P47" s="229"/>
      <c r="Q47" s="229"/>
      <c r="R47" s="230"/>
    </row>
    <row r="48" spans="1:18" s="55" customFormat="1" ht="34" x14ac:dyDescent="0.2">
      <c r="A48" s="214" t="s">
        <v>613</v>
      </c>
      <c r="B48" s="214" t="s">
        <v>91</v>
      </c>
      <c r="C48" s="190"/>
      <c r="D48" s="215" t="s">
        <v>577</v>
      </c>
      <c r="E48" s="215" t="s">
        <v>577</v>
      </c>
      <c r="F48" s="133">
        <f t="shared" si="3"/>
        <v>5.9</v>
      </c>
      <c r="G48" s="228"/>
      <c r="H48" s="229">
        <v>0.9</v>
      </c>
      <c r="I48" s="229">
        <v>1</v>
      </c>
      <c r="J48" s="229">
        <v>1</v>
      </c>
      <c r="K48" s="229">
        <v>1</v>
      </c>
      <c r="L48" s="229">
        <v>1</v>
      </c>
      <c r="M48" s="252">
        <v>1</v>
      </c>
      <c r="N48" s="231"/>
      <c r="O48" s="231"/>
      <c r="P48" s="231"/>
      <c r="Q48" s="231"/>
      <c r="R48" s="230"/>
    </row>
    <row r="49" spans="1:18" s="55" customFormat="1" ht="34" x14ac:dyDescent="0.2">
      <c r="A49" s="214" t="s">
        <v>613</v>
      </c>
      <c r="B49" s="214" t="s">
        <v>91</v>
      </c>
      <c r="C49" s="190"/>
      <c r="D49" s="215" t="s">
        <v>578</v>
      </c>
      <c r="E49" s="215" t="s">
        <v>578</v>
      </c>
      <c r="F49" s="133">
        <f t="shared" si="3"/>
        <v>5.2</v>
      </c>
      <c r="G49" s="232"/>
      <c r="H49" s="233">
        <v>0.8</v>
      </c>
      <c r="I49" s="233">
        <v>0.8</v>
      </c>
      <c r="J49" s="233">
        <v>0.8</v>
      </c>
      <c r="K49" s="233">
        <v>0.8</v>
      </c>
      <c r="L49" s="233">
        <v>1</v>
      </c>
      <c r="M49" s="233">
        <v>1</v>
      </c>
      <c r="N49" s="233"/>
      <c r="O49" s="233"/>
      <c r="P49" s="233"/>
      <c r="Q49" s="233"/>
      <c r="R49" s="233"/>
    </row>
    <row r="50" spans="1:18" s="55" customFormat="1" ht="34" x14ac:dyDescent="0.2">
      <c r="A50" s="214" t="s">
        <v>613</v>
      </c>
      <c r="B50" s="214" t="s">
        <v>91</v>
      </c>
      <c r="C50" s="190"/>
      <c r="D50" s="215" t="s">
        <v>568</v>
      </c>
      <c r="E50" s="215" t="s">
        <v>568</v>
      </c>
      <c r="F50" s="133">
        <f t="shared" si="3"/>
        <v>0.8</v>
      </c>
      <c r="G50" s="232"/>
      <c r="H50" s="233">
        <v>0.3</v>
      </c>
      <c r="I50" s="233">
        <v>0.5</v>
      </c>
      <c r="J50" s="233"/>
      <c r="K50" s="233"/>
      <c r="L50" s="233"/>
      <c r="M50" s="233"/>
      <c r="N50" s="233"/>
      <c r="O50" s="233"/>
      <c r="P50" s="233"/>
      <c r="Q50" s="233"/>
      <c r="R50" s="233"/>
    </row>
    <row r="51" spans="1:18" s="55" customFormat="1" ht="34" x14ac:dyDescent="0.2">
      <c r="A51" s="214" t="s">
        <v>613</v>
      </c>
      <c r="B51" s="214" t="s">
        <v>91</v>
      </c>
      <c r="C51" s="190"/>
      <c r="D51" s="215" t="s">
        <v>569</v>
      </c>
      <c r="E51" s="215" t="s">
        <v>569</v>
      </c>
      <c r="F51" s="133">
        <f t="shared" si="3"/>
        <v>0.4</v>
      </c>
      <c r="G51" s="232">
        <v>0.2</v>
      </c>
      <c r="H51" s="233">
        <v>0.2</v>
      </c>
      <c r="I51" s="233"/>
      <c r="J51" s="233"/>
      <c r="K51" s="233"/>
      <c r="L51" s="233"/>
      <c r="M51" s="233"/>
      <c r="N51" s="233"/>
      <c r="O51" s="233"/>
      <c r="P51" s="233"/>
      <c r="Q51" s="233"/>
      <c r="R51" s="233"/>
    </row>
    <row r="52" spans="1:18" s="55" customFormat="1" ht="34" x14ac:dyDescent="0.2">
      <c r="A52" s="214" t="s">
        <v>613</v>
      </c>
      <c r="B52" s="214" t="s">
        <v>91</v>
      </c>
      <c r="C52" s="190"/>
      <c r="D52" s="215" t="s">
        <v>572</v>
      </c>
      <c r="E52" s="215" t="s">
        <v>572</v>
      </c>
      <c r="F52" s="133">
        <f t="shared" si="3"/>
        <v>11</v>
      </c>
      <c r="G52" s="232"/>
      <c r="H52" s="233">
        <v>1</v>
      </c>
      <c r="I52" s="233">
        <v>2</v>
      </c>
      <c r="J52" s="233">
        <v>2</v>
      </c>
      <c r="K52" s="233">
        <v>2</v>
      </c>
      <c r="L52" s="233">
        <v>2</v>
      </c>
      <c r="M52" s="233">
        <v>2</v>
      </c>
      <c r="N52" s="233"/>
      <c r="O52" s="233"/>
      <c r="P52" s="233"/>
      <c r="Q52" s="233"/>
      <c r="R52" s="233"/>
    </row>
    <row r="53" spans="1:18" s="55" customFormat="1" ht="34" x14ac:dyDescent="0.2">
      <c r="A53" s="214" t="s">
        <v>613</v>
      </c>
      <c r="B53" s="214" t="s">
        <v>91</v>
      </c>
      <c r="C53" s="190"/>
      <c r="D53" s="215" t="s">
        <v>579</v>
      </c>
      <c r="E53" s="215" t="s">
        <v>579</v>
      </c>
      <c r="F53" s="133">
        <f t="shared" si="3"/>
        <v>0</v>
      </c>
      <c r="G53" s="232"/>
      <c r="H53" s="233"/>
      <c r="I53" s="233"/>
      <c r="J53" s="233"/>
      <c r="K53" s="233"/>
      <c r="L53" s="233"/>
      <c r="M53" s="233"/>
      <c r="N53" s="233"/>
      <c r="O53" s="233"/>
      <c r="P53" s="233"/>
      <c r="Q53" s="233"/>
      <c r="R53" s="233"/>
    </row>
    <row r="54" spans="1:18" s="55" customFormat="1" ht="34" x14ac:dyDescent="0.2">
      <c r="A54" s="214" t="s">
        <v>613</v>
      </c>
      <c r="B54" s="214" t="s">
        <v>91</v>
      </c>
      <c r="C54" s="190"/>
      <c r="D54" s="215" t="s">
        <v>580</v>
      </c>
      <c r="E54" s="215" t="s">
        <v>580</v>
      </c>
      <c r="F54" s="133">
        <f t="shared" si="3"/>
        <v>10.8</v>
      </c>
      <c r="G54" s="232"/>
      <c r="H54" s="233">
        <v>0.8</v>
      </c>
      <c r="I54" s="233">
        <v>1</v>
      </c>
      <c r="J54" s="233">
        <v>1</v>
      </c>
      <c r="K54" s="233">
        <v>1</v>
      </c>
      <c r="L54" s="233">
        <v>1</v>
      </c>
      <c r="M54" s="233">
        <v>2</v>
      </c>
      <c r="N54" s="233">
        <v>2</v>
      </c>
      <c r="O54" s="233">
        <v>2</v>
      </c>
      <c r="P54" s="233"/>
      <c r="Q54" s="233"/>
      <c r="R54" s="233"/>
    </row>
    <row r="55" spans="1:18" s="55" customFormat="1" ht="17" x14ac:dyDescent="0.2">
      <c r="A55" s="214" t="s">
        <v>613</v>
      </c>
      <c r="B55" s="214" t="s">
        <v>90</v>
      </c>
      <c r="C55" s="190"/>
      <c r="D55" s="215" t="s">
        <v>581</v>
      </c>
      <c r="E55" s="215" t="s">
        <v>582</v>
      </c>
      <c r="F55" s="133">
        <f t="shared" si="3"/>
        <v>94</v>
      </c>
      <c r="G55" s="234"/>
      <c r="H55" s="226">
        <v>10</v>
      </c>
      <c r="I55" s="226">
        <v>10</v>
      </c>
      <c r="J55" s="226">
        <v>10</v>
      </c>
      <c r="K55" s="226">
        <v>20</v>
      </c>
      <c r="L55" s="226">
        <v>20</v>
      </c>
      <c r="M55" s="226">
        <v>24</v>
      </c>
      <c r="N55" s="226"/>
      <c r="O55" s="226"/>
      <c r="P55" s="226"/>
      <c r="Q55" s="226"/>
      <c r="R55" s="226"/>
    </row>
    <row r="56" spans="1:18" s="55" customFormat="1" ht="34" x14ac:dyDescent="0.2">
      <c r="A56" s="214" t="s">
        <v>613</v>
      </c>
      <c r="B56" s="214" t="s">
        <v>91</v>
      </c>
      <c r="C56" s="190"/>
      <c r="D56" s="215" t="s">
        <v>583</v>
      </c>
      <c r="E56" s="215" t="s">
        <v>584</v>
      </c>
      <c r="F56" s="133">
        <f t="shared" si="3"/>
        <v>2</v>
      </c>
      <c r="G56" s="232"/>
      <c r="H56" s="233">
        <v>2</v>
      </c>
      <c r="I56" s="233"/>
      <c r="J56" s="233"/>
      <c r="K56" s="233"/>
      <c r="L56" s="233"/>
      <c r="M56" s="233"/>
      <c r="N56" s="233"/>
      <c r="O56" s="233"/>
      <c r="P56" s="233"/>
      <c r="Q56" s="233"/>
      <c r="R56" s="233"/>
    </row>
    <row r="57" spans="1:18" s="55" customFormat="1" ht="34" x14ac:dyDescent="0.2">
      <c r="A57" s="214" t="s">
        <v>613</v>
      </c>
      <c r="B57" s="214" t="s">
        <v>91</v>
      </c>
      <c r="C57" s="190"/>
      <c r="D57" s="215" t="s">
        <v>585</v>
      </c>
      <c r="E57" s="215" t="s">
        <v>585</v>
      </c>
      <c r="F57" s="133">
        <f t="shared" si="3"/>
        <v>2</v>
      </c>
      <c r="G57" s="232"/>
      <c r="H57" s="233">
        <v>1</v>
      </c>
      <c r="I57" s="233">
        <v>1</v>
      </c>
      <c r="J57" s="233"/>
      <c r="K57" s="233"/>
      <c r="L57" s="233"/>
      <c r="M57" s="233"/>
      <c r="N57" s="233"/>
      <c r="O57" s="233"/>
      <c r="P57" s="233"/>
      <c r="Q57" s="233"/>
      <c r="R57" s="233"/>
    </row>
    <row r="58" spans="1:18" s="55" customFormat="1" ht="34" x14ac:dyDescent="0.2">
      <c r="A58" s="214" t="s">
        <v>613</v>
      </c>
      <c r="B58" s="214" t="s">
        <v>91</v>
      </c>
      <c r="C58" s="190"/>
      <c r="D58" s="215" t="s">
        <v>586</v>
      </c>
      <c r="E58" s="215" t="s">
        <v>586</v>
      </c>
      <c r="F58" s="133">
        <f t="shared" si="3"/>
        <v>3</v>
      </c>
      <c r="G58" s="232"/>
      <c r="H58" s="233">
        <v>1</v>
      </c>
      <c r="I58" s="233">
        <v>2</v>
      </c>
      <c r="J58" s="233"/>
      <c r="K58" s="233"/>
      <c r="L58" s="233"/>
      <c r="M58" s="233"/>
      <c r="N58" s="233"/>
      <c r="O58" s="233"/>
      <c r="P58" s="233"/>
      <c r="Q58" s="233"/>
      <c r="R58" s="233"/>
    </row>
    <row r="59" spans="1:18" s="55" customFormat="1" ht="34" x14ac:dyDescent="0.2">
      <c r="A59" s="214" t="s">
        <v>613</v>
      </c>
      <c r="B59" s="214" t="s">
        <v>91</v>
      </c>
      <c r="C59" s="190"/>
      <c r="D59" s="215" t="s">
        <v>587</v>
      </c>
      <c r="E59" s="215" t="s">
        <v>587</v>
      </c>
      <c r="F59" s="133">
        <f t="shared" si="3"/>
        <v>3</v>
      </c>
      <c r="G59" s="232"/>
      <c r="H59" s="233">
        <v>1</v>
      </c>
      <c r="I59" s="233">
        <v>1</v>
      </c>
      <c r="J59" s="233">
        <v>1</v>
      </c>
      <c r="K59" s="233"/>
      <c r="L59" s="233"/>
      <c r="M59" s="233"/>
      <c r="N59" s="233"/>
      <c r="O59" s="233"/>
      <c r="P59" s="233"/>
      <c r="Q59" s="233"/>
      <c r="R59" s="233"/>
    </row>
    <row r="60" spans="1:18" s="55" customFormat="1" ht="34" x14ac:dyDescent="0.2">
      <c r="A60" s="214" t="s">
        <v>613</v>
      </c>
      <c r="B60" s="214" t="s">
        <v>91</v>
      </c>
      <c r="C60" s="190"/>
      <c r="D60" s="215" t="s">
        <v>588</v>
      </c>
      <c r="E60" s="215" t="s">
        <v>588</v>
      </c>
      <c r="F60" s="133">
        <f t="shared" si="3"/>
        <v>2</v>
      </c>
      <c r="G60" s="232"/>
      <c r="H60" s="233">
        <v>2</v>
      </c>
      <c r="I60" s="233"/>
      <c r="J60" s="233"/>
      <c r="K60" s="233"/>
      <c r="L60" s="233"/>
      <c r="M60" s="233"/>
      <c r="N60" s="233"/>
      <c r="O60" s="233"/>
      <c r="P60" s="233"/>
      <c r="Q60" s="233"/>
      <c r="R60" s="233"/>
    </row>
    <row r="61" spans="1:18" s="55" customFormat="1" ht="34" x14ac:dyDescent="0.2">
      <c r="A61" s="214" t="s">
        <v>613</v>
      </c>
      <c r="B61" s="214" t="s">
        <v>91</v>
      </c>
      <c r="C61" s="190"/>
      <c r="D61" s="215" t="s">
        <v>589</v>
      </c>
      <c r="E61" s="215" t="s">
        <v>589</v>
      </c>
      <c r="F61" s="133">
        <f t="shared" si="3"/>
        <v>5</v>
      </c>
      <c r="G61" s="232"/>
      <c r="H61" s="233">
        <v>2</v>
      </c>
      <c r="I61" s="233">
        <v>3</v>
      </c>
      <c r="J61" s="233"/>
      <c r="K61" s="233"/>
      <c r="L61" s="233"/>
      <c r="M61" s="233"/>
      <c r="N61" s="233"/>
      <c r="O61" s="233"/>
      <c r="P61" s="233"/>
      <c r="Q61" s="233"/>
      <c r="R61" s="233"/>
    </row>
    <row r="62" spans="1:18" s="55" customFormat="1" ht="34" x14ac:dyDescent="0.2">
      <c r="A62" s="214" t="s">
        <v>613</v>
      </c>
      <c r="B62" s="214" t="s">
        <v>91</v>
      </c>
      <c r="C62" s="190"/>
      <c r="D62" s="215" t="s">
        <v>590</v>
      </c>
      <c r="E62" s="215" t="s">
        <v>590</v>
      </c>
      <c r="F62" s="133">
        <f t="shared" si="3"/>
        <v>1.5</v>
      </c>
      <c r="G62" s="232"/>
      <c r="H62" s="233">
        <v>0.7</v>
      </c>
      <c r="I62" s="233">
        <v>0.8</v>
      </c>
      <c r="J62" s="233"/>
      <c r="K62" s="233"/>
      <c r="L62" s="233"/>
      <c r="M62" s="233"/>
      <c r="N62" s="233"/>
      <c r="O62" s="233"/>
      <c r="P62" s="233"/>
      <c r="Q62" s="233"/>
      <c r="R62" s="233"/>
    </row>
    <row r="63" spans="1:18" s="55" customFormat="1" ht="51" x14ac:dyDescent="0.2">
      <c r="A63" s="214" t="s">
        <v>613</v>
      </c>
      <c r="B63" s="214" t="s">
        <v>91</v>
      </c>
      <c r="C63" s="190"/>
      <c r="D63" s="215" t="s">
        <v>591</v>
      </c>
      <c r="E63" s="215" t="s">
        <v>591</v>
      </c>
      <c r="F63" s="133">
        <f t="shared" si="3"/>
        <v>5</v>
      </c>
      <c r="G63" s="232"/>
      <c r="H63" s="233">
        <v>0.8</v>
      </c>
      <c r="I63" s="233">
        <v>0.8</v>
      </c>
      <c r="J63" s="233">
        <v>0.8</v>
      </c>
      <c r="K63" s="233">
        <v>0.8</v>
      </c>
      <c r="L63" s="233">
        <v>0.8</v>
      </c>
      <c r="M63" s="233">
        <v>1</v>
      </c>
      <c r="N63" s="233"/>
      <c r="O63" s="233"/>
      <c r="P63" s="233"/>
      <c r="Q63" s="233"/>
      <c r="R63" s="233"/>
    </row>
    <row r="64" spans="1:18" s="55" customFormat="1" ht="34" x14ac:dyDescent="0.2">
      <c r="A64" s="214" t="s">
        <v>613</v>
      </c>
      <c r="B64" s="214" t="s">
        <v>91</v>
      </c>
      <c r="C64" s="190"/>
      <c r="D64" s="215" t="s">
        <v>592</v>
      </c>
      <c r="E64" s="215" t="s">
        <v>593</v>
      </c>
      <c r="F64" s="133">
        <f t="shared" si="3"/>
        <v>1.1000000000000001</v>
      </c>
      <c r="G64" s="232"/>
      <c r="H64" s="233">
        <v>0.4</v>
      </c>
      <c r="I64" s="233">
        <v>0.7</v>
      </c>
      <c r="J64" s="233"/>
      <c r="K64" s="233"/>
      <c r="L64" s="233"/>
      <c r="M64" s="233"/>
      <c r="N64" s="233"/>
      <c r="O64" s="233"/>
      <c r="P64" s="233"/>
      <c r="Q64" s="233"/>
      <c r="R64" s="233"/>
    </row>
    <row r="65" spans="1:18" s="55" customFormat="1" ht="34" x14ac:dyDescent="0.2">
      <c r="A65" s="214" t="s">
        <v>613</v>
      </c>
      <c r="B65" s="214" t="s">
        <v>91</v>
      </c>
      <c r="C65" s="190"/>
      <c r="D65" s="215" t="s">
        <v>594</v>
      </c>
      <c r="E65" s="215" t="s">
        <v>595</v>
      </c>
      <c r="F65" s="133">
        <f t="shared" si="3"/>
        <v>3.3</v>
      </c>
      <c r="G65" s="232"/>
      <c r="H65" s="233">
        <v>0.5</v>
      </c>
      <c r="I65" s="233">
        <v>0.5</v>
      </c>
      <c r="J65" s="233">
        <v>0.5</v>
      </c>
      <c r="K65" s="233">
        <v>0.5</v>
      </c>
      <c r="L65" s="233">
        <v>0.5</v>
      </c>
      <c r="M65" s="233">
        <v>0.8</v>
      </c>
      <c r="N65" s="233"/>
      <c r="O65" s="233"/>
      <c r="P65" s="233"/>
      <c r="Q65" s="233"/>
      <c r="R65" s="233"/>
    </row>
    <row r="66" spans="1:18" s="55" customFormat="1" ht="34" x14ac:dyDescent="0.2">
      <c r="A66" s="214" t="s">
        <v>613</v>
      </c>
      <c r="B66" s="214" t="s">
        <v>91</v>
      </c>
      <c r="C66" s="190"/>
      <c r="D66" s="215" t="s">
        <v>574</v>
      </c>
      <c r="E66" s="215" t="s">
        <v>574</v>
      </c>
      <c r="F66" s="133">
        <f t="shared" si="3"/>
        <v>1.5</v>
      </c>
      <c r="G66" s="232"/>
      <c r="H66" s="233">
        <v>0.5</v>
      </c>
      <c r="I66" s="233">
        <v>0.5</v>
      </c>
      <c r="J66" s="233">
        <v>0.5</v>
      </c>
      <c r="K66" s="233"/>
      <c r="L66" s="233"/>
      <c r="M66" s="233"/>
      <c r="N66" s="233"/>
      <c r="O66" s="233"/>
      <c r="P66" s="233"/>
      <c r="Q66" s="233"/>
      <c r="R66" s="233"/>
    </row>
    <row r="67" spans="1:18" s="55" customFormat="1" ht="34" x14ac:dyDescent="0.2">
      <c r="A67" s="214" t="s">
        <v>613</v>
      </c>
      <c r="B67" s="214" t="s">
        <v>91</v>
      </c>
      <c r="C67" s="190"/>
      <c r="D67" s="215" t="s">
        <v>596</v>
      </c>
      <c r="E67" s="215" t="s">
        <v>597</v>
      </c>
      <c r="F67" s="133">
        <f t="shared" si="3"/>
        <v>15</v>
      </c>
      <c r="G67" s="232"/>
      <c r="H67" s="233">
        <v>1</v>
      </c>
      <c r="I67" s="233">
        <v>2</v>
      </c>
      <c r="J67" s="233">
        <v>3</v>
      </c>
      <c r="K67" s="233">
        <v>3</v>
      </c>
      <c r="L67" s="233">
        <v>3</v>
      </c>
      <c r="M67" s="233">
        <v>3</v>
      </c>
      <c r="N67" s="233"/>
      <c r="O67" s="233"/>
      <c r="P67" s="233"/>
      <c r="Q67" s="233"/>
      <c r="R67" s="233"/>
    </row>
    <row r="68" spans="1:18" s="55" customFormat="1" ht="34" x14ac:dyDescent="0.2">
      <c r="A68" s="214" t="s">
        <v>613</v>
      </c>
      <c r="B68" s="214" t="s">
        <v>91</v>
      </c>
      <c r="C68" s="190"/>
      <c r="D68" s="235" t="s">
        <v>598</v>
      </c>
      <c r="E68" s="235" t="s">
        <v>598</v>
      </c>
      <c r="F68" s="133">
        <f t="shared" si="3"/>
        <v>13.75</v>
      </c>
      <c r="G68" s="232"/>
      <c r="H68" s="233">
        <v>3</v>
      </c>
      <c r="I68" s="233">
        <v>3</v>
      </c>
      <c r="J68" s="233">
        <v>3.75</v>
      </c>
      <c r="K68" s="233">
        <v>4</v>
      </c>
      <c r="L68" s="233"/>
      <c r="M68" s="233"/>
      <c r="N68" s="233"/>
      <c r="O68" s="233"/>
      <c r="P68" s="233"/>
      <c r="Q68" s="233"/>
      <c r="R68" s="233"/>
    </row>
    <row r="69" spans="1:18" s="55" customFormat="1" ht="34" x14ac:dyDescent="0.2">
      <c r="A69" s="214" t="s">
        <v>613</v>
      </c>
      <c r="B69" s="214" t="s">
        <v>91</v>
      </c>
      <c r="C69" s="190"/>
      <c r="D69" s="215" t="s">
        <v>599</v>
      </c>
      <c r="E69" s="215" t="s">
        <v>600</v>
      </c>
      <c r="F69" s="133">
        <f t="shared" si="3"/>
        <v>5</v>
      </c>
      <c r="G69" s="232"/>
      <c r="H69" s="233">
        <v>0.5</v>
      </c>
      <c r="I69" s="233">
        <v>0.5</v>
      </c>
      <c r="J69" s="233">
        <v>1</v>
      </c>
      <c r="K69" s="233">
        <v>1</v>
      </c>
      <c r="L69" s="233">
        <v>1</v>
      </c>
      <c r="M69" s="233">
        <v>1</v>
      </c>
      <c r="N69" s="233"/>
      <c r="O69" s="233"/>
      <c r="P69" s="233"/>
      <c r="Q69" s="233"/>
      <c r="R69" s="233"/>
    </row>
    <row r="70" spans="1:18" s="55" customFormat="1" ht="34" x14ac:dyDescent="0.2">
      <c r="A70" s="214" t="s">
        <v>613</v>
      </c>
      <c r="B70" s="214" t="s">
        <v>91</v>
      </c>
      <c r="C70" s="190"/>
      <c r="D70" s="215" t="s">
        <v>601</v>
      </c>
      <c r="E70" s="215" t="s">
        <v>601</v>
      </c>
      <c r="F70" s="133">
        <f t="shared" si="3"/>
        <v>1</v>
      </c>
      <c r="G70" s="232"/>
      <c r="H70" s="233">
        <v>0.5</v>
      </c>
      <c r="I70" s="233">
        <v>0.5</v>
      </c>
      <c r="J70" s="233"/>
      <c r="K70" s="233"/>
      <c r="L70" s="233"/>
      <c r="M70" s="233"/>
      <c r="N70" s="233"/>
      <c r="O70" s="233"/>
      <c r="P70" s="233"/>
      <c r="Q70" s="233"/>
      <c r="R70" s="233"/>
    </row>
    <row r="71" spans="1:18" s="55" customFormat="1" ht="34" x14ac:dyDescent="0.2">
      <c r="A71" s="214" t="s">
        <v>613</v>
      </c>
      <c r="B71" s="214" t="s">
        <v>91</v>
      </c>
      <c r="C71" s="190"/>
      <c r="D71" s="215" t="s">
        <v>602</v>
      </c>
      <c r="E71" s="215" t="s">
        <v>602</v>
      </c>
      <c r="F71" s="133">
        <f t="shared" si="3"/>
        <v>0.60000000000000009</v>
      </c>
      <c r="G71" s="232"/>
      <c r="H71" s="233">
        <v>0.1</v>
      </c>
      <c r="I71" s="233">
        <v>0.2</v>
      </c>
      <c r="J71" s="233">
        <v>0.3</v>
      </c>
      <c r="K71" s="233"/>
      <c r="L71" s="233"/>
      <c r="M71" s="233"/>
      <c r="N71" s="233"/>
      <c r="O71" s="233"/>
      <c r="P71" s="233"/>
      <c r="Q71" s="233"/>
      <c r="R71" s="233"/>
    </row>
    <row r="72" spans="1:18" s="55" customFormat="1" ht="34" x14ac:dyDescent="0.2">
      <c r="A72" s="214" t="s">
        <v>613</v>
      </c>
      <c r="B72" s="214" t="s">
        <v>91</v>
      </c>
      <c r="C72" s="190"/>
      <c r="D72" s="215" t="s">
        <v>603</v>
      </c>
      <c r="E72" s="215" t="s">
        <v>603</v>
      </c>
      <c r="F72" s="133">
        <f t="shared" si="3"/>
        <v>1.1000000000000001</v>
      </c>
      <c r="G72" s="232"/>
      <c r="H72" s="233">
        <v>0.5</v>
      </c>
      <c r="I72" s="233">
        <v>0.6</v>
      </c>
      <c r="J72" s="233"/>
      <c r="K72" s="233"/>
      <c r="L72" s="233"/>
      <c r="M72" s="233"/>
      <c r="N72" s="233"/>
      <c r="O72" s="233"/>
      <c r="P72" s="233"/>
      <c r="Q72" s="233"/>
      <c r="R72" s="233"/>
    </row>
    <row r="73" spans="1:18" s="55" customFormat="1" ht="34" x14ac:dyDescent="0.2">
      <c r="A73" s="214" t="s">
        <v>613</v>
      </c>
      <c r="B73" s="214" t="s">
        <v>91</v>
      </c>
      <c r="C73" s="190"/>
      <c r="D73" s="215" t="s">
        <v>604</v>
      </c>
      <c r="E73" s="215" t="s">
        <v>604</v>
      </c>
      <c r="F73" s="133">
        <f t="shared" si="3"/>
        <v>0.5</v>
      </c>
      <c r="G73" s="232"/>
      <c r="H73" s="233">
        <v>0.25</v>
      </c>
      <c r="I73" s="233">
        <v>0.25</v>
      </c>
      <c r="J73" s="233"/>
      <c r="K73" s="233"/>
      <c r="L73" s="233"/>
      <c r="M73" s="233"/>
      <c r="N73" s="233"/>
      <c r="O73" s="233"/>
      <c r="P73" s="233"/>
      <c r="Q73" s="233"/>
      <c r="R73" s="233"/>
    </row>
    <row r="74" spans="1:18" s="55" customFormat="1" ht="34" x14ac:dyDescent="0.2">
      <c r="A74" s="214" t="s">
        <v>613</v>
      </c>
      <c r="B74" s="214" t="s">
        <v>91</v>
      </c>
      <c r="C74" s="190"/>
      <c r="D74" s="215" t="s">
        <v>573</v>
      </c>
      <c r="E74" s="215" t="s">
        <v>573</v>
      </c>
      <c r="F74" s="133">
        <f t="shared" si="3"/>
        <v>8.4</v>
      </c>
      <c r="G74" s="232"/>
      <c r="H74" s="233">
        <v>0.8</v>
      </c>
      <c r="I74" s="233">
        <v>0.8</v>
      </c>
      <c r="J74" s="233">
        <v>0.8</v>
      </c>
      <c r="K74" s="233">
        <v>2</v>
      </c>
      <c r="L74" s="233">
        <v>2</v>
      </c>
      <c r="M74" s="233">
        <v>2</v>
      </c>
      <c r="N74" s="233"/>
      <c r="O74" s="233"/>
      <c r="P74" s="233"/>
      <c r="Q74" s="233"/>
      <c r="R74" s="233"/>
    </row>
    <row r="75" spans="1:18" s="55" customFormat="1" ht="34" x14ac:dyDescent="0.2">
      <c r="A75" s="214" t="s">
        <v>613</v>
      </c>
      <c r="B75" s="214" t="s">
        <v>91</v>
      </c>
      <c r="C75" s="190"/>
      <c r="D75" s="215" t="s">
        <v>575</v>
      </c>
      <c r="E75" s="215" t="s">
        <v>575</v>
      </c>
      <c r="F75" s="133">
        <f t="shared" si="3"/>
        <v>2</v>
      </c>
      <c r="G75" s="232"/>
      <c r="H75" s="233">
        <v>1</v>
      </c>
      <c r="I75" s="233">
        <v>1</v>
      </c>
      <c r="J75" s="233"/>
      <c r="K75" s="233"/>
      <c r="L75" s="233"/>
      <c r="M75" s="233"/>
      <c r="N75" s="233"/>
      <c r="O75" s="233"/>
      <c r="P75" s="233"/>
      <c r="Q75" s="233"/>
      <c r="R75" s="233"/>
    </row>
    <row r="76" spans="1:18" x14ac:dyDescent="0.2">
      <c r="A76" s="453" t="s">
        <v>177</v>
      </c>
      <c r="B76" s="454"/>
      <c r="C76" s="454"/>
      <c r="D76" s="454"/>
      <c r="E76" s="454"/>
      <c r="F76" s="148">
        <f t="shared" ref="F76:R76" si="4">SUM(F26:F75)</f>
        <v>1064.3499999999999</v>
      </c>
      <c r="G76" s="148">
        <f t="shared" si="4"/>
        <v>55.2</v>
      </c>
      <c r="H76" s="148">
        <f t="shared" si="4"/>
        <v>101.85</v>
      </c>
      <c r="I76" s="148">
        <f t="shared" si="4"/>
        <v>104.24999999999999</v>
      </c>
      <c r="J76" s="148">
        <f t="shared" si="4"/>
        <v>90.249999999999986</v>
      </c>
      <c r="K76" s="148">
        <f t="shared" si="4"/>
        <v>100.89999999999999</v>
      </c>
      <c r="L76" s="148">
        <f t="shared" si="4"/>
        <v>149.10000000000002</v>
      </c>
      <c r="M76" s="148">
        <f t="shared" si="4"/>
        <v>154.80000000000001</v>
      </c>
      <c r="N76" s="148">
        <f t="shared" si="4"/>
        <v>64</v>
      </c>
      <c r="O76" s="148">
        <f t="shared" si="4"/>
        <v>77</v>
      </c>
      <c r="P76" s="148">
        <f t="shared" si="4"/>
        <v>41</v>
      </c>
      <c r="Q76" s="148">
        <f t="shared" si="4"/>
        <v>35</v>
      </c>
      <c r="R76" s="148">
        <f t="shared" si="4"/>
        <v>91</v>
      </c>
    </row>
    <row r="77" spans="1:18" x14ac:dyDescent="0.2">
      <c r="A77" s="453"/>
      <c r="B77" s="455"/>
      <c r="C77" s="455"/>
      <c r="D77" s="455"/>
      <c r="E77" s="455"/>
      <c r="F77" s="149"/>
      <c r="G77" s="450">
        <f>+G76+H76+I76</f>
        <v>261.3</v>
      </c>
      <c r="H77" s="451"/>
      <c r="I77" s="451"/>
      <c r="J77" s="452">
        <f>+J76+K76+L76+G77</f>
        <v>601.54999999999995</v>
      </c>
      <c r="K77" s="451"/>
      <c r="L77" s="451"/>
      <c r="M77" s="452">
        <f>+M76+N76+O76+J77</f>
        <v>897.34999999999991</v>
      </c>
      <c r="N77" s="451"/>
      <c r="O77" s="451"/>
      <c r="P77" s="452">
        <f>+P76+Q76+R76+M77</f>
        <v>1064.3499999999999</v>
      </c>
      <c r="Q77" s="451"/>
      <c r="R77" s="451"/>
    </row>
    <row r="78" spans="1:18" s="35" customFormat="1" ht="17" customHeight="1" x14ac:dyDescent="0.2">
      <c r="A78" s="438" t="s">
        <v>219</v>
      </c>
      <c r="B78" s="438"/>
      <c r="C78" s="438"/>
      <c r="D78" s="438"/>
      <c r="E78" s="439"/>
      <c r="F78" s="150">
        <f t="shared" ref="F78:R78" si="5">+F76+F22</f>
        <v>1171.23</v>
      </c>
      <c r="G78" s="138">
        <f t="shared" si="5"/>
        <v>60.45</v>
      </c>
      <c r="H78" s="47">
        <f t="shared" si="5"/>
        <v>119.35</v>
      </c>
      <c r="I78" s="47">
        <f t="shared" si="5"/>
        <v>120.19999999999999</v>
      </c>
      <c r="J78" s="47">
        <f t="shared" si="5"/>
        <v>110.50999999999999</v>
      </c>
      <c r="K78" s="47">
        <f t="shared" si="5"/>
        <v>111.89999999999999</v>
      </c>
      <c r="L78" s="47">
        <f t="shared" si="5"/>
        <v>160.30000000000001</v>
      </c>
      <c r="M78" s="47">
        <f t="shared" si="5"/>
        <v>166.72</v>
      </c>
      <c r="N78" s="47">
        <f t="shared" si="5"/>
        <v>69.2</v>
      </c>
      <c r="O78" s="47">
        <f t="shared" si="5"/>
        <v>81.8</v>
      </c>
      <c r="P78" s="47">
        <f t="shared" si="5"/>
        <v>42.6</v>
      </c>
      <c r="Q78" s="47">
        <f t="shared" si="5"/>
        <v>36.1</v>
      </c>
      <c r="R78" s="47">
        <f t="shared" si="5"/>
        <v>92.1</v>
      </c>
    </row>
    <row r="79" spans="1:18" s="35" customFormat="1" ht="17" customHeight="1" x14ac:dyDescent="0.2">
      <c r="A79" s="438" t="s">
        <v>220</v>
      </c>
      <c r="B79" s="438"/>
      <c r="C79" s="438"/>
      <c r="D79" s="438"/>
      <c r="E79" s="439"/>
      <c r="F79" s="151"/>
      <c r="G79" s="471">
        <f>+I78+H78+G78</f>
        <v>300</v>
      </c>
      <c r="H79" s="471"/>
      <c r="I79" s="472"/>
      <c r="J79" s="473">
        <f>+G79+J78+K78+L78</f>
        <v>682.71</v>
      </c>
      <c r="K79" s="471"/>
      <c r="L79" s="472"/>
      <c r="M79" s="473">
        <f>+J79+M78+N78+O78</f>
        <v>1000.4300000000001</v>
      </c>
      <c r="N79" s="471"/>
      <c r="O79" s="472"/>
      <c r="P79" s="473">
        <f>+M79+P78+Q78+R78</f>
        <v>1171.2299999999998</v>
      </c>
      <c r="Q79" s="471"/>
      <c r="R79" s="472"/>
    </row>
    <row r="80" spans="1:18" s="35" customFormat="1" x14ac:dyDescent="0.2">
      <c r="A80" s="48"/>
      <c r="F80" s="152"/>
      <c r="G80" s="50"/>
      <c r="H80" s="50"/>
      <c r="I80" s="50"/>
      <c r="J80" s="50"/>
      <c r="K80" s="50"/>
      <c r="L80" s="50"/>
      <c r="M80" s="50"/>
      <c r="N80" s="50"/>
      <c r="O80" s="50"/>
      <c r="P80" s="50"/>
      <c r="Q80" s="50"/>
      <c r="R80" s="50"/>
    </row>
    <row r="81" spans="1:18" ht="17" x14ac:dyDescent="0.2">
      <c r="A81" s="41" t="s">
        <v>84</v>
      </c>
      <c r="B81" s="41" t="s">
        <v>85</v>
      </c>
      <c r="C81" s="41" t="s">
        <v>243</v>
      </c>
      <c r="D81" s="41" t="s">
        <v>176</v>
      </c>
      <c r="E81" s="42" t="s">
        <v>86</v>
      </c>
      <c r="F81" s="147" t="s">
        <v>194</v>
      </c>
      <c r="G81" s="136" t="s">
        <v>206</v>
      </c>
      <c r="H81" s="37" t="s">
        <v>207</v>
      </c>
      <c r="I81" s="37" t="s">
        <v>208</v>
      </c>
      <c r="J81" s="37" t="s">
        <v>209</v>
      </c>
      <c r="K81" s="37" t="s">
        <v>210</v>
      </c>
      <c r="L81" s="37" t="s">
        <v>211</v>
      </c>
      <c r="M81" s="37" t="s">
        <v>212</v>
      </c>
      <c r="N81" s="37" t="s">
        <v>213</v>
      </c>
      <c r="O81" s="37" t="s">
        <v>214</v>
      </c>
      <c r="P81" s="37" t="s">
        <v>215</v>
      </c>
      <c r="Q81" s="37" t="s">
        <v>216</v>
      </c>
      <c r="R81" s="37" t="s">
        <v>217</v>
      </c>
    </row>
    <row r="82" spans="1:18" s="55" customFormat="1" ht="34" x14ac:dyDescent="0.2">
      <c r="A82" s="40" t="s">
        <v>469</v>
      </c>
      <c r="B82" s="40" t="s">
        <v>89</v>
      </c>
      <c r="C82" s="43" t="s">
        <v>480</v>
      </c>
      <c r="D82" s="40" t="s">
        <v>481</v>
      </c>
      <c r="E82" s="296" t="s">
        <v>482</v>
      </c>
      <c r="F82" s="133">
        <f t="shared" ref="F82:F88" si="6">SUM(G82:R82)</f>
        <v>0.5</v>
      </c>
      <c r="G82" s="295"/>
      <c r="H82" s="295"/>
      <c r="I82" s="295"/>
      <c r="J82" s="295"/>
      <c r="K82" s="295">
        <v>0.2</v>
      </c>
      <c r="L82" s="295">
        <v>0.3</v>
      </c>
      <c r="M82" s="295"/>
      <c r="N82" s="295"/>
      <c r="O82" s="295"/>
      <c r="P82" s="295"/>
      <c r="Q82" s="295"/>
      <c r="R82" s="295"/>
    </row>
    <row r="83" spans="1:18" s="55" customFormat="1" ht="34" x14ac:dyDescent="0.2">
      <c r="A83" s="40" t="s">
        <v>469</v>
      </c>
      <c r="B83" s="40" t="s">
        <v>89</v>
      </c>
      <c r="C83" s="40" t="s">
        <v>472</v>
      </c>
      <c r="D83" s="43" t="s">
        <v>477</v>
      </c>
      <c r="E83" s="297" t="s">
        <v>478</v>
      </c>
      <c r="F83" s="133">
        <f t="shared" si="6"/>
        <v>4.5999999999999996</v>
      </c>
      <c r="G83" s="295"/>
      <c r="H83" s="295">
        <v>1</v>
      </c>
      <c r="I83" s="295">
        <v>1</v>
      </c>
      <c r="J83" s="295">
        <v>1</v>
      </c>
      <c r="K83" s="295">
        <v>1</v>
      </c>
      <c r="L83" s="295">
        <v>0.6</v>
      </c>
      <c r="M83" s="295"/>
      <c r="N83" s="295"/>
      <c r="O83" s="295"/>
      <c r="P83" s="295"/>
      <c r="Q83" s="295"/>
      <c r="R83" s="295"/>
    </row>
    <row r="84" spans="1:18" s="55" customFormat="1" ht="34" x14ac:dyDescent="0.2">
      <c r="A84" s="40" t="s">
        <v>470</v>
      </c>
      <c r="B84" s="40" t="s">
        <v>89</v>
      </c>
      <c r="C84" s="43" t="s">
        <v>466</v>
      </c>
      <c r="D84" s="43" t="s">
        <v>511</v>
      </c>
      <c r="E84" s="296" t="s">
        <v>685</v>
      </c>
      <c r="F84" s="133">
        <f t="shared" si="6"/>
        <v>9.5500000000000007</v>
      </c>
      <c r="G84" s="298"/>
      <c r="H84" s="298"/>
      <c r="I84" s="298">
        <v>1</v>
      </c>
      <c r="J84" s="298">
        <v>2</v>
      </c>
      <c r="K84" s="298">
        <v>3.05</v>
      </c>
      <c r="L84" s="298">
        <v>0.7</v>
      </c>
      <c r="M84" s="298">
        <v>0.8</v>
      </c>
      <c r="N84" s="298"/>
      <c r="O84" s="298">
        <v>0.5</v>
      </c>
      <c r="P84" s="298">
        <v>0.5</v>
      </c>
      <c r="Q84" s="298">
        <v>0.5</v>
      </c>
      <c r="R84" s="298">
        <v>0.5</v>
      </c>
    </row>
    <row r="85" spans="1:18" s="55" customFormat="1" ht="34" x14ac:dyDescent="0.2">
      <c r="A85" s="40" t="s">
        <v>470</v>
      </c>
      <c r="B85" s="40" t="s">
        <v>89</v>
      </c>
      <c r="C85" s="43" t="s">
        <v>466</v>
      </c>
      <c r="D85" s="43" t="s">
        <v>517</v>
      </c>
      <c r="E85" s="296" t="s">
        <v>686</v>
      </c>
      <c r="F85" s="133">
        <f t="shared" si="6"/>
        <v>0.5</v>
      </c>
      <c r="G85" s="298">
        <v>0</v>
      </c>
      <c r="H85" s="298">
        <v>0</v>
      </c>
      <c r="I85" s="298">
        <v>0.1</v>
      </c>
      <c r="J85" s="298">
        <v>0.1</v>
      </c>
      <c r="K85" s="298">
        <v>0.2</v>
      </c>
      <c r="L85" s="298">
        <v>0.1</v>
      </c>
      <c r="M85" s="298">
        <v>0</v>
      </c>
      <c r="N85" s="298">
        <v>0</v>
      </c>
      <c r="O85" s="298">
        <v>0</v>
      </c>
      <c r="P85" s="298">
        <v>0</v>
      </c>
      <c r="Q85" s="298">
        <v>0</v>
      </c>
      <c r="R85" s="298">
        <v>0</v>
      </c>
    </row>
    <row r="86" spans="1:18" s="55" customFormat="1" ht="34" x14ac:dyDescent="0.2">
      <c r="A86" s="40" t="s">
        <v>471</v>
      </c>
      <c r="B86" s="40" t="s">
        <v>89</v>
      </c>
      <c r="C86" s="56" t="s">
        <v>537</v>
      </c>
      <c r="D86" s="40" t="s">
        <v>538</v>
      </c>
      <c r="E86" s="299" t="s">
        <v>687</v>
      </c>
      <c r="F86" s="133">
        <f t="shared" si="6"/>
        <v>1.6</v>
      </c>
      <c r="G86" s="298"/>
      <c r="H86" s="298"/>
      <c r="I86" s="298"/>
      <c r="J86" s="298">
        <v>0.5</v>
      </c>
      <c r="K86" s="298">
        <v>0.5</v>
      </c>
      <c r="L86" s="298">
        <v>0.6</v>
      </c>
      <c r="M86" s="298"/>
      <c r="N86" s="298"/>
      <c r="O86" s="298"/>
      <c r="P86" s="298"/>
      <c r="Q86" s="298"/>
      <c r="R86" s="298"/>
    </row>
    <row r="87" spans="1:18" s="55" customFormat="1" ht="34" x14ac:dyDescent="0.2">
      <c r="A87" s="40" t="s">
        <v>471</v>
      </c>
      <c r="B87" s="40" t="s">
        <v>89</v>
      </c>
      <c r="C87" s="56" t="s">
        <v>537</v>
      </c>
      <c r="D87" s="40" t="s">
        <v>539</v>
      </c>
      <c r="E87" s="299" t="s">
        <v>688</v>
      </c>
      <c r="F87" s="133">
        <f t="shared" si="6"/>
        <v>0.1</v>
      </c>
      <c r="G87" s="298"/>
      <c r="H87" s="298"/>
      <c r="I87" s="298"/>
      <c r="J87" s="298"/>
      <c r="K87" s="298"/>
      <c r="L87" s="298"/>
      <c r="M87" s="298">
        <v>0.1</v>
      </c>
      <c r="N87" s="298"/>
      <c r="O87" s="298"/>
      <c r="P87" s="298"/>
      <c r="Q87" s="298"/>
      <c r="R87" s="298"/>
    </row>
    <row r="88" spans="1:18" s="55" customFormat="1" ht="34" x14ac:dyDescent="0.2">
      <c r="A88" s="40" t="s">
        <v>549</v>
      </c>
      <c r="B88" s="40" t="s">
        <v>89</v>
      </c>
      <c r="D88" s="40" t="s">
        <v>550</v>
      </c>
      <c r="E88" s="299" t="s">
        <v>661</v>
      </c>
      <c r="F88" s="133">
        <f t="shared" si="6"/>
        <v>6.8</v>
      </c>
      <c r="G88" s="298">
        <v>0</v>
      </c>
      <c r="H88" s="298">
        <v>0</v>
      </c>
      <c r="I88" s="298">
        <v>0</v>
      </c>
      <c r="J88" s="298">
        <v>0</v>
      </c>
      <c r="K88" s="298">
        <v>0</v>
      </c>
      <c r="L88" s="298">
        <v>0.34</v>
      </c>
      <c r="M88" s="298">
        <v>0.68</v>
      </c>
      <c r="N88" s="298">
        <v>1.02</v>
      </c>
      <c r="O88" s="298">
        <v>1.7</v>
      </c>
      <c r="P88" s="298">
        <v>2.38</v>
      </c>
      <c r="Q88" s="298">
        <v>0.68</v>
      </c>
      <c r="R88" s="298">
        <v>0</v>
      </c>
    </row>
    <row r="89" spans="1:18" ht="16" customHeight="1" x14ac:dyDescent="0.2">
      <c r="A89" s="439" t="s">
        <v>89</v>
      </c>
      <c r="B89" s="457"/>
      <c r="C89" s="457"/>
      <c r="D89" s="457"/>
      <c r="E89" s="457"/>
      <c r="F89" s="153">
        <f>SUM(F82:F88)</f>
        <v>23.650000000000002</v>
      </c>
      <c r="G89" s="153">
        <f t="shared" ref="G89:R89" si="7">SUM(G82:G88)</f>
        <v>0</v>
      </c>
      <c r="H89" s="153">
        <f t="shared" si="7"/>
        <v>1</v>
      </c>
      <c r="I89" s="153">
        <f t="shared" si="7"/>
        <v>2.1</v>
      </c>
      <c r="J89" s="153">
        <f t="shared" si="7"/>
        <v>3.6</v>
      </c>
      <c r="K89" s="153">
        <f t="shared" si="7"/>
        <v>4.95</v>
      </c>
      <c r="L89" s="153">
        <f t="shared" si="7"/>
        <v>2.6399999999999997</v>
      </c>
      <c r="M89" s="153">
        <f t="shared" si="7"/>
        <v>1.58</v>
      </c>
      <c r="N89" s="153">
        <f t="shared" si="7"/>
        <v>1.02</v>
      </c>
      <c r="O89" s="153">
        <f t="shared" si="7"/>
        <v>2.2000000000000002</v>
      </c>
      <c r="P89" s="153">
        <f t="shared" si="7"/>
        <v>2.88</v>
      </c>
      <c r="Q89" s="153">
        <f t="shared" si="7"/>
        <v>1.1800000000000002</v>
      </c>
      <c r="R89" s="153">
        <f t="shared" si="7"/>
        <v>0.5</v>
      </c>
    </row>
    <row r="90" spans="1:18" x14ac:dyDescent="0.2">
      <c r="A90" s="439" t="s">
        <v>218</v>
      </c>
      <c r="B90" s="457"/>
      <c r="C90" s="457"/>
      <c r="D90" s="457"/>
      <c r="E90" s="457"/>
      <c r="F90" s="154"/>
      <c r="G90" s="463">
        <f>+G89+H89+I89</f>
        <v>3.1</v>
      </c>
      <c r="H90" s="464"/>
      <c r="I90" s="464"/>
      <c r="J90" s="465">
        <f>+G90+J89+K89+L89</f>
        <v>14.29</v>
      </c>
      <c r="K90" s="464"/>
      <c r="L90" s="464"/>
      <c r="M90" s="465">
        <f>+J90+M89+N89+O89</f>
        <v>19.09</v>
      </c>
      <c r="N90" s="464"/>
      <c r="O90" s="464"/>
      <c r="P90" s="465">
        <f>+M90+P89+Q89+R89</f>
        <v>23.65</v>
      </c>
      <c r="Q90" s="464"/>
      <c r="R90" s="464"/>
    </row>
    <row r="91" spans="1:18" x14ac:dyDescent="0.2">
      <c r="F91" s="155"/>
    </row>
    <row r="92" spans="1:18" ht="17" x14ac:dyDescent="0.2">
      <c r="A92" s="53" t="s">
        <v>84</v>
      </c>
      <c r="B92" s="53" t="s">
        <v>85</v>
      </c>
      <c r="C92" s="54" t="s">
        <v>243</v>
      </c>
      <c r="D92" s="42" t="s">
        <v>176</v>
      </c>
      <c r="E92" s="54" t="s">
        <v>87</v>
      </c>
      <c r="F92" s="147" t="s">
        <v>194</v>
      </c>
      <c r="G92" s="136" t="s">
        <v>206</v>
      </c>
      <c r="H92" s="37" t="s">
        <v>207</v>
      </c>
      <c r="I92" s="37" t="s">
        <v>208</v>
      </c>
      <c r="J92" s="37" t="s">
        <v>209</v>
      </c>
      <c r="K92" s="37" t="s">
        <v>210</v>
      </c>
      <c r="L92" s="37" t="s">
        <v>211</v>
      </c>
      <c r="M92" s="37" t="s">
        <v>212</v>
      </c>
      <c r="N92" s="37" t="s">
        <v>213</v>
      </c>
      <c r="O92" s="37" t="s">
        <v>214</v>
      </c>
      <c r="P92" s="37" t="s">
        <v>215</v>
      </c>
      <c r="Q92" s="37" t="s">
        <v>216</v>
      </c>
      <c r="R92" s="37" t="s">
        <v>217</v>
      </c>
    </row>
    <row r="93" spans="1:18" s="55" customFormat="1" ht="34" x14ac:dyDescent="0.2">
      <c r="A93" s="40" t="s">
        <v>469</v>
      </c>
      <c r="B93" s="56" t="s">
        <v>88</v>
      </c>
      <c r="C93" s="43" t="s">
        <v>457</v>
      </c>
      <c r="D93" s="43" t="s">
        <v>483</v>
      </c>
      <c r="E93" s="296" t="s">
        <v>484</v>
      </c>
      <c r="F93" s="133">
        <f t="shared" ref="F93:F122" si="8">SUM(G93:R93)</f>
        <v>9.6999999999999993</v>
      </c>
      <c r="G93" s="300"/>
      <c r="H93" s="300">
        <v>1</v>
      </c>
      <c r="I93" s="300">
        <v>1</v>
      </c>
      <c r="J93" s="300">
        <v>1</v>
      </c>
      <c r="K93" s="300">
        <v>1</v>
      </c>
      <c r="L93" s="300">
        <v>1</v>
      </c>
      <c r="M93" s="300">
        <v>2</v>
      </c>
      <c r="N93" s="301">
        <v>1</v>
      </c>
      <c r="O93" s="293">
        <v>1.7</v>
      </c>
      <c r="P93" s="293"/>
      <c r="Q93" s="293"/>
      <c r="R93" s="293"/>
    </row>
    <row r="94" spans="1:18" s="55" customFormat="1" ht="34" x14ac:dyDescent="0.2">
      <c r="A94" s="40" t="s">
        <v>469</v>
      </c>
      <c r="B94" s="56" t="s">
        <v>88</v>
      </c>
      <c r="C94" s="43" t="s">
        <v>485</v>
      </c>
      <c r="D94" s="43" t="s">
        <v>486</v>
      </c>
      <c r="E94" s="296" t="s">
        <v>487</v>
      </c>
      <c r="F94" s="133">
        <f t="shared" si="8"/>
        <v>0.59000000000000008</v>
      </c>
      <c r="G94" s="302"/>
      <c r="H94" s="303">
        <v>0.19</v>
      </c>
      <c r="I94" s="303">
        <v>0.4</v>
      </c>
      <c r="J94" s="300"/>
      <c r="K94" s="300"/>
      <c r="L94" s="300"/>
      <c r="M94" s="304"/>
      <c r="N94" s="301"/>
      <c r="O94" s="293"/>
      <c r="P94" s="293"/>
      <c r="Q94" s="293"/>
      <c r="R94" s="293"/>
    </row>
    <row r="95" spans="1:18" s="55" customFormat="1" ht="68" x14ac:dyDescent="0.2">
      <c r="A95" s="40" t="s">
        <v>469</v>
      </c>
      <c r="B95" s="56" t="s">
        <v>88</v>
      </c>
      <c r="C95" s="43" t="s">
        <v>460</v>
      </c>
      <c r="D95" s="43" t="s">
        <v>461</v>
      </c>
      <c r="E95" s="296" t="s">
        <v>488</v>
      </c>
      <c r="F95" s="133">
        <f t="shared" si="8"/>
        <v>11.190000000000001</v>
      </c>
      <c r="G95" s="305">
        <v>1.6</v>
      </c>
      <c r="H95" s="305">
        <v>1.6</v>
      </c>
      <c r="I95" s="305">
        <v>1.6</v>
      </c>
      <c r="J95" s="305">
        <v>1.7</v>
      </c>
      <c r="K95" s="305">
        <v>1.9</v>
      </c>
      <c r="L95" s="305">
        <v>2.79</v>
      </c>
      <c r="M95" s="304"/>
      <c r="N95" s="301"/>
      <c r="O95" s="293"/>
      <c r="P95" s="293"/>
      <c r="Q95" s="293"/>
      <c r="R95" s="293"/>
    </row>
    <row r="96" spans="1:18" s="55" customFormat="1" ht="68" x14ac:dyDescent="0.2">
      <c r="A96" s="40" t="s">
        <v>469</v>
      </c>
      <c r="B96" s="56" t="s">
        <v>88</v>
      </c>
      <c r="C96" s="43" t="s">
        <v>460</v>
      </c>
      <c r="D96" s="43" t="s">
        <v>461</v>
      </c>
      <c r="E96" s="296" t="s">
        <v>462</v>
      </c>
      <c r="F96" s="133">
        <f t="shared" si="8"/>
        <v>10.6</v>
      </c>
      <c r="G96" s="306">
        <v>0.8</v>
      </c>
      <c r="H96" s="306">
        <v>1.8</v>
      </c>
      <c r="I96" s="306">
        <v>2</v>
      </c>
      <c r="J96" s="306">
        <v>2</v>
      </c>
      <c r="K96" s="306">
        <v>2</v>
      </c>
      <c r="L96" s="306">
        <v>2</v>
      </c>
      <c r="M96" s="306"/>
      <c r="N96" s="301"/>
      <c r="O96" s="293"/>
      <c r="P96" s="293"/>
      <c r="Q96" s="293"/>
      <c r="R96" s="293"/>
    </row>
    <row r="97" spans="1:18" s="55" customFormat="1" ht="34" x14ac:dyDescent="0.2">
      <c r="A97" s="40" t="s">
        <v>469</v>
      </c>
      <c r="B97" s="56" t="s">
        <v>88</v>
      </c>
      <c r="C97" s="44" t="s">
        <v>489</v>
      </c>
      <c r="D97" s="43" t="s">
        <v>490</v>
      </c>
      <c r="E97" s="296" t="s">
        <v>491</v>
      </c>
      <c r="F97" s="133">
        <f t="shared" si="8"/>
        <v>8.7800000000000011</v>
      </c>
      <c r="G97" s="306">
        <v>1.3</v>
      </c>
      <c r="H97" s="307">
        <v>0.6</v>
      </c>
      <c r="I97" s="307">
        <v>1.35</v>
      </c>
      <c r="J97" s="307">
        <v>1.4500000000000002</v>
      </c>
      <c r="K97" s="307">
        <v>1.4500000000000002</v>
      </c>
      <c r="L97" s="307">
        <v>1.23</v>
      </c>
      <c r="M97" s="304">
        <v>1.4</v>
      </c>
      <c r="N97" s="301"/>
      <c r="O97" s="293"/>
      <c r="P97" s="293"/>
      <c r="Q97" s="293"/>
      <c r="R97" s="293"/>
    </row>
    <row r="98" spans="1:18" s="55" customFormat="1" ht="98" x14ac:dyDescent="0.2">
      <c r="A98" s="40" t="s">
        <v>469</v>
      </c>
      <c r="B98" s="56" t="s">
        <v>88</v>
      </c>
      <c r="C98" s="43" t="s">
        <v>463</v>
      </c>
      <c r="D98" s="43" t="s">
        <v>464</v>
      </c>
      <c r="E98" s="308" t="s">
        <v>492</v>
      </c>
      <c r="F98" s="133">
        <f t="shared" si="8"/>
        <v>7.3599999999999994</v>
      </c>
      <c r="G98" s="309">
        <v>0.43500000000000005</v>
      </c>
      <c r="H98" s="309">
        <v>0.52500000000000002</v>
      </c>
      <c r="I98" s="309">
        <v>0.09</v>
      </c>
      <c r="J98" s="309">
        <v>0</v>
      </c>
      <c r="K98" s="309">
        <v>2</v>
      </c>
      <c r="L98" s="309">
        <v>2.15</v>
      </c>
      <c r="M98" s="309">
        <v>2.16</v>
      </c>
      <c r="N98" s="309"/>
      <c r="O98" s="293"/>
      <c r="P98" s="293"/>
      <c r="Q98" s="293"/>
      <c r="R98" s="293"/>
    </row>
    <row r="99" spans="1:18" s="55" customFormat="1" ht="34" x14ac:dyDescent="0.2">
      <c r="A99" s="40" t="s">
        <v>469</v>
      </c>
      <c r="B99" s="56" t="s">
        <v>88</v>
      </c>
      <c r="C99" s="43" t="s">
        <v>466</v>
      </c>
      <c r="D99" s="43" t="s">
        <v>467</v>
      </c>
      <c r="E99" s="296" t="s">
        <v>468</v>
      </c>
      <c r="F99" s="133">
        <f t="shared" si="8"/>
        <v>3</v>
      </c>
      <c r="G99" s="305">
        <v>0.5</v>
      </c>
      <c r="H99" s="300">
        <v>0.5</v>
      </c>
      <c r="I99" s="300">
        <v>0.5</v>
      </c>
      <c r="J99" s="300">
        <v>0.5</v>
      </c>
      <c r="K99" s="300">
        <v>0.5</v>
      </c>
      <c r="L99" s="300">
        <v>0.5</v>
      </c>
      <c r="M99" s="309"/>
      <c r="N99" s="309"/>
      <c r="O99" s="293"/>
      <c r="P99" s="293"/>
      <c r="Q99" s="293"/>
      <c r="R99" s="293"/>
    </row>
    <row r="100" spans="1:18" s="55" customFormat="1" ht="34" x14ac:dyDescent="0.2">
      <c r="A100" s="40" t="s">
        <v>469</v>
      </c>
      <c r="B100" s="56" t="s">
        <v>88</v>
      </c>
      <c r="C100" s="43" t="s">
        <v>457</v>
      </c>
      <c r="D100" s="43" t="s">
        <v>493</v>
      </c>
      <c r="E100" s="308" t="s">
        <v>494</v>
      </c>
      <c r="F100" s="133">
        <f t="shared" si="8"/>
        <v>5</v>
      </c>
      <c r="G100" s="309"/>
      <c r="H100" s="309"/>
      <c r="I100" s="309"/>
      <c r="J100" s="309">
        <v>5</v>
      </c>
      <c r="K100" s="309"/>
      <c r="L100" s="309"/>
      <c r="M100" s="309"/>
      <c r="N100" s="309"/>
      <c r="O100" s="293"/>
      <c r="P100" s="293"/>
      <c r="Q100" s="293"/>
      <c r="R100" s="293"/>
    </row>
    <row r="101" spans="1:18" s="55" customFormat="1" ht="34" x14ac:dyDescent="0.2">
      <c r="A101" s="40" t="s">
        <v>469</v>
      </c>
      <c r="B101" s="56" t="s">
        <v>88</v>
      </c>
      <c r="C101" s="43"/>
      <c r="D101" s="193" t="s">
        <v>495</v>
      </c>
      <c r="E101" s="310" t="s">
        <v>496</v>
      </c>
      <c r="F101" s="133">
        <f t="shared" si="8"/>
        <v>1</v>
      </c>
      <c r="G101" s="310"/>
      <c r="H101" s="310"/>
      <c r="I101" s="311"/>
      <c r="J101" s="311"/>
      <c r="K101" s="311"/>
      <c r="L101" s="311">
        <v>1</v>
      </c>
      <c r="M101" s="311"/>
      <c r="N101" s="311"/>
      <c r="O101" s="293"/>
      <c r="P101" s="293"/>
      <c r="Q101" s="293"/>
      <c r="R101" s="293"/>
    </row>
    <row r="102" spans="1:18" s="55" customFormat="1" ht="34" x14ac:dyDescent="0.2">
      <c r="A102" s="40" t="s">
        <v>470</v>
      </c>
      <c r="B102" s="56" t="s">
        <v>88</v>
      </c>
      <c r="C102" s="43" t="s">
        <v>466</v>
      </c>
      <c r="D102" s="43" t="s">
        <v>503</v>
      </c>
      <c r="E102" s="296" t="s">
        <v>689</v>
      </c>
      <c r="F102" s="133">
        <f t="shared" si="8"/>
        <v>12.5</v>
      </c>
      <c r="G102" s="349">
        <v>0.5</v>
      </c>
      <c r="H102" s="350">
        <v>1.5</v>
      </c>
      <c r="I102" s="350">
        <v>2</v>
      </c>
      <c r="J102" s="350">
        <v>2</v>
      </c>
      <c r="K102" s="350">
        <v>2</v>
      </c>
      <c r="L102" s="350">
        <v>1</v>
      </c>
      <c r="M102" s="350">
        <v>1</v>
      </c>
      <c r="N102" s="230">
        <v>0.5</v>
      </c>
      <c r="O102" s="230">
        <v>0.5</v>
      </c>
      <c r="P102" s="230">
        <v>0.5</v>
      </c>
      <c r="Q102" s="230">
        <v>0.5</v>
      </c>
      <c r="R102" s="230">
        <v>0.5</v>
      </c>
    </row>
    <row r="103" spans="1:18" s="55" customFormat="1" ht="34" x14ac:dyDescent="0.2">
      <c r="A103" s="40" t="s">
        <v>470</v>
      </c>
      <c r="B103" s="56" t="s">
        <v>88</v>
      </c>
      <c r="C103" s="43" t="s">
        <v>466</v>
      </c>
      <c r="D103" s="43" t="s">
        <v>505</v>
      </c>
      <c r="E103" s="296" t="s">
        <v>690</v>
      </c>
      <c r="F103" s="133">
        <f t="shared" si="8"/>
        <v>14.8</v>
      </c>
      <c r="G103" s="349">
        <v>1</v>
      </c>
      <c r="H103" s="350">
        <v>2</v>
      </c>
      <c r="I103" s="350">
        <v>2</v>
      </c>
      <c r="J103" s="350">
        <v>2</v>
      </c>
      <c r="K103" s="350">
        <v>2</v>
      </c>
      <c r="L103" s="350">
        <v>1</v>
      </c>
      <c r="M103" s="350">
        <v>1</v>
      </c>
      <c r="N103" s="230">
        <v>0.8</v>
      </c>
      <c r="O103" s="230">
        <v>0.5</v>
      </c>
      <c r="P103" s="230">
        <v>1</v>
      </c>
      <c r="Q103" s="230">
        <v>1</v>
      </c>
      <c r="R103" s="230">
        <v>0.5</v>
      </c>
    </row>
    <row r="104" spans="1:18" s="55" customFormat="1" ht="34" x14ac:dyDescent="0.2">
      <c r="A104" s="40" t="s">
        <v>470</v>
      </c>
      <c r="B104" s="56" t="s">
        <v>88</v>
      </c>
      <c r="C104" s="43" t="s">
        <v>466</v>
      </c>
      <c r="D104" s="43" t="s">
        <v>507</v>
      </c>
      <c r="E104" s="296" t="s">
        <v>691</v>
      </c>
      <c r="F104" s="133">
        <f t="shared" si="8"/>
        <v>17</v>
      </c>
      <c r="G104" s="349">
        <v>1.5</v>
      </c>
      <c r="H104" s="350">
        <v>1.5</v>
      </c>
      <c r="I104" s="349">
        <v>2</v>
      </c>
      <c r="J104" s="350">
        <v>2</v>
      </c>
      <c r="K104" s="349">
        <v>2</v>
      </c>
      <c r="L104" s="350">
        <v>1.5</v>
      </c>
      <c r="M104" s="349">
        <v>1.5</v>
      </c>
      <c r="N104" s="350">
        <v>1</v>
      </c>
      <c r="O104" s="350">
        <v>1</v>
      </c>
      <c r="P104" s="350">
        <v>1</v>
      </c>
      <c r="Q104" s="350">
        <v>1</v>
      </c>
      <c r="R104" s="350">
        <v>1</v>
      </c>
    </row>
    <row r="105" spans="1:18" s="55" customFormat="1" ht="34" x14ac:dyDescent="0.2">
      <c r="A105" s="40" t="s">
        <v>470</v>
      </c>
      <c r="B105" s="56" t="s">
        <v>88</v>
      </c>
      <c r="C105" s="43" t="s">
        <v>466</v>
      </c>
      <c r="D105" s="43" t="s">
        <v>509</v>
      </c>
      <c r="E105" s="296" t="s">
        <v>692</v>
      </c>
      <c r="F105" s="133">
        <f t="shared" si="8"/>
        <v>14</v>
      </c>
      <c r="G105" s="349">
        <v>1.5</v>
      </c>
      <c r="H105" s="350">
        <v>1.5</v>
      </c>
      <c r="I105" s="350">
        <v>2</v>
      </c>
      <c r="J105" s="350">
        <v>2</v>
      </c>
      <c r="K105" s="350">
        <v>2</v>
      </c>
      <c r="L105" s="350">
        <v>2</v>
      </c>
      <c r="M105" s="351">
        <v>0.5</v>
      </c>
      <c r="N105" s="230">
        <v>0.5</v>
      </c>
      <c r="O105" s="230">
        <v>0.5</v>
      </c>
      <c r="P105" s="230">
        <v>0.5</v>
      </c>
      <c r="Q105" s="230">
        <v>0.5</v>
      </c>
      <c r="R105" s="230">
        <v>0.5</v>
      </c>
    </row>
    <row r="106" spans="1:18" s="55" customFormat="1" ht="34" x14ac:dyDescent="0.2">
      <c r="A106" s="40" t="s">
        <v>470</v>
      </c>
      <c r="B106" s="56" t="s">
        <v>88</v>
      </c>
      <c r="C106" s="43" t="s">
        <v>466</v>
      </c>
      <c r="D106" s="43" t="s">
        <v>513</v>
      </c>
      <c r="E106" s="312" t="s">
        <v>693</v>
      </c>
      <c r="F106" s="133">
        <f t="shared" si="8"/>
        <v>17</v>
      </c>
      <c r="G106" s="349">
        <v>1</v>
      </c>
      <c r="H106" s="350">
        <v>2</v>
      </c>
      <c r="I106" s="350">
        <v>2</v>
      </c>
      <c r="J106" s="350">
        <v>2</v>
      </c>
      <c r="K106" s="350">
        <v>3</v>
      </c>
      <c r="L106" s="350">
        <v>3</v>
      </c>
      <c r="M106" s="350">
        <v>2</v>
      </c>
      <c r="N106" s="350">
        <v>0.3</v>
      </c>
      <c r="O106" s="230">
        <v>0.4</v>
      </c>
      <c r="P106" s="230">
        <v>0.4</v>
      </c>
      <c r="Q106" s="230">
        <v>0.4</v>
      </c>
      <c r="R106" s="230">
        <v>0.5</v>
      </c>
    </row>
    <row r="107" spans="1:18" s="55" customFormat="1" ht="34" x14ac:dyDescent="0.2">
      <c r="A107" s="40" t="s">
        <v>470</v>
      </c>
      <c r="B107" s="56" t="s">
        <v>88</v>
      </c>
      <c r="C107" s="43" t="s">
        <v>519</v>
      </c>
      <c r="D107" s="43" t="s">
        <v>515</v>
      </c>
      <c r="E107" s="296" t="s">
        <v>694</v>
      </c>
      <c r="F107" s="133">
        <f t="shared" si="8"/>
        <v>7.3</v>
      </c>
      <c r="G107" s="349">
        <v>1.3</v>
      </c>
      <c r="H107" s="350">
        <v>1</v>
      </c>
      <c r="I107" s="350">
        <v>2</v>
      </c>
      <c r="J107" s="350">
        <v>1</v>
      </c>
      <c r="K107" s="350">
        <v>1</v>
      </c>
      <c r="L107" s="350">
        <v>1</v>
      </c>
      <c r="M107" s="351">
        <v>0</v>
      </c>
      <c r="N107" s="230"/>
      <c r="O107" s="230"/>
      <c r="P107" s="230"/>
      <c r="Q107" s="230"/>
      <c r="R107" s="230"/>
    </row>
    <row r="108" spans="1:18" s="55" customFormat="1" ht="34" x14ac:dyDescent="0.2">
      <c r="A108" s="40" t="s">
        <v>470</v>
      </c>
      <c r="B108" s="56" t="s">
        <v>88</v>
      </c>
      <c r="C108" s="43" t="s">
        <v>466</v>
      </c>
      <c r="D108" s="43" t="s">
        <v>516</v>
      </c>
      <c r="E108" s="296" t="s">
        <v>695</v>
      </c>
      <c r="F108" s="133">
        <f t="shared" si="8"/>
        <v>17</v>
      </c>
      <c r="G108" s="231">
        <v>1.5</v>
      </c>
      <c r="H108" s="231">
        <v>1.5</v>
      </c>
      <c r="I108" s="231">
        <v>2</v>
      </c>
      <c r="J108" s="231">
        <v>2</v>
      </c>
      <c r="K108" s="231">
        <v>2</v>
      </c>
      <c r="L108" s="231">
        <v>2</v>
      </c>
      <c r="M108" s="231">
        <v>1</v>
      </c>
      <c r="N108" s="231">
        <v>1</v>
      </c>
      <c r="O108" s="231">
        <v>1</v>
      </c>
      <c r="P108" s="231">
        <v>1</v>
      </c>
      <c r="Q108" s="231">
        <v>1</v>
      </c>
      <c r="R108" s="231">
        <v>1</v>
      </c>
    </row>
    <row r="109" spans="1:18" s="55" customFormat="1" ht="34" x14ac:dyDescent="0.2">
      <c r="A109" s="40" t="s">
        <v>470</v>
      </c>
      <c r="B109" s="56" t="s">
        <v>88</v>
      </c>
      <c r="C109" s="43" t="s">
        <v>466</v>
      </c>
      <c r="D109" s="43" t="s">
        <v>517</v>
      </c>
      <c r="E109" s="299" t="s">
        <v>686</v>
      </c>
      <c r="F109" s="133">
        <f t="shared" si="8"/>
        <v>7.7</v>
      </c>
      <c r="G109" s="231">
        <v>0.2</v>
      </c>
      <c r="H109" s="231">
        <v>0.5</v>
      </c>
      <c r="I109" s="231">
        <v>1</v>
      </c>
      <c r="J109" s="231">
        <v>1</v>
      </c>
      <c r="K109" s="231">
        <v>1</v>
      </c>
      <c r="L109" s="231">
        <v>1</v>
      </c>
      <c r="M109" s="231">
        <v>0.5</v>
      </c>
      <c r="N109" s="231">
        <v>0.5</v>
      </c>
      <c r="O109" s="231">
        <v>0.5</v>
      </c>
      <c r="P109" s="231">
        <v>0.5</v>
      </c>
      <c r="Q109" s="231">
        <v>0.5</v>
      </c>
      <c r="R109" s="231">
        <v>0.5</v>
      </c>
    </row>
    <row r="110" spans="1:18" s="55" customFormat="1" ht="34" x14ac:dyDescent="0.2">
      <c r="A110" s="40" t="s">
        <v>471</v>
      </c>
      <c r="B110" s="56" t="s">
        <v>88</v>
      </c>
      <c r="C110" s="56" t="s">
        <v>521</v>
      </c>
      <c r="D110" s="40" t="s">
        <v>524</v>
      </c>
      <c r="E110" s="299" t="s">
        <v>696</v>
      </c>
      <c r="F110" s="133">
        <f t="shared" si="8"/>
        <v>12</v>
      </c>
      <c r="G110" s="301"/>
      <c r="H110" s="300">
        <v>2</v>
      </c>
      <c r="I110" s="300">
        <v>2</v>
      </c>
      <c r="J110" s="300">
        <v>2</v>
      </c>
      <c r="K110" s="300">
        <v>2</v>
      </c>
      <c r="L110" s="300">
        <v>2</v>
      </c>
      <c r="M110" s="300">
        <v>2</v>
      </c>
      <c r="N110" s="301"/>
      <c r="O110" s="301"/>
      <c r="P110" s="301"/>
      <c r="Q110" s="301"/>
      <c r="R110" s="301"/>
    </row>
    <row r="111" spans="1:18" s="55" customFormat="1" ht="51" x14ac:dyDescent="0.2">
      <c r="A111" s="40" t="s">
        <v>471</v>
      </c>
      <c r="B111" s="40" t="s">
        <v>540</v>
      </c>
      <c r="C111" s="40" t="s">
        <v>521</v>
      </c>
      <c r="D111" s="40" t="s">
        <v>541</v>
      </c>
      <c r="E111" s="299" t="s">
        <v>542</v>
      </c>
      <c r="F111" s="133">
        <f t="shared" si="8"/>
        <v>5.25</v>
      </c>
      <c r="G111" s="298">
        <v>0.25</v>
      </c>
      <c r="H111" s="298">
        <v>1</v>
      </c>
      <c r="I111" s="298">
        <v>1</v>
      </c>
      <c r="J111" s="298">
        <v>1</v>
      </c>
      <c r="K111" s="298">
        <v>1</v>
      </c>
      <c r="L111" s="298">
        <v>1</v>
      </c>
      <c r="M111" s="298"/>
      <c r="N111" s="298"/>
      <c r="O111" s="298"/>
      <c r="P111" s="298"/>
      <c r="Q111" s="298"/>
      <c r="R111" s="298"/>
    </row>
    <row r="112" spans="1:18" s="55" customFormat="1" ht="34" x14ac:dyDescent="0.2">
      <c r="A112" s="40" t="s">
        <v>471</v>
      </c>
      <c r="B112" s="40" t="s">
        <v>540</v>
      </c>
      <c r="C112" s="40" t="s">
        <v>543</v>
      </c>
      <c r="D112" s="40" t="s">
        <v>544</v>
      </c>
      <c r="E112" s="299" t="s">
        <v>697</v>
      </c>
      <c r="F112" s="133">
        <f t="shared" si="8"/>
        <v>2.66</v>
      </c>
      <c r="G112" s="298"/>
      <c r="H112" s="298"/>
      <c r="I112" s="298"/>
      <c r="J112" s="298"/>
      <c r="K112" s="298"/>
      <c r="L112" s="298"/>
      <c r="M112" s="298"/>
      <c r="N112" s="298"/>
      <c r="O112" s="298"/>
      <c r="P112" s="298">
        <v>0.86</v>
      </c>
      <c r="Q112" s="298">
        <v>0.9</v>
      </c>
      <c r="R112" s="298">
        <v>0.9</v>
      </c>
    </row>
    <row r="113" spans="1:52" s="55" customFormat="1" ht="34" x14ac:dyDescent="0.2">
      <c r="A113" s="40" t="s">
        <v>471</v>
      </c>
      <c r="B113" s="56" t="s">
        <v>88</v>
      </c>
      <c r="C113" s="56" t="s">
        <v>521</v>
      </c>
      <c r="D113" s="40" t="s">
        <v>526</v>
      </c>
      <c r="E113" s="299" t="s">
        <v>527</v>
      </c>
      <c r="F113" s="133">
        <f t="shared" si="8"/>
        <v>8</v>
      </c>
      <c r="G113" s="301"/>
      <c r="H113" s="301"/>
      <c r="I113" s="301"/>
      <c r="J113" s="301"/>
      <c r="K113" s="300">
        <v>2</v>
      </c>
      <c r="L113" s="300">
        <v>3</v>
      </c>
      <c r="M113" s="300">
        <v>3</v>
      </c>
      <c r="N113" s="301"/>
      <c r="O113" s="301"/>
      <c r="P113" s="301"/>
      <c r="Q113" s="301"/>
      <c r="R113" s="301"/>
    </row>
    <row r="114" spans="1:52" s="55" customFormat="1" ht="51" x14ac:dyDescent="0.2">
      <c r="A114" s="40" t="s">
        <v>471</v>
      </c>
      <c r="B114" s="56" t="s">
        <v>88</v>
      </c>
      <c r="C114" s="56" t="s">
        <v>521</v>
      </c>
      <c r="D114" s="40" t="s">
        <v>545</v>
      </c>
      <c r="E114" s="299" t="s">
        <v>529</v>
      </c>
      <c r="F114" s="133">
        <f t="shared" si="8"/>
        <v>19</v>
      </c>
      <c r="G114" s="300">
        <v>1.8</v>
      </c>
      <c r="H114" s="300">
        <v>1.5</v>
      </c>
      <c r="I114" s="300">
        <v>2</v>
      </c>
      <c r="J114" s="300">
        <v>2.5</v>
      </c>
      <c r="K114" s="300">
        <v>3</v>
      </c>
      <c r="L114" s="300">
        <v>4</v>
      </c>
      <c r="M114" s="301">
        <v>4.2</v>
      </c>
      <c r="N114" s="301"/>
      <c r="O114" s="301"/>
      <c r="P114" s="301"/>
      <c r="Q114" s="301"/>
      <c r="R114" s="301"/>
    </row>
    <row r="115" spans="1:52" s="55" customFormat="1" ht="51" x14ac:dyDescent="0.2">
      <c r="A115" s="40" t="s">
        <v>471</v>
      </c>
      <c r="B115" s="56" t="s">
        <v>88</v>
      </c>
      <c r="C115" s="56" t="s">
        <v>521</v>
      </c>
      <c r="D115" s="40" t="s">
        <v>545</v>
      </c>
      <c r="E115" s="308" t="s">
        <v>531</v>
      </c>
      <c r="F115" s="133">
        <f t="shared" si="8"/>
        <v>1.2000000000000002</v>
      </c>
      <c r="G115" s="301"/>
      <c r="H115" s="301"/>
      <c r="I115" s="301"/>
      <c r="J115" s="300">
        <v>0.4</v>
      </c>
      <c r="K115" s="300">
        <v>0.4</v>
      </c>
      <c r="L115" s="300">
        <v>0.4</v>
      </c>
      <c r="M115" s="301"/>
      <c r="N115" s="301"/>
      <c r="O115" s="301"/>
      <c r="P115" s="301"/>
      <c r="Q115" s="301"/>
      <c r="R115" s="301"/>
    </row>
    <row r="116" spans="1:52" s="55" customFormat="1" ht="68" x14ac:dyDescent="0.2">
      <c r="A116" s="40" t="s">
        <v>471</v>
      </c>
      <c r="B116" s="56" t="s">
        <v>88</v>
      </c>
      <c r="C116" s="56" t="s">
        <v>521</v>
      </c>
      <c r="D116" s="56" t="s">
        <v>522</v>
      </c>
      <c r="E116" s="308" t="s">
        <v>523</v>
      </c>
      <c r="F116" s="133">
        <f t="shared" si="8"/>
        <v>2.65</v>
      </c>
      <c r="G116" s="301"/>
      <c r="H116" s="301"/>
      <c r="I116" s="300">
        <v>0.5</v>
      </c>
      <c r="J116" s="300">
        <v>0.5</v>
      </c>
      <c r="K116" s="300">
        <v>0.5</v>
      </c>
      <c r="L116" s="300">
        <v>0.5</v>
      </c>
      <c r="M116" s="300">
        <v>0.65</v>
      </c>
      <c r="N116" s="301"/>
      <c r="O116" s="301"/>
      <c r="P116" s="301"/>
      <c r="Q116" s="301"/>
      <c r="R116" s="301"/>
    </row>
    <row r="117" spans="1:52" s="55" customFormat="1" ht="51" x14ac:dyDescent="0.2">
      <c r="A117" s="40" t="s">
        <v>471</v>
      </c>
      <c r="B117" s="56" t="s">
        <v>88</v>
      </c>
      <c r="C117" s="56" t="s">
        <v>532</v>
      </c>
      <c r="D117" s="56" t="s">
        <v>533</v>
      </c>
      <c r="E117" s="308" t="s">
        <v>698</v>
      </c>
      <c r="F117" s="133">
        <f t="shared" si="8"/>
        <v>10.5</v>
      </c>
      <c r="G117" s="301"/>
      <c r="H117" s="301"/>
      <c r="I117" s="300">
        <v>2</v>
      </c>
      <c r="J117" s="300">
        <v>2</v>
      </c>
      <c r="K117" s="300">
        <v>2</v>
      </c>
      <c r="L117" s="300">
        <v>2</v>
      </c>
      <c r="M117" s="300">
        <v>2.5</v>
      </c>
      <c r="N117" s="301"/>
      <c r="O117" s="301"/>
      <c r="P117" s="301"/>
      <c r="Q117" s="301"/>
      <c r="R117" s="301"/>
    </row>
    <row r="118" spans="1:52" s="55" customFormat="1" ht="68" x14ac:dyDescent="0.2">
      <c r="A118" s="40" t="s">
        <v>471</v>
      </c>
      <c r="B118" s="56" t="s">
        <v>88</v>
      </c>
      <c r="C118" s="194" t="s">
        <v>532</v>
      </c>
      <c r="D118" s="56" t="s">
        <v>535</v>
      </c>
      <c r="E118" s="299" t="s">
        <v>699</v>
      </c>
      <c r="F118" s="133">
        <f t="shared" si="8"/>
        <v>7.7000000000000011</v>
      </c>
      <c r="G118" s="301"/>
      <c r="H118" s="300">
        <v>0.7</v>
      </c>
      <c r="I118" s="300">
        <v>0.7</v>
      </c>
      <c r="J118" s="300">
        <v>0.7</v>
      </c>
      <c r="K118" s="300">
        <v>0.7</v>
      </c>
      <c r="L118" s="300">
        <v>0.7</v>
      </c>
      <c r="M118" s="300">
        <v>0.7</v>
      </c>
      <c r="N118" s="300">
        <v>0.7</v>
      </c>
      <c r="O118" s="300">
        <v>0.7</v>
      </c>
      <c r="P118" s="300">
        <v>0.7</v>
      </c>
      <c r="Q118" s="300">
        <v>0.7</v>
      </c>
      <c r="R118" s="300">
        <v>0.7</v>
      </c>
    </row>
    <row r="119" spans="1:52" s="55" customFormat="1" ht="34" x14ac:dyDescent="0.2">
      <c r="A119" s="40" t="s">
        <v>549</v>
      </c>
      <c r="B119" s="44" t="s">
        <v>88</v>
      </c>
      <c r="C119" s="188"/>
      <c r="D119" s="290" t="s">
        <v>551</v>
      </c>
      <c r="E119" s="299" t="s">
        <v>620</v>
      </c>
      <c r="F119" s="133">
        <f t="shared" si="8"/>
        <v>2</v>
      </c>
      <c r="G119" s="298">
        <v>0</v>
      </c>
      <c r="H119" s="298">
        <v>0</v>
      </c>
      <c r="I119" s="298">
        <v>0</v>
      </c>
      <c r="J119" s="298">
        <v>0</v>
      </c>
      <c r="K119" s="298">
        <v>0</v>
      </c>
      <c r="L119" s="298">
        <v>0.1</v>
      </c>
      <c r="M119" s="298">
        <v>0.2</v>
      </c>
      <c r="N119" s="298">
        <v>0.3</v>
      </c>
      <c r="O119" s="298">
        <v>0.5</v>
      </c>
      <c r="P119" s="298">
        <v>0.7</v>
      </c>
      <c r="Q119" s="298">
        <v>0.2</v>
      </c>
      <c r="R119" s="298">
        <v>0</v>
      </c>
    </row>
    <row r="120" spans="1:52" s="55" customFormat="1" ht="34" x14ac:dyDescent="0.2">
      <c r="A120" s="40" t="s">
        <v>549</v>
      </c>
      <c r="B120" s="44" t="s">
        <v>88</v>
      </c>
      <c r="C120" s="188"/>
      <c r="D120" s="290" t="s">
        <v>552</v>
      </c>
      <c r="E120" s="299" t="s">
        <v>620</v>
      </c>
      <c r="F120" s="133">
        <f t="shared" si="8"/>
        <v>1</v>
      </c>
      <c r="G120" s="298">
        <v>0</v>
      </c>
      <c r="H120" s="298">
        <v>0</v>
      </c>
      <c r="I120" s="298">
        <v>0</v>
      </c>
      <c r="J120" s="298">
        <v>0</v>
      </c>
      <c r="K120" s="298">
        <v>0</v>
      </c>
      <c r="L120" s="298">
        <v>0.05</v>
      </c>
      <c r="M120" s="298">
        <v>0.1</v>
      </c>
      <c r="N120" s="298">
        <v>0.15</v>
      </c>
      <c r="O120" s="298">
        <v>0.25</v>
      </c>
      <c r="P120" s="298">
        <v>0.35</v>
      </c>
      <c r="Q120" s="298">
        <v>0.1</v>
      </c>
      <c r="R120" s="298">
        <v>0</v>
      </c>
    </row>
    <row r="121" spans="1:52" s="55" customFormat="1" ht="34" x14ac:dyDescent="0.2">
      <c r="A121" s="40" t="s">
        <v>549</v>
      </c>
      <c r="B121" s="44" t="s">
        <v>88</v>
      </c>
      <c r="C121" s="190"/>
      <c r="D121" s="290" t="s">
        <v>553</v>
      </c>
      <c r="E121" s="299" t="s">
        <v>659</v>
      </c>
      <c r="F121" s="133">
        <f t="shared" si="8"/>
        <v>1</v>
      </c>
      <c r="G121" s="298">
        <v>0</v>
      </c>
      <c r="H121" s="298">
        <v>0</v>
      </c>
      <c r="I121" s="298">
        <v>0</v>
      </c>
      <c r="J121" s="298">
        <v>0</v>
      </c>
      <c r="K121" s="298">
        <v>0</v>
      </c>
      <c r="L121" s="298">
        <v>0.05</v>
      </c>
      <c r="M121" s="298">
        <v>0.1</v>
      </c>
      <c r="N121" s="298">
        <v>0.15</v>
      </c>
      <c r="O121" s="298">
        <v>0.25</v>
      </c>
      <c r="P121" s="298">
        <v>0.35</v>
      </c>
      <c r="Q121" s="298">
        <v>0.1</v>
      </c>
      <c r="R121" s="298">
        <v>0</v>
      </c>
    </row>
    <row r="122" spans="1:52" s="55" customFormat="1" ht="34" x14ac:dyDescent="0.2">
      <c r="A122" s="40" t="s">
        <v>549</v>
      </c>
      <c r="B122" s="44" t="s">
        <v>88</v>
      </c>
      <c r="C122" s="189"/>
      <c r="D122" s="290" t="s">
        <v>554</v>
      </c>
      <c r="E122" s="296" t="s">
        <v>659</v>
      </c>
      <c r="F122" s="133">
        <f t="shared" si="8"/>
        <v>1</v>
      </c>
      <c r="G122" s="298">
        <v>0</v>
      </c>
      <c r="H122" s="298">
        <v>0</v>
      </c>
      <c r="I122" s="298">
        <v>0</v>
      </c>
      <c r="J122" s="298">
        <v>0</v>
      </c>
      <c r="K122" s="298">
        <v>0</v>
      </c>
      <c r="L122" s="298">
        <v>0.05</v>
      </c>
      <c r="M122" s="298">
        <v>0.1</v>
      </c>
      <c r="N122" s="298">
        <v>0.15</v>
      </c>
      <c r="O122" s="298">
        <v>0.25</v>
      </c>
      <c r="P122" s="298">
        <v>0.35</v>
      </c>
      <c r="Q122" s="298">
        <v>0.1</v>
      </c>
      <c r="R122" s="298">
        <v>0</v>
      </c>
    </row>
    <row r="123" spans="1:52" x14ac:dyDescent="0.2">
      <c r="A123" s="459" t="s">
        <v>88</v>
      </c>
      <c r="B123" s="459"/>
      <c r="C123" s="459"/>
      <c r="D123" s="459"/>
      <c r="E123" s="459"/>
      <c r="F123" s="156">
        <f>SUM(F93:F122)</f>
        <v>238.47999999999996</v>
      </c>
      <c r="G123" s="156">
        <f t="shared" ref="G123:R123" si="9">SUM(G93:G122)</f>
        <v>15.185</v>
      </c>
      <c r="H123" s="156">
        <f t="shared" si="9"/>
        <v>22.914999999999999</v>
      </c>
      <c r="I123" s="156">
        <f t="shared" si="9"/>
        <v>30.139999999999997</v>
      </c>
      <c r="J123" s="156">
        <f t="shared" si="9"/>
        <v>34.75</v>
      </c>
      <c r="K123" s="156">
        <f t="shared" si="9"/>
        <v>35.450000000000003</v>
      </c>
      <c r="L123" s="156">
        <f t="shared" si="9"/>
        <v>37.019999999999996</v>
      </c>
      <c r="M123" s="156">
        <f t="shared" si="9"/>
        <v>26.610000000000003</v>
      </c>
      <c r="N123" s="156">
        <f t="shared" si="9"/>
        <v>7.0500000000000007</v>
      </c>
      <c r="O123" s="156">
        <f t="shared" si="9"/>
        <v>8.0500000000000007</v>
      </c>
      <c r="P123" s="156">
        <f t="shared" si="9"/>
        <v>8.2100000000000009</v>
      </c>
      <c r="Q123" s="156">
        <f t="shared" si="9"/>
        <v>7</v>
      </c>
      <c r="R123" s="156">
        <f t="shared" si="9"/>
        <v>6.1000000000000005</v>
      </c>
    </row>
    <row r="124" spans="1:52" x14ac:dyDescent="0.2">
      <c r="A124" s="466"/>
      <c r="B124" s="466"/>
      <c r="C124" s="466"/>
      <c r="D124" s="466"/>
      <c r="E124" s="466"/>
      <c r="F124" s="157"/>
      <c r="G124" s="437">
        <f>SUM(G123:I123)</f>
        <v>68.239999999999995</v>
      </c>
      <c r="H124" s="467"/>
      <c r="I124" s="467"/>
      <c r="J124" s="467">
        <f>+J123+K123+L123+G124</f>
        <v>175.45999999999998</v>
      </c>
      <c r="K124" s="467"/>
      <c r="L124" s="467"/>
      <c r="M124" s="467">
        <f>+J124+M123+N123+O123</f>
        <v>217.17000000000002</v>
      </c>
      <c r="N124" s="467"/>
      <c r="O124" s="435"/>
      <c r="P124" s="435">
        <f>+M124+P123+Q123+R123</f>
        <v>238.48000000000002</v>
      </c>
      <c r="Q124" s="436"/>
      <c r="R124" s="437"/>
    </row>
    <row r="125" spans="1:52" s="60" customFormat="1" ht="16" customHeight="1" x14ac:dyDescent="0.2">
      <c r="A125" s="459" t="s">
        <v>221</v>
      </c>
      <c r="B125" s="459"/>
      <c r="C125" s="459"/>
      <c r="D125" s="459"/>
      <c r="E125" s="459"/>
      <c r="F125" s="158">
        <f t="shared" ref="F125:R125" si="10">+F123+F89</f>
        <v>262.12999999999994</v>
      </c>
      <c r="G125" s="139">
        <f t="shared" si="10"/>
        <v>15.185</v>
      </c>
      <c r="H125" s="58">
        <f t="shared" si="10"/>
        <v>23.914999999999999</v>
      </c>
      <c r="I125" s="58">
        <f t="shared" si="10"/>
        <v>32.239999999999995</v>
      </c>
      <c r="J125" s="58">
        <f t="shared" si="10"/>
        <v>38.35</v>
      </c>
      <c r="K125" s="58">
        <f t="shared" si="10"/>
        <v>40.400000000000006</v>
      </c>
      <c r="L125" s="58">
        <f t="shared" si="10"/>
        <v>39.659999999999997</v>
      </c>
      <c r="M125" s="58">
        <f t="shared" si="10"/>
        <v>28.190000000000005</v>
      </c>
      <c r="N125" s="58">
        <f t="shared" si="10"/>
        <v>8.07</v>
      </c>
      <c r="O125" s="58">
        <f t="shared" si="10"/>
        <v>10.25</v>
      </c>
      <c r="P125" s="58">
        <f t="shared" si="10"/>
        <v>11.09</v>
      </c>
      <c r="Q125" s="58">
        <f t="shared" si="10"/>
        <v>8.18</v>
      </c>
      <c r="R125" s="58">
        <f t="shared" si="10"/>
        <v>6.6000000000000005</v>
      </c>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row>
    <row r="126" spans="1:52" s="60" customFormat="1" ht="16" customHeight="1" x14ac:dyDescent="0.2">
      <c r="A126" s="454" t="s">
        <v>222</v>
      </c>
      <c r="B126" s="454"/>
      <c r="C126" s="454"/>
      <c r="D126" s="454"/>
      <c r="E126" s="454"/>
      <c r="F126" s="158"/>
      <c r="G126" s="441">
        <f>+G125+H125+I125</f>
        <v>71.34</v>
      </c>
      <c r="H126" s="468"/>
      <c r="I126" s="468"/>
      <c r="J126" s="468">
        <f>+G126+J125+K125+L125</f>
        <v>189.75</v>
      </c>
      <c r="K126" s="468"/>
      <c r="L126" s="468"/>
      <c r="M126" s="468">
        <f>+J126+M125+N125+O125</f>
        <v>236.26</v>
      </c>
      <c r="N126" s="468"/>
      <c r="O126" s="468"/>
      <c r="P126" s="468">
        <f>+M126+P125+Q125+R125</f>
        <v>262.13</v>
      </c>
      <c r="Q126" s="468"/>
      <c r="R126" s="468"/>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row>
    <row r="127" spans="1:52" s="64" customFormat="1" x14ac:dyDescent="0.2">
      <c r="A127" s="61"/>
      <c r="B127" s="61"/>
      <c r="C127" s="61"/>
      <c r="D127" s="61"/>
      <c r="E127" s="61"/>
      <c r="F127" s="159"/>
      <c r="G127" s="62"/>
      <c r="H127" s="62"/>
      <c r="I127" s="62"/>
      <c r="J127" s="62"/>
      <c r="K127" s="62"/>
      <c r="L127" s="62"/>
      <c r="M127" s="62"/>
      <c r="N127" s="62"/>
      <c r="O127" s="62"/>
      <c r="P127" s="62"/>
      <c r="Q127" s="62"/>
      <c r="R127" s="62"/>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row>
    <row r="128" spans="1:52" ht="17" x14ac:dyDescent="0.2">
      <c r="A128" s="41" t="s">
        <v>84</v>
      </c>
      <c r="B128" s="41" t="s">
        <v>85</v>
      </c>
      <c r="C128" s="42" t="s">
        <v>243</v>
      </c>
      <c r="D128" s="42" t="s">
        <v>176</v>
      </c>
      <c r="E128" s="42" t="s">
        <v>86</v>
      </c>
      <c r="F128" s="147" t="s">
        <v>194</v>
      </c>
      <c r="G128" s="136" t="s">
        <v>206</v>
      </c>
      <c r="H128" s="37" t="s">
        <v>207</v>
      </c>
      <c r="I128" s="37" t="s">
        <v>208</v>
      </c>
      <c r="J128" s="37" t="s">
        <v>209</v>
      </c>
      <c r="K128" s="37" t="s">
        <v>210</v>
      </c>
      <c r="L128" s="37" t="s">
        <v>211</v>
      </c>
      <c r="M128" s="37" t="s">
        <v>212</v>
      </c>
      <c r="N128" s="37" t="s">
        <v>213</v>
      </c>
      <c r="O128" s="37" t="s">
        <v>214</v>
      </c>
      <c r="P128" s="37" t="s">
        <v>215</v>
      </c>
      <c r="Q128" s="37" t="s">
        <v>216</v>
      </c>
      <c r="R128" s="37" t="s">
        <v>217</v>
      </c>
    </row>
    <row r="129" spans="1:18" s="55" customFormat="1" ht="28" x14ac:dyDescent="0.2">
      <c r="A129" s="324" t="s">
        <v>84</v>
      </c>
      <c r="B129" s="324" t="s">
        <v>85</v>
      </c>
      <c r="C129" s="325" t="s">
        <v>243</v>
      </c>
      <c r="D129" s="325" t="s">
        <v>176</v>
      </c>
      <c r="E129" s="325" t="s">
        <v>86</v>
      </c>
      <c r="F129" s="326" t="s">
        <v>194</v>
      </c>
      <c r="G129" s="327" t="s">
        <v>206</v>
      </c>
      <c r="H129" s="327" t="s">
        <v>207</v>
      </c>
      <c r="I129" s="327" t="s">
        <v>208</v>
      </c>
      <c r="J129" s="328" t="s">
        <v>209</v>
      </c>
      <c r="K129" s="327" t="s">
        <v>210</v>
      </c>
      <c r="L129" s="327" t="s">
        <v>211</v>
      </c>
      <c r="M129" s="328" t="s">
        <v>212</v>
      </c>
      <c r="N129" s="327" t="s">
        <v>213</v>
      </c>
      <c r="O129" s="327" t="s">
        <v>214</v>
      </c>
      <c r="P129" s="327" t="s">
        <v>215</v>
      </c>
      <c r="Q129" s="327" t="s">
        <v>216</v>
      </c>
      <c r="R129" s="327" t="s">
        <v>217</v>
      </c>
    </row>
    <row r="130" spans="1:18" s="55" customFormat="1" ht="70" x14ac:dyDescent="0.2">
      <c r="A130" s="299" t="s">
        <v>282</v>
      </c>
      <c r="B130" s="299" t="s">
        <v>94</v>
      </c>
      <c r="C130" s="299" t="s">
        <v>331</v>
      </c>
      <c r="D130" s="292" t="s">
        <v>332</v>
      </c>
      <c r="E130" s="299" t="s">
        <v>333</v>
      </c>
      <c r="F130" s="293">
        <f>SUM(G130:R130)</f>
        <v>4</v>
      </c>
      <c r="G130" s="293"/>
      <c r="H130" s="293">
        <v>1</v>
      </c>
      <c r="I130" s="293"/>
      <c r="J130" s="329">
        <v>1</v>
      </c>
      <c r="K130" s="293"/>
      <c r="L130" s="293">
        <v>1</v>
      </c>
      <c r="M130" s="329">
        <v>1</v>
      </c>
      <c r="N130" s="293"/>
      <c r="O130" s="299"/>
      <c r="P130" s="293"/>
      <c r="Q130" s="293"/>
      <c r="R130" s="293"/>
    </row>
    <row r="131" spans="1:18" s="55" customFormat="1" ht="42" x14ac:dyDescent="0.2">
      <c r="A131" s="299" t="s">
        <v>282</v>
      </c>
      <c r="B131" s="299" t="s">
        <v>94</v>
      </c>
      <c r="C131" s="299" t="s">
        <v>331</v>
      </c>
      <c r="D131" s="292" t="s">
        <v>334</v>
      </c>
      <c r="E131" s="299" t="s">
        <v>335</v>
      </c>
      <c r="F131" s="293">
        <f t="shared" ref="F131:F181" si="11">SUM(G131:R131)</f>
        <v>0.3</v>
      </c>
      <c r="G131" s="293"/>
      <c r="H131" s="293">
        <v>0.1</v>
      </c>
      <c r="I131" s="293"/>
      <c r="J131" s="329">
        <v>0.1</v>
      </c>
      <c r="K131" s="293"/>
      <c r="L131" s="293">
        <v>0.05</v>
      </c>
      <c r="M131" s="329">
        <v>0.05</v>
      </c>
      <c r="N131" s="293"/>
      <c r="O131" s="299"/>
      <c r="P131" s="293"/>
      <c r="Q131" s="293"/>
      <c r="R131" s="293"/>
    </row>
    <row r="132" spans="1:18" s="55" customFormat="1" ht="70" x14ac:dyDescent="0.2">
      <c r="A132" s="299" t="s">
        <v>282</v>
      </c>
      <c r="B132" s="299" t="s">
        <v>94</v>
      </c>
      <c r="C132" s="299" t="s">
        <v>331</v>
      </c>
      <c r="D132" s="292" t="s">
        <v>336</v>
      </c>
      <c r="E132" s="299" t="s">
        <v>337</v>
      </c>
      <c r="F132" s="293">
        <f t="shared" si="11"/>
        <v>0.7</v>
      </c>
      <c r="G132" s="293"/>
      <c r="H132" s="293">
        <v>0.2</v>
      </c>
      <c r="I132" s="293">
        <v>0.1</v>
      </c>
      <c r="J132" s="329">
        <v>0.1</v>
      </c>
      <c r="K132" s="293">
        <v>0.1</v>
      </c>
      <c r="L132" s="293">
        <v>0.1</v>
      </c>
      <c r="M132" s="329">
        <v>0.1</v>
      </c>
      <c r="N132" s="293"/>
      <c r="O132" s="299"/>
      <c r="P132" s="293"/>
      <c r="Q132" s="293"/>
      <c r="R132" s="293"/>
    </row>
    <row r="133" spans="1:18" s="55" customFormat="1" ht="56" x14ac:dyDescent="0.2">
      <c r="A133" s="299" t="s">
        <v>282</v>
      </c>
      <c r="B133" s="299" t="s">
        <v>94</v>
      </c>
      <c r="C133" s="299" t="s">
        <v>331</v>
      </c>
      <c r="D133" s="292" t="s">
        <v>338</v>
      </c>
      <c r="E133" s="299" t="s">
        <v>339</v>
      </c>
      <c r="F133" s="293">
        <f t="shared" si="11"/>
        <v>12</v>
      </c>
      <c r="G133" s="293"/>
      <c r="H133" s="293">
        <v>4</v>
      </c>
      <c r="I133" s="293">
        <v>2</v>
      </c>
      <c r="J133" s="329">
        <v>2</v>
      </c>
      <c r="K133" s="293">
        <v>2</v>
      </c>
      <c r="L133" s="293">
        <v>2</v>
      </c>
      <c r="M133" s="329"/>
      <c r="N133" s="293"/>
      <c r="O133" s="299"/>
      <c r="P133" s="293"/>
      <c r="Q133" s="293"/>
      <c r="R133" s="293"/>
    </row>
    <row r="134" spans="1:18" s="55" customFormat="1" ht="42" x14ac:dyDescent="0.2">
      <c r="A134" s="299" t="s">
        <v>282</v>
      </c>
      <c r="B134" s="299" t="s">
        <v>94</v>
      </c>
      <c r="C134" s="299" t="s">
        <v>331</v>
      </c>
      <c r="D134" s="292" t="s">
        <v>340</v>
      </c>
      <c r="E134" s="299" t="s">
        <v>341</v>
      </c>
      <c r="F134" s="293">
        <f t="shared" si="11"/>
        <v>6.1349999999999998</v>
      </c>
      <c r="G134" s="293"/>
      <c r="H134" s="293">
        <v>2</v>
      </c>
      <c r="I134" s="293">
        <v>1</v>
      </c>
      <c r="J134" s="329">
        <v>1</v>
      </c>
      <c r="K134" s="293">
        <v>1</v>
      </c>
      <c r="L134" s="293">
        <v>1</v>
      </c>
      <c r="M134" s="329">
        <v>0.13500000000000001</v>
      </c>
      <c r="N134" s="293"/>
      <c r="O134" s="299"/>
      <c r="P134" s="293"/>
      <c r="Q134" s="293"/>
      <c r="R134" s="293"/>
    </row>
    <row r="135" spans="1:18" s="55" customFormat="1" ht="42" x14ac:dyDescent="0.2">
      <c r="A135" s="299" t="s">
        <v>282</v>
      </c>
      <c r="B135" s="299" t="s">
        <v>94</v>
      </c>
      <c r="C135" s="299" t="s">
        <v>331</v>
      </c>
      <c r="D135" s="292" t="s">
        <v>342</v>
      </c>
      <c r="E135" s="299" t="s">
        <v>343</v>
      </c>
      <c r="F135" s="293">
        <f t="shared" si="11"/>
        <v>3.99</v>
      </c>
      <c r="G135" s="293"/>
      <c r="H135" s="293">
        <f>2*0.665</f>
        <v>1.33</v>
      </c>
      <c r="I135" s="293">
        <v>0.66500000000000004</v>
      </c>
      <c r="J135" s="329">
        <v>0.66500000000000004</v>
      </c>
      <c r="K135" s="293">
        <v>0.66500000000000004</v>
      </c>
      <c r="L135" s="293">
        <v>0.66500000000000004</v>
      </c>
      <c r="M135" s="329"/>
      <c r="N135" s="293"/>
      <c r="O135" s="299"/>
      <c r="P135" s="293"/>
      <c r="Q135" s="293"/>
      <c r="R135" s="293"/>
    </row>
    <row r="136" spans="1:18" s="55" customFormat="1" ht="28" x14ac:dyDescent="0.2">
      <c r="A136" s="299" t="s">
        <v>282</v>
      </c>
      <c r="B136" s="299" t="s">
        <v>94</v>
      </c>
      <c r="C136" s="299" t="s">
        <v>331</v>
      </c>
      <c r="D136" s="292" t="s">
        <v>344</v>
      </c>
      <c r="E136" s="299" t="s">
        <v>345</v>
      </c>
      <c r="F136" s="293">
        <f t="shared" si="11"/>
        <v>0.30000000000000004</v>
      </c>
      <c r="G136" s="293"/>
      <c r="H136" s="293">
        <v>0.2</v>
      </c>
      <c r="I136" s="293">
        <v>0.1</v>
      </c>
      <c r="J136" s="329"/>
      <c r="K136" s="293"/>
      <c r="L136" s="293"/>
      <c r="M136" s="329"/>
      <c r="N136" s="293"/>
      <c r="O136" s="299"/>
      <c r="P136" s="293"/>
      <c r="Q136" s="293"/>
      <c r="R136" s="293"/>
    </row>
    <row r="137" spans="1:18" s="55" customFormat="1" ht="42" x14ac:dyDescent="0.2">
      <c r="A137" s="299" t="s">
        <v>282</v>
      </c>
      <c r="B137" s="299" t="s">
        <v>94</v>
      </c>
      <c r="C137" s="299" t="s">
        <v>331</v>
      </c>
      <c r="D137" s="292" t="s">
        <v>346</v>
      </c>
      <c r="E137" s="299" t="s">
        <v>347</v>
      </c>
      <c r="F137" s="293">
        <f t="shared" si="11"/>
        <v>8.4</v>
      </c>
      <c r="G137" s="293"/>
      <c r="H137" s="293">
        <v>2.8</v>
      </c>
      <c r="I137" s="293">
        <v>1.4</v>
      </c>
      <c r="J137" s="329">
        <v>1.4</v>
      </c>
      <c r="K137" s="293">
        <v>1.4</v>
      </c>
      <c r="L137" s="293">
        <v>1.4</v>
      </c>
      <c r="M137" s="329"/>
      <c r="N137" s="293"/>
      <c r="O137" s="299"/>
      <c r="P137" s="293"/>
      <c r="Q137" s="293"/>
      <c r="R137" s="293"/>
    </row>
    <row r="138" spans="1:18" s="55" customFormat="1" ht="84" x14ac:dyDescent="0.2">
      <c r="A138" s="299" t="s">
        <v>282</v>
      </c>
      <c r="B138" s="299" t="s">
        <v>94</v>
      </c>
      <c r="C138" s="299" t="s">
        <v>331</v>
      </c>
      <c r="D138" s="292" t="s">
        <v>348</v>
      </c>
      <c r="E138" s="299" t="s">
        <v>349</v>
      </c>
      <c r="F138" s="293">
        <f t="shared" si="11"/>
        <v>1.2</v>
      </c>
      <c r="G138" s="293"/>
      <c r="H138" s="293">
        <v>0.4</v>
      </c>
      <c r="I138" s="293">
        <v>0.2</v>
      </c>
      <c r="J138" s="329">
        <v>0.2</v>
      </c>
      <c r="K138" s="293">
        <v>0.2</v>
      </c>
      <c r="L138" s="293">
        <v>0.2</v>
      </c>
      <c r="M138" s="329"/>
      <c r="N138" s="293"/>
      <c r="O138" s="299"/>
      <c r="P138" s="293"/>
      <c r="Q138" s="293"/>
      <c r="R138" s="293"/>
    </row>
    <row r="139" spans="1:18" s="55" customFormat="1" ht="70" x14ac:dyDescent="0.2">
      <c r="A139" s="299" t="s">
        <v>282</v>
      </c>
      <c r="B139" s="299" t="s">
        <v>94</v>
      </c>
      <c r="C139" s="299" t="s">
        <v>331</v>
      </c>
      <c r="D139" s="292" t="s">
        <v>348</v>
      </c>
      <c r="E139" s="299" t="s">
        <v>350</v>
      </c>
      <c r="F139" s="293">
        <f t="shared" si="11"/>
        <v>0.4</v>
      </c>
      <c r="G139" s="293"/>
      <c r="H139" s="293">
        <v>0.2</v>
      </c>
      <c r="I139" s="293">
        <v>0.1</v>
      </c>
      <c r="J139" s="329">
        <v>0.1</v>
      </c>
      <c r="K139" s="293"/>
      <c r="L139" s="293"/>
      <c r="M139" s="329"/>
      <c r="N139" s="293"/>
      <c r="O139" s="299"/>
      <c r="P139" s="293"/>
      <c r="Q139" s="293"/>
      <c r="R139" s="293"/>
    </row>
    <row r="140" spans="1:18" s="55" customFormat="1" ht="56" x14ac:dyDescent="0.2">
      <c r="A140" s="299" t="s">
        <v>282</v>
      </c>
      <c r="B140" s="299" t="s">
        <v>94</v>
      </c>
      <c r="C140" s="299" t="s">
        <v>331</v>
      </c>
      <c r="D140" s="292" t="s">
        <v>348</v>
      </c>
      <c r="E140" s="299" t="s">
        <v>351</v>
      </c>
      <c r="F140" s="293">
        <f t="shared" si="11"/>
        <v>1.3800000000000001</v>
      </c>
      <c r="G140" s="293"/>
      <c r="H140" s="293">
        <v>0.46</v>
      </c>
      <c r="I140" s="293">
        <v>0.23</v>
      </c>
      <c r="J140" s="329">
        <v>0.23</v>
      </c>
      <c r="K140" s="293">
        <v>0.23</v>
      </c>
      <c r="L140" s="293">
        <v>0.23</v>
      </c>
      <c r="M140" s="329"/>
      <c r="N140" s="293"/>
      <c r="O140" s="299"/>
      <c r="P140" s="293"/>
      <c r="Q140" s="293"/>
      <c r="R140" s="293"/>
    </row>
    <row r="141" spans="1:18" s="55" customFormat="1" ht="56" x14ac:dyDescent="0.2">
      <c r="A141" s="299" t="s">
        <v>282</v>
      </c>
      <c r="B141" s="299" t="s">
        <v>94</v>
      </c>
      <c r="C141" s="299" t="s">
        <v>331</v>
      </c>
      <c r="D141" s="292" t="s">
        <v>348</v>
      </c>
      <c r="E141" s="299" t="s">
        <v>352</v>
      </c>
      <c r="F141" s="293">
        <f t="shared" si="11"/>
        <v>0.9</v>
      </c>
      <c r="G141" s="293"/>
      <c r="H141" s="293">
        <v>0.3</v>
      </c>
      <c r="I141" s="293">
        <v>0.15</v>
      </c>
      <c r="J141" s="329">
        <v>0.15</v>
      </c>
      <c r="K141" s="293">
        <v>0.15</v>
      </c>
      <c r="L141" s="293">
        <v>0.15</v>
      </c>
      <c r="M141" s="329"/>
      <c r="N141" s="293"/>
      <c r="O141" s="299"/>
      <c r="P141" s="293"/>
      <c r="Q141" s="293"/>
      <c r="R141" s="293"/>
    </row>
    <row r="142" spans="1:18" s="55" customFormat="1" ht="42" x14ac:dyDescent="0.2">
      <c r="A142" s="299" t="s">
        <v>282</v>
      </c>
      <c r="B142" s="299" t="s">
        <v>94</v>
      </c>
      <c r="C142" s="299" t="s">
        <v>331</v>
      </c>
      <c r="D142" s="292" t="s">
        <v>353</v>
      </c>
      <c r="E142" s="299" t="s">
        <v>354</v>
      </c>
      <c r="F142" s="293">
        <f t="shared" si="11"/>
        <v>2.1</v>
      </c>
      <c r="G142" s="293"/>
      <c r="H142" s="293">
        <v>0.7</v>
      </c>
      <c r="I142" s="293">
        <v>0.35</v>
      </c>
      <c r="J142" s="329">
        <v>0.35</v>
      </c>
      <c r="K142" s="293">
        <v>0.35</v>
      </c>
      <c r="L142" s="293">
        <v>0.35</v>
      </c>
      <c r="M142" s="329"/>
      <c r="N142" s="293"/>
      <c r="O142" s="299"/>
      <c r="P142" s="293"/>
      <c r="Q142" s="293"/>
      <c r="R142" s="293"/>
    </row>
    <row r="143" spans="1:18" s="55" customFormat="1" ht="70" x14ac:dyDescent="0.2">
      <c r="A143" s="299" t="s">
        <v>282</v>
      </c>
      <c r="B143" s="299" t="s">
        <v>94</v>
      </c>
      <c r="C143" s="299" t="s">
        <v>331</v>
      </c>
      <c r="D143" s="292" t="s">
        <v>355</v>
      </c>
      <c r="E143" s="299" t="s">
        <v>356</v>
      </c>
      <c r="F143" s="293">
        <f t="shared" si="11"/>
        <v>0.30000000000000004</v>
      </c>
      <c r="G143" s="293"/>
      <c r="H143" s="293">
        <v>0.2</v>
      </c>
      <c r="I143" s="293">
        <v>0.1</v>
      </c>
      <c r="J143" s="329"/>
      <c r="K143" s="293"/>
      <c r="L143" s="293"/>
      <c r="M143" s="329"/>
      <c r="N143" s="293"/>
      <c r="O143" s="299"/>
      <c r="P143" s="293"/>
      <c r="Q143" s="293"/>
      <c r="R143" s="293"/>
    </row>
    <row r="144" spans="1:18" s="55" customFormat="1" ht="56" x14ac:dyDescent="0.2">
      <c r="A144" s="299" t="s">
        <v>282</v>
      </c>
      <c r="B144" s="299" t="s">
        <v>94</v>
      </c>
      <c r="C144" s="299" t="s">
        <v>331</v>
      </c>
      <c r="D144" s="292" t="s">
        <v>357</v>
      </c>
      <c r="E144" s="299" t="s">
        <v>358</v>
      </c>
      <c r="F144" s="293">
        <f t="shared" si="11"/>
        <v>1</v>
      </c>
      <c r="G144" s="293"/>
      <c r="H144" s="293">
        <v>0.4</v>
      </c>
      <c r="I144" s="293">
        <v>0.2</v>
      </c>
      <c r="J144" s="329">
        <v>0.2</v>
      </c>
      <c r="K144" s="293">
        <v>0.2</v>
      </c>
      <c r="L144" s="293"/>
      <c r="M144" s="329"/>
      <c r="N144" s="293"/>
      <c r="O144" s="299"/>
      <c r="P144" s="293"/>
      <c r="Q144" s="293"/>
      <c r="R144" s="293"/>
    </row>
    <row r="145" spans="1:18" s="55" customFormat="1" ht="56" x14ac:dyDescent="0.2">
      <c r="A145" s="299" t="s">
        <v>282</v>
      </c>
      <c r="B145" s="299" t="s">
        <v>94</v>
      </c>
      <c r="C145" s="299" t="s">
        <v>331</v>
      </c>
      <c r="D145" s="292" t="s">
        <v>357</v>
      </c>
      <c r="E145" s="299" t="s">
        <v>359</v>
      </c>
      <c r="F145" s="293">
        <f t="shared" si="11"/>
        <v>0.75</v>
      </c>
      <c r="G145" s="293"/>
      <c r="H145" s="293">
        <v>0.3</v>
      </c>
      <c r="I145" s="293">
        <v>0.15</v>
      </c>
      <c r="J145" s="329">
        <v>0.15</v>
      </c>
      <c r="K145" s="293">
        <v>0.15</v>
      </c>
      <c r="L145" s="293"/>
      <c r="M145" s="329"/>
      <c r="N145" s="293"/>
      <c r="O145" s="299"/>
      <c r="P145" s="293"/>
      <c r="Q145" s="293"/>
      <c r="R145" s="293"/>
    </row>
    <row r="146" spans="1:18" s="55" customFormat="1" ht="56" x14ac:dyDescent="0.2">
      <c r="A146" s="299" t="s">
        <v>282</v>
      </c>
      <c r="B146" s="299" t="s">
        <v>94</v>
      </c>
      <c r="C146" s="299" t="s">
        <v>331</v>
      </c>
      <c r="D146" s="292" t="s">
        <v>357</v>
      </c>
      <c r="E146" s="299" t="s">
        <v>360</v>
      </c>
      <c r="F146" s="293">
        <f t="shared" si="11"/>
        <v>1.2</v>
      </c>
      <c r="G146" s="293"/>
      <c r="H146" s="293">
        <v>0.4</v>
      </c>
      <c r="I146" s="293">
        <v>0.2</v>
      </c>
      <c r="J146" s="329">
        <v>0.2</v>
      </c>
      <c r="K146" s="293">
        <v>0.2</v>
      </c>
      <c r="L146" s="293">
        <v>0.2</v>
      </c>
      <c r="M146" s="329"/>
      <c r="N146" s="293"/>
      <c r="O146" s="299"/>
      <c r="P146" s="293"/>
      <c r="Q146" s="293"/>
      <c r="R146" s="293"/>
    </row>
    <row r="147" spans="1:18" s="55" customFormat="1" ht="56" x14ac:dyDescent="0.2">
      <c r="A147" s="299" t="s">
        <v>282</v>
      </c>
      <c r="B147" s="299" t="s">
        <v>94</v>
      </c>
      <c r="C147" s="299" t="s">
        <v>331</v>
      </c>
      <c r="D147" s="292" t="s">
        <v>357</v>
      </c>
      <c r="E147" s="299" t="s">
        <v>361</v>
      </c>
      <c r="F147" s="293">
        <f t="shared" si="11"/>
        <v>2.1</v>
      </c>
      <c r="G147" s="293"/>
      <c r="H147" s="293">
        <v>0.7</v>
      </c>
      <c r="I147" s="293">
        <v>0.35</v>
      </c>
      <c r="J147" s="329">
        <v>0.35</v>
      </c>
      <c r="K147" s="293">
        <v>0.35</v>
      </c>
      <c r="L147" s="293">
        <v>0.35</v>
      </c>
      <c r="M147" s="329"/>
      <c r="N147" s="293"/>
      <c r="O147" s="299"/>
      <c r="P147" s="293"/>
      <c r="Q147" s="293"/>
      <c r="R147" s="293"/>
    </row>
    <row r="148" spans="1:18" s="55" customFormat="1" ht="56" x14ac:dyDescent="0.2">
      <c r="A148" s="299" t="s">
        <v>282</v>
      </c>
      <c r="B148" s="299" t="s">
        <v>94</v>
      </c>
      <c r="C148" s="299" t="s">
        <v>331</v>
      </c>
      <c r="D148" s="292" t="s">
        <v>362</v>
      </c>
      <c r="E148" s="299" t="s">
        <v>363</v>
      </c>
      <c r="F148" s="293">
        <f t="shared" si="11"/>
        <v>0.2</v>
      </c>
      <c r="G148" s="293"/>
      <c r="H148" s="293">
        <v>0.2</v>
      </c>
      <c r="I148" s="293"/>
      <c r="J148" s="329"/>
      <c r="K148" s="293"/>
      <c r="L148" s="293"/>
      <c r="M148" s="329"/>
      <c r="N148" s="293"/>
      <c r="O148" s="299"/>
      <c r="P148" s="293"/>
      <c r="Q148" s="293"/>
      <c r="R148" s="293"/>
    </row>
    <row r="149" spans="1:18" s="55" customFormat="1" ht="42" x14ac:dyDescent="0.2">
      <c r="A149" s="299" t="s">
        <v>282</v>
      </c>
      <c r="B149" s="299" t="s">
        <v>94</v>
      </c>
      <c r="C149" s="299" t="s">
        <v>331</v>
      </c>
      <c r="D149" s="292" t="s">
        <v>364</v>
      </c>
      <c r="E149" s="299" t="s">
        <v>365</v>
      </c>
      <c r="F149" s="293">
        <f t="shared" si="11"/>
        <v>1</v>
      </c>
      <c r="G149" s="293"/>
      <c r="H149" s="293">
        <v>0.4</v>
      </c>
      <c r="I149" s="293">
        <v>0.2</v>
      </c>
      <c r="J149" s="329">
        <v>0.2</v>
      </c>
      <c r="K149" s="293">
        <v>0.2</v>
      </c>
      <c r="L149" s="293"/>
      <c r="M149" s="329"/>
      <c r="N149" s="293"/>
      <c r="O149" s="299"/>
      <c r="P149" s="293"/>
      <c r="Q149" s="293"/>
      <c r="R149" s="293"/>
    </row>
    <row r="150" spans="1:18" s="55" customFormat="1" ht="42" x14ac:dyDescent="0.2">
      <c r="A150" s="299" t="s">
        <v>282</v>
      </c>
      <c r="B150" s="299" t="s">
        <v>94</v>
      </c>
      <c r="C150" s="299" t="s">
        <v>331</v>
      </c>
      <c r="D150" s="292" t="s">
        <v>364</v>
      </c>
      <c r="E150" s="299" t="s">
        <v>366</v>
      </c>
      <c r="F150" s="293">
        <f t="shared" si="11"/>
        <v>0.44999999999999996</v>
      </c>
      <c r="G150" s="293"/>
      <c r="H150" s="293">
        <v>0.3</v>
      </c>
      <c r="I150" s="293">
        <v>0.15</v>
      </c>
      <c r="J150" s="329"/>
      <c r="K150" s="293"/>
      <c r="L150" s="293"/>
      <c r="M150" s="329"/>
      <c r="N150" s="293"/>
      <c r="O150" s="330"/>
      <c r="P150" s="293"/>
      <c r="Q150" s="293"/>
      <c r="R150" s="293"/>
    </row>
    <row r="151" spans="1:18" s="55" customFormat="1" ht="56" x14ac:dyDescent="0.2">
      <c r="A151" s="299" t="s">
        <v>282</v>
      </c>
      <c r="B151" s="299" t="s">
        <v>94</v>
      </c>
      <c r="C151" s="299" t="s">
        <v>331</v>
      </c>
      <c r="D151" s="292" t="s">
        <v>367</v>
      </c>
      <c r="E151" s="299" t="s">
        <v>368</v>
      </c>
      <c r="F151" s="293">
        <f t="shared" si="11"/>
        <v>1.3499999999999999</v>
      </c>
      <c r="G151" s="293"/>
      <c r="H151" s="293">
        <v>0.5</v>
      </c>
      <c r="I151" s="293">
        <v>0.25</v>
      </c>
      <c r="J151" s="329">
        <v>0.2</v>
      </c>
      <c r="K151" s="293">
        <v>0.2</v>
      </c>
      <c r="L151" s="293">
        <v>0.2</v>
      </c>
      <c r="M151" s="329"/>
      <c r="N151" s="293"/>
      <c r="O151" s="331"/>
      <c r="P151" s="293"/>
      <c r="Q151" s="293"/>
      <c r="R151" s="293"/>
    </row>
    <row r="152" spans="1:18" s="55" customFormat="1" ht="42" x14ac:dyDescent="0.2">
      <c r="A152" s="299" t="s">
        <v>282</v>
      </c>
      <c r="B152" s="299" t="s">
        <v>94</v>
      </c>
      <c r="C152" s="299" t="s">
        <v>331</v>
      </c>
      <c r="D152" s="292" t="s">
        <v>369</v>
      </c>
      <c r="E152" s="299" t="s">
        <v>370</v>
      </c>
      <c r="F152" s="293">
        <f t="shared" si="11"/>
        <v>6.8380000000000001</v>
      </c>
      <c r="G152" s="293"/>
      <c r="H152" s="293">
        <v>2.4</v>
      </c>
      <c r="I152" s="293">
        <v>1.2</v>
      </c>
      <c r="J152" s="329">
        <v>1.2</v>
      </c>
      <c r="K152" s="293">
        <v>1.2</v>
      </c>
      <c r="L152" s="293">
        <v>0.83799999999999997</v>
      </c>
      <c r="M152" s="329"/>
      <c r="N152" s="293"/>
      <c r="O152" s="330"/>
      <c r="P152" s="293"/>
      <c r="Q152" s="293"/>
      <c r="R152" s="293"/>
    </row>
    <row r="153" spans="1:18" s="55" customFormat="1" ht="70" x14ac:dyDescent="0.2">
      <c r="A153" s="299" t="s">
        <v>282</v>
      </c>
      <c r="B153" s="299" t="s">
        <v>94</v>
      </c>
      <c r="C153" s="299" t="s">
        <v>331</v>
      </c>
      <c r="D153" s="292" t="s">
        <v>371</v>
      </c>
      <c r="E153" s="299" t="s">
        <v>372</v>
      </c>
      <c r="F153" s="293">
        <f t="shared" si="11"/>
        <v>2</v>
      </c>
      <c r="G153" s="293"/>
      <c r="H153" s="293">
        <v>1</v>
      </c>
      <c r="I153" s="293">
        <v>1</v>
      </c>
      <c r="J153" s="329"/>
      <c r="K153" s="293"/>
      <c r="L153" s="293"/>
      <c r="M153" s="329"/>
      <c r="N153" s="293"/>
      <c r="O153" s="330"/>
      <c r="P153" s="293"/>
      <c r="Q153" s="293"/>
      <c r="R153" s="293"/>
    </row>
    <row r="154" spans="1:18" s="55" customFormat="1" ht="56" x14ac:dyDescent="0.2">
      <c r="A154" s="299" t="s">
        <v>282</v>
      </c>
      <c r="B154" s="299" t="s">
        <v>94</v>
      </c>
      <c r="C154" s="299" t="s">
        <v>331</v>
      </c>
      <c r="D154" s="292" t="s">
        <v>373</v>
      </c>
      <c r="E154" s="299" t="s">
        <v>374</v>
      </c>
      <c r="F154" s="293">
        <f t="shared" si="11"/>
        <v>2.4</v>
      </c>
      <c r="G154" s="293"/>
      <c r="H154" s="293">
        <v>0.8</v>
      </c>
      <c r="I154" s="293">
        <v>0.4</v>
      </c>
      <c r="J154" s="329">
        <v>0.4</v>
      </c>
      <c r="K154" s="293">
        <v>0.4</v>
      </c>
      <c r="L154" s="293">
        <v>0.4</v>
      </c>
      <c r="M154" s="329"/>
      <c r="N154" s="293"/>
      <c r="O154" s="299"/>
      <c r="P154" s="293"/>
      <c r="Q154" s="293"/>
      <c r="R154" s="293"/>
    </row>
    <row r="155" spans="1:18" s="55" customFormat="1" ht="42" x14ac:dyDescent="0.2">
      <c r="A155" s="299" t="s">
        <v>282</v>
      </c>
      <c r="B155" s="299" t="s">
        <v>94</v>
      </c>
      <c r="C155" s="299" t="s">
        <v>331</v>
      </c>
      <c r="D155" s="292" t="s">
        <v>375</v>
      </c>
      <c r="E155" s="299" t="s">
        <v>376</v>
      </c>
      <c r="F155" s="293">
        <f t="shared" si="11"/>
        <v>0.30000000000000004</v>
      </c>
      <c r="G155" s="293"/>
      <c r="H155" s="293">
        <v>0.2</v>
      </c>
      <c r="I155" s="293">
        <v>0.1</v>
      </c>
      <c r="J155" s="329"/>
      <c r="K155" s="293"/>
      <c r="L155" s="293"/>
      <c r="M155" s="329"/>
      <c r="N155" s="293"/>
      <c r="O155" s="330"/>
      <c r="P155" s="293"/>
      <c r="Q155" s="293"/>
      <c r="R155" s="293"/>
    </row>
    <row r="156" spans="1:18" s="55" customFormat="1" ht="56" x14ac:dyDescent="0.2">
      <c r="A156" s="299" t="s">
        <v>282</v>
      </c>
      <c r="B156" s="299" t="s">
        <v>94</v>
      </c>
      <c r="C156" s="299" t="s">
        <v>331</v>
      </c>
      <c r="D156" s="292" t="s">
        <v>377</v>
      </c>
      <c r="E156" s="299" t="s">
        <v>378</v>
      </c>
      <c r="F156" s="293">
        <f t="shared" si="11"/>
        <v>12</v>
      </c>
      <c r="G156" s="293"/>
      <c r="H156" s="293">
        <v>4</v>
      </c>
      <c r="I156" s="293">
        <v>2</v>
      </c>
      <c r="J156" s="329">
        <v>2</v>
      </c>
      <c r="K156" s="293">
        <v>2</v>
      </c>
      <c r="L156" s="293">
        <v>2</v>
      </c>
      <c r="M156" s="329"/>
      <c r="N156" s="293"/>
      <c r="O156" s="299"/>
      <c r="P156" s="293"/>
      <c r="Q156" s="293"/>
      <c r="R156" s="293"/>
    </row>
    <row r="157" spans="1:18" s="55" customFormat="1" ht="70" x14ac:dyDescent="0.2">
      <c r="A157" s="299" t="s">
        <v>282</v>
      </c>
      <c r="B157" s="299" t="s">
        <v>94</v>
      </c>
      <c r="C157" s="299" t="s">
        <v>331</v>
      </c>
      <c r="D157" s="292" t="s">
        <v>379</v>
      </c>
      <c r="E157" s="299" t="s">
        <v>380</v>
      </c>
      <c r="F157" s="293">
        <f t="shared" si="11"/>
        <v>1.5</v>
      </c>
      <c r="G157" s="293"/>
      <c r="H157" s="293">
        <v>0.5</v>
      </c>
      <c r="I157" s="293">
        <v>0.25</v>
      </c>
      <c r="J157" s="329">
        <v>0.25</v>
      </c>
      <c r="K157" s="293">
        <v>0.25</v>
      </c>
      <c r="L157" s="293">
        <v>0.25</v>
      </c>
      <c r="M157" s="329"/>
      <c r="N157" s="293"/>
      <c r="O157" s="299"/>
      <c r="P157" s="293"/>
      <c r="Q157" s="293"/>
      <c r="R157" s="293"/>
    </row>
    <row r="158" spans="1:18" s="55" customFormat="1" ht="42" x14ac:dyDescent="0.2">
      <c r="A158" s="299" t="s">
        <v>282</v>
      </c>
      <c r="B158" s="299" t="s">
        <v>94</v>
      </c>
      <c r="C158" s="299" t="s">
        <v>331</v>
      </c>
      <c r="D158" s="292" t="s">
        <v>381</v>
      </c>
      <c r="E158" s="299" t="s">
        <v>382</v>
      </c>
      <c r="F158" s="293">
        <f t="shared" si="11"/>
        <v>2.1</v>
      </c>
      <c r="G158" s="293"/>
      <c r="H158" s="293">
        <v>0.7</v>
      </c>
      <c r="I158" s="293">
        <v>0.35</v>
      </c>
      <c r="J158" s="329">
        <v>0.35</v>
      </c>
      <c r="K158" s="293">
        <v>0.35</v>
      </c>
      <c r="L158" s="293">
        <v>0.35</v>
      </c>
      <c r="M158" s="329"/>
      <c r="N158" s="293"/>
      <c r="O158" s="299"/>
      <c r="P158" s="293"/>
      <c r="Q158" s="293"/>
      <c r="R158" s="293"/>
    </row>
    <row r="159" spans="1:18" s="55" customFormat="1" ht="70" x14ac:dyDescent="0.2">
      <c r="A159" s="299" t="s">
        <v>282</v>
      </c>
      <c r="B159" s="299" t="s">
        <v>94</v>
      </c>
      <c r="C159" s="299" t="s">
        <v>331</v>
      </c>
      <c r="D159" s="292" t="s">
        <v>383</v>
      </c>
      <c r="E159" s="299" t="s">
        <v>384</v>
      </c>
      <c r="F159" s="293">
        <f t="shared" si="11"/>
        <v>1.5</v>
      </c>
      <c r="G159" s="293"/>
      <c r="H159" s="293">
        <v>0.5</v>
      </c>
      <c r="I159" s="293">
        <v>0.25</v>
      </c>
      <c r="J159" s="329">
        <v>0.25</v>
      </c>
      <c r="K159" s="293">
        <v>0.25</v>
      </c>
      <c r="L159" s="293">
        <v>0.25</v>
      </c>
      <c r="M159" s="329"/>
      <c r="N159" s="293"/>
      <c r="O159" s="299"/>
      <c r="P159" s="293"/>
      <c r="Q159" s="293"/>
      <c r="R159" s="293"/>
    </row>
    <row r="160" spans="1:18" s="55" customFormat="1" ht="84" x14ac:dyDescent="0.2">
      <c r="A160" s="299" t="s">
        <v>282</v>
      </c>
      <c r="B160" s="299" t="s">
        <v>94</v>
      </c>
      <c r="C160" s="299" t="s">
        <v>331</v>
      </c>
      <c r="D160" s="292" t="s">
        <v>385</v>
      </c>
      <c r="E160" s="299" t="s">
        <v>386</v>
      </c>
      <c r="F160" s="293">
        <f t="shared" si="11"/>
        <v>2.31</v>
      </c>
      <c r="G160" s="293"/>
      <c r="H160" s="293">
        <v>0.77</v>
      </c>
      <c r="I160" s="293">
        <v>0.38500000000000001</v>
      </c>
      <c r="J160" s="329">
        <v>0.38500000000000001</v>
      </c>
      <c r="K160" s="293">
        <v>0.38500000000000001</v>
      </c>
      <c r="L160" s="293">
        <v>0.38500000000000001</v>
      </c>
      <c r="M160" s="329"/>
      <c r="N160" s="293"/>
      <c r="O160" s="292"/>
      <c r="P160" s="293"/>
      <c r="Q160" s="293"/>
      <c r="R160" s="293"/>
    </row>
    <row r="161" spans="1:18" s="55" customFormat="1" ht="56" x14ac:dyDescent="0.2">
      <c r="A161" s="299" t="s">
        <v>282</v>
      </c>
      <c r="B161" s="299" t="s">
        <v>94</v>
      </c>
      <c r="C161" s="299" t="s">
        <v>331</v>
      </c>
      <c r="D161" s="292" t="s">
        <v>385</v>
      </c>
      <c r="E161" s="299" t="s">
        <v>387</v>
      </c>
      <c r="F161" s="293">
        <f t="shared" si="11"/>
        <v>1.1100000000000001</v>
      </c>
      <c r="G161" s="293"/>
      <c r="H161" s="293">
        <v>0.37</v>
      </c>
      <c r="I161" s="293">
        <v>0.185</v>
      </c>
      <c r="J161" s="329">
        <v>0.185</v>
      </c>
      <c r="K161" s="293">
        <v>0.185</v>
      </c>
      <c r="L161" s="293">
        <v>0.185</v>
      </c>
      <c r="M161" s="329"/>
      <c r="N161" s="293"/>
      <c r="O161" s="292"/>
      <c r="P161" s="293"/>
      <c r="Q161" s="293"/>
      <c r="R161" s="293"/>
    </row>
    <row r="162" spans="1:18" s="55" customFormat="1" ht="42" x14ac:dyDescent="0.2">
      <c r="A162" s="299" t="s">
        <v>282</v>
      </c>
      <c r="B162" s="299" t="s">
        <v>94</v>
      </c>
      <c r="C162" s="299" t="s">
        <v>331</v>
      </c>
      <c r="D162" s="292" t="s">
        <v>388</v>
      </c>
      <c r="E162" s="299" t="s">
        <v>389</v>
      </c>
      <c r="F162" s="293">
        <f t="shared" si="11"/>
        <v>2.7960000000000003</v>
      </c>
      <c r="G162" s="293"/>
      <c r="H162" s="293">
        <v>0.93200000000000005</v>
      </c>
      <c r="I162" s="293">
        <v>0.46600000000000003</v>
      </c>
      <c r="J162" s="329">
        <v>0.46600000000000003</v>
      </c>
      <c r="K162" s="293">
        <v>0.46600000000000003</v>
      </c>
      <c r="L162" s="293">
        <v>0.46600000000000003</v>
      </c>
      <c r="M162" s="329"/>
      <c r="N162" s="293"/>
      <c r="O162" s="299"/>
      <c r="P162" s="293"/>
      <c r="Q162" s="293"/>
      <c r="R162" s="293"/>
    </row>
    <row r="163" spans="1:18" s="55" customFormat="1" ht="70" x14ac:dyDescent="0.2">
      <c r="A163" s="299" t="s">
        <v>282</v>
      </c>
      <c r="B163" s="299" t="s">
        <v>94</v>
      </c>
      <c r="C163" s="299" t="s">
        <v>331</v>
      </c>
      <c r="D163" s="292" t="s">
        <v>390</v>
      </c>
      <c r="E163" s="299" t="s">
        <v>391</v>
      </c>
      <c r="F163" s="293">
        <f t="shared" si="11"/>
        <v>1.8</v>
      </c>
      <c r="G163" s="293"/>
      <c r="H163" s="293">
        <v>0.6</v>
      </c>
      <c r="I163" s="293">
        <v>0.3</v>
      </c>
      <c r="J163" s="329">
        <v>0.3</v>
      </c>
      <c r="K163" s="293">
        <v>0.3</v>
      </c>
      <c r="L163" s="293">
        <v>0.3</v>
      </c>
      <c r="M163" s="329"/>
      <c r="N163" s="293"/>
      <c r="O163" s="330"/>
      <c r="P163" s="293"/>
      <c r="Q163" s="293"/>
      <c r="R163" s="293"/>
    </row>
    <row r="164" spans="1:18" s="55" customFormat="1" ht="56" x14ac:dyDescent="0.2">
      <c r="A164" s="299" t="s">
        <v>282</v>
      </c>
      <c r="B164" s="299" t="s">
        <v>94</v>
      </c>
      <c r="C164" s="299" t="s">
        <v>331</v>
      </c>
      <c r="D164" s="292" t="s">
        <v>392</v>
      </c>
      <c r="E164" s="299" t="s">
        <v>393</v>
      </c>
      <c r="F164" s="293">
        <f t="shared" si="11"/>
        <v>1.2</v>
      </c>
      <c r="G164" s="293"/>
      <c r="H164" s="293">
        <v>0.4</v>
      </c>
      <c r="I164" s="293">
        <v>0.2</v>
      </c>
      <c r="J164" s="329">
        <v>0.2</v>
      </c>
      <c r="K164" s="293">
        <v>0.2</v>
      </c>
      <c r="L164" s="293">
        <v>0.2</v>
      </c>
      <c r="M164" s="329"/>
      <c r="N164" s="293"/>
      <c r="O164" s="299"/>
      <c r="P164" s="293"/>
      <c r="Q164" s="293"/>
      <c r="R164" s="293"/>
    </row>
    <row r="165" spans="1:18" s="55" customFormat="1" ht="42" x14ac:dyDescent="0.2">
      <c r="A165" s="299" t="s">
        <v>282</v>
      </c>
      <c r="B165" s="299" t="s">
        <v>94</v>
      </c>
      <c r="C165" s="299" t="s">
        <v>331</v>
      </c>
      <c r="D165" s="292" t="s">
        <v>394</v>
      </c>
      <c r="E165" s="299" t="s">
        <v>395</v>
      </c>
      <c r="F165" s="293">
        <f t="shared" si="11"/>
        <v>0.5</v>
      </c>
      <c r="G165" s="293"/>
      <c r="H165" s="293">
        <v>0.2</v>
      </c>
      <c r="I165" s="293">
        <v>0.1</v>
      </c>
      <c r="J165" s="329">
        <v>0.1</v>
      </c>
      <c r="K165" s="293">
        <v>0.1</v>
      </c>
      <c r="L165" s="293"/>
      <c r="M165" s="329"/>
      <c r="N165" s="293"/>
      <c r="O165" s="299"/>
      <c r="P165" s="293"/>
      <c r="Q165" s="293"/>
      <c r="R165" s="293"/>
    </row>
    <row r="166" spans="1:18" s="55" customFormat="1" ht="70" x14ac:dyDescent="0.2">
      <c r="A166" s="299" t="s">
        <v>282</v>
      </c>
      <c r="B166" s="299" t="s">
        <v>94</v>
      </c>
      <c r="C166" s="299" t="s">
        <v>331</v>
      </c>
      <c r="D166" s="292" t="s">
        <v>396</v>
      </c>
      <c r="E166" s="299" t="s">
        <v>397</v>
      </c>
      <c r="F166" s="293">
        <f t="shared" si="11"/>
        <v>1</v>
      </c>
      <c r="G166" s="293"/>
      <c r="H166" s="293">
        <v>0.4</v>
      </c>
      <c r="I166" s="293">
        <v>0.2</v>
      </c>
      <c r="J166" s="329">
        <v>0.2</v>
      </c>
      <c r="K166" s="293">
        <v>0.2</v>
      </c>
      <c r="L166" s="293"/>
      <c r="M166" s="329"/>
      <c r="N166" s="293"/>
      <c r="O166" s="299"/>
      <c r="P166" s="293"/>
      <c r="Q166" s="293"/>
      <c r="R166" s="293"/>
    </row>
    <row r="167" spans="1:18" s="55" customFormat="1" ht="84" x14ac:dyDescent="0.2">
      <c r="A167" s="299" t="s">
        <v>282</v>
      </c>
      <c r="B167" s="299" t="s">
        <v>94</v>
      </c>
      <c r="C167" s="299" t="s">
        <v>331</v>
      </c>
      <c r="D167" s="292" t="s">
        <v>398</v>
      </c>
      <c r="E167" s="299" t="s">
        <v>399</v>
      </c>
      <c r="F167" s="293">
        <f t="shared" si="11"/>
        <v>1.44</v>
      </c>
      <c r="G167" s="293"/>
      <c r="H167" s="293">
        <v>0.48</v>
      </c>
      <c r="I167" s="293">
        <v>0.24</v>
      </c>
      <c r="J167" s="329">
        <v>0.24</v>
      </c>
      <c r="K167" s="293">
        <v>0.24</v>
      </c>
      <c r="L167" s="293">
        <v>0.24</v>
      </c>
      <c r="M167" s="329"/>
      <c r="N167" s="293"/>
      <c r="O167" s="299"/>
      <c r="P167" s="293"/>
      <c r="Q167" s="293"/>
      <c r="R167" s="293"/>
    </row>
    <row r="168" spans="1:18" s="55" customFormat="1" ht="42" x14ac:dyDescent="0.2">
      <c r="A168" s="299" t="s">
        <v>282</v>
      </c>
      <c r="B168" s="299" t="s">
        <v>94</v>
      </c>
      <c r="C168" s="299" t="s">
        <v>331</v>
      </c>
      <c r="D168" s="292" t="s">
        <v>400</v>
      </c>
      <c r="E168" s="299" t="s">
        <v>401</v>
      </c>
      <c r="F168" s="293">
        <f t="shared" si="11"/>
        <v>0.30000000000000004</v>
      </c>
      <c r="G168" s="293"/>
      <c r="H168" s="293">
        <v>0.2</v>
      </c>
      <c r="I168" s="293">
        <v>0.1</v>
      </c>
      <c r="J168" s="329"/>
      <c r="K168" s="293"/>
      <c r="L168" s="293"/>
      <c r="M168" s="329"/>
      <c r="N168" s="293"/>
      <c r="O168" s="299"/>
      <c r="P168" s="293"/>
      <c r="Q168" s="293"/>
      <c r="R168" s="293"/>
    </row>
    <row r="169" spans="1:18" s="55" customFormat="1" ht="56" x14ac:dyDescent="0.2">
      <c r="A169" s="299" t="s">
        <v>282</v>
      </c>
      <c r="B169" s="299" t="s">
        <v>94</v>
      </c>
      <c r="C169" s="299" t="s">
        <v>331</v>
      </c>
      <c r="D169" s="292" t="s">
        <v>402</v>
      </c>
      <c r="E169" s="299" t="s">
        <v>403</v>
      </c>
      <c r="F169" s="293">
        <f t="shared" si="11"/>
        <v>0.4</v>
      </c>
      <c r="G169" s="293"/>
      <c r="H169" s="293">
        <v>0.2</v>
      </c>
      <c r="I169" s="293">
        <v>0.1</v>
      </c>
      <c r="J169" s="329">
        <v>0.1</v>
      </c>
      <c r="K169" s="293"/>
      <c r="L169" s="293"/>
      <c r="M169" s="329"/>
      <c r="N169" s="293"/>
      <c r="O169" s="299"/>
      <c r="P169" s="293"/>
      <c r="Q169" s="293"/>
      <c r="R169" s="293"/>
    </row>
    <row r="170" spans="1:18" s="55" customFormat="1" ht="56" x14ac:dyDescent="0.2">
      <c r="A170" s="299" t="s">
        <v>282</v>
      </c>
      <c r="B170" s="299" t="s">
        <v>94</v>
      </c>
      <c r="C170" s="299" t="s">
        <v>331</v>
      </c>
      <c r="D170" s="292" t="s">
        <v>404</v>
      </c>
      <c r="E170" s="299" t="s">
        <v>405</v>
      </c>
      <c r="F170" s="293">
        <f t="shared" si="11"/>
        <v>1.1499999999999999</v>
      </c>
      <c r="G170" s="293"/>
      <c r="H170" s="293">
        <v>0.4</v>
      </c>
      <c r="I170" s="293">
        <v>0.2</v>
      </c>
      <c r="J170" s="329">
        <v>0.2</v>
      </c>
      <c r="K170" s="293">
        <v>0.2</v>
      </c>
      <c r="L170" s="293">
        <v>0.15</v>
      </c>
      <c r="M170" s="329"/>
      <c r="N170" s="293"/>
      <c r="O170" s="299"/>
      <c r="P170" s="293"/>
      <c r="Q170" s="293"/>
      <c r="R170" s="293"/>
    </row>
    <row r="171" spans="1:18" s="55" customFormat="1" ht="56" x14ac:dyDescent="0.2">
      <c r="A171" s="299" t="s">
        <v>282</v>
      </c>
      <c r="B171" s="299" t="s">
        <v>94</v>
      </c>
      <c r="C171" s="299" t="s">
        <v>331</v>
      </c>
      <c r="D171" s="292" t="s">
        <v>406</v>
      </c>
      <c r="E171" s="299" t="s">
        <v>407</v>
      </c>
      <c r="F171" s="293">
        <f t="shared" si="11"/>
        <v>1.2</v>
      </c>
      <c r="G171" s="293"/>
      <c r="H171" s="293">
        <v>0.4</v>
      </c>
      <c r="I171" s="293">
        <v>0.2</v>
      </c>
      <c r="J171" s="329">
        <v>0.2</v>
      </c>
      <c r="K171" s="293">
        <v>0.2</v>
      </c>
      <c r="L171" s="293">
        <v>0.2</v>
      </c>
      <c r="M171" s="329"/>
      <c r="N171" s="293"/>
      <c r="O171" s="332"/>
      <c r="P171" s="293"/>
      <c r="Q171" s="293"/>
      <c r="R171" s="293"/>
    </row>
    <row r="172" spans="1:18" s="55" customFormat="1" ht="70" x14ac:dyDescent="0.2">
      <c r="A172" s="299" t="s">
        <v>282</v>
      </c>
      <c r="B172" s="299" t="s">
        <v>94</v>
      </c>
      <c r="C172" s="299" t="s">
        <v>331</v>
      </c>
      <c r="D172" s="292" t="s">
        <v>408</v>
      </c>
      <c r="E172" s="299" t="s">
        <v>409</v>
      </c>
      <c r="F172" s="293">
        <f t="shared" si="11"/>
        <v>0.75</v>
      </c>
      <c r="G172" s="293"/>
      <c r="H172" s="293">
        <v>0.3</v>
      </c>
      <c r="I172" s="293">
        <v>0.15</v>
      </c>
      <c r="J172" s="329">
        <v>0.15</v>
      </c>
      <c r="K172" s="293">
        <v>0.15</v>
      </c>
      <c r="L172" s="293"/>
      <c r="M172" s="329"/>
      <c r="N172" s="293"/>
      <c r="O172" s="333"/>
      <c r="P172" s="293"/>
      <c r="Q172" s="293"/>
      <c r="R172" s="293"/>
    </row>
    <row r="173" spans="1:18" s="55" customFormat="1" ht="70" x14ac:dyDescent="0.2">
      <c r="A173" s="299" t="s">
        <v>282</v>
      </c>
      <c r="B173" s="299" t="s">
        <v>94</v>
      </c>
      <c r="C173" s="299" t="s">
        <v>331</v>
      </c>
      <c r="D173" s="299" t="s">
        <v>379</v>
      </c>
      <c r="E173" s="299" t="s">
        <v>410</v>
      </c>
      <c r="F173" s="293">
        <f t="shared" si="11"/>
        <v>0.52999999999999992</v>
      </c>
      <c r="G173" s="293"/>
      <c r="H173" s="293">
        <v>0.3</v>
      </c>
      <c r="I173" s="293">
        <v>0.15</v>
      </c>
      <c r="J173" s="329">
        <v>0.08</v>
      </c>
      <c r="K173" s="293"/>
      <c r="L173" s="293"/>
      <c r="M173" s="329"/>
      <c r="N173" s="293"/>
      <c r="O173" s="299"/>
      <c r="P173" s="293"/>
      <c r="Q173" s="293"/>
      <c r="R173" s="293"/>
    </row>
    <row r="174" spans="1:18" s="55" customFormat="1" ht="70" x14ac:dyDescent="0.2">
      <c r="A174" s="334" t="s">
        <v>282</v>
      </c>
      <c r="B174" s="422" t="s">
        <v>94</v>
      </c>
      <c r="C174" s="424" t="s">
        <v>411</v>
      </c>
      <c r="D174" s="299" t="s">
        <v>710</v>
      </c>
      <c r="E174" s="299" t="s">
        <v>711</v>
      </c>
      <c r="F174" s="293">
        <f t="shared" si="11"/>
        <v>4.5050000000000008</v>
      </c>
      <c r="G174" s="293"/>
      <c r="H174" s="293">
        <v>0</v>
      </c>
      <c r="I174" s="293"/>
      <c r="J174" s="329">
        <v>0.26500000000000001</v>
      </c>
      <c r="K174" s="293">
        <v>0.53</v>
      </c>
      <c r="L174" s="293">
        <v>0.53</v>
      </c>
      <c r="M174" s="329">
        <v>0.53</v>
      </c>
      <c r="N174" s="293">
        <v>0.53</v>
      </c>
      <c r="O174" s="293">
        <v>0.53</v>
      </c>
      <c r="P174" s="293">
        <v>0.53</v>
      </c>
      <c r="Q174" s="293">
        <v>0.53</v>
      </c>
      <c r="R174" s="293">
        <v>0.53</v>
      </c>
    </row>
    <row r="175" spans="1:18" s="55" customFormat="1" ht="84" x14ac:dyDescent="0.2">
      <c r="A175" s="334" t="s">
        <v>282</v>
      </c>
      <c r="B175" s="423"/>
      <c r="C175" s="425"/>
      <c r="D175" s="299" t="s">
        <v>712</v>
      </c>
      <c r="E175" s="299" t="s">
        <v>713</v>
      </c>
      <c r="F175" s="293">
        <f t="shared" si="11"/>
        <v>0.18</v>
      </c>
      <c r="G175" s="293"/>
      <c r="H175" s="293">
        <v>0.12000000000000001</v>
      </c>
      <c r="I175" s="293">
        <v>0.06</v>
      </c>
      <c r="J175" s="329"/>
      <c r="K175" s="293"/>
      <c r="L175" s="293"/>
      <c r="M175" s="329"/>
      <c r="N175" s="293"/>
      <c r="O175" s="293"/>
      <c r="P175" s="293"/>
      <c r="Q175" s="293"/>
      <c r="R175" s="293"/>
    </row>
    <row r="176" spans="1:18" s="55" customFormat="1" ht="56" x14ac:dyDescent="0.2">
      <c r="A176" s="334" t="s">
        <v>282</v>
      </c>
      <c r="B176" s="423"/>
      <c r="C176" s="425"/>
      <c r="D176" s="299" t="s">
        <v>714</v>
      </c>
      <c r="E176" s="299" t="s">
        <v>715</v>
      </c>
      <c r="F176" s="293">
        <f t="shared" si="11"/>
        <v>2.4000000000000004</v>
      </c>
      <c r="G176" s="293"/>
      <c r="H176" s="293">
        <v>2.4000000000000004</v>
      </c>
      <c r="I176" s="293"/>
      <c r="J176" s="329"/>
      <c r="K176" s="293"/>
      <c r="L176" s="293"/>
      <c r="M176" s="329"/>
      <c r="N176" s="293"/>
      <c r="O176" s="293"/>
      <c r="P176" s="293"/>
      <c r="Q176" s="293"/>
      <c r="R176" s="293"/>
    </row>
    <row r="177" spans="1:1527" s="55" customFormat="1" ht="140" x14ac:dyDescent="0.2">
      <c r="A177" s="334" t="s">
        <v>282</v>
      </c>
      <c r="B177" s="423"/>
      <c r="C177" s="425"/>
      <c r="D177" s="299" t="s">
        <v>716</v>
      </c>
      <c r="E177" s="299" t="s">
        <v>717</v>
      </c>
      <c r="F177" s="293">
        <f t="shared" si="11"/>
        <v>0.42</v>
      </c>
      <c r="G177" s="293"/>
      <c r="H177" s="293">
        <v>0.42</v>
      </c>
      <c r="I177" s="293"/>
      <c r="J177" s="329"/>
      <c r="K177" s="293"/>
      <c r="L177" s="293"/>
      <c r="M177" s="329"/>
      <c r="N177" s="293"/>
      <c r="O177" s="293"/>
      <c r="P177" s="293"/>
      <c r="Q177" s="293"/>
      <c r="R177" s="293"/>
    </row>
    <row r="178" spans="1:1527" s="55" customFormat="1" ht="126" x14ac:dyDescent="0.2">
      <c r="A178" s="334" t="s">
        <v>282</v>
      </c>
      <c r="B178" s="423"/>
      <c r="C178" s="425"/>
      <c r="D178" s="299" t="s">
        <v>718</v>
      </c>
      <c r="E178" s="299" t="s">
        <v>719</v>
      </c>
      <c r="F178" s="293">
        <f t="shared" si="11"/>
        <v>1.9999999999999998</v>
      </c>
      <c r="G178" s="293"/>
      <c r="H178" s="293">
        <v>0.46</v>
      </c>
      <c r="I178" s="293">
        <v>0.46</v>
      </c>
      <c r="J178" s="329">
        <v>0.48</v>
      </c>
      <c r="K178" s="293">
        <v>0.42</v>
      </c>
      <c r="L178" s="293">
        <v>0.18</v>
      </c>
      <c r="M178" s="329"/>
      <c r="N178" s="293"/>
      <c r="O178" s="293"/>
      <c r="P178" s="293"/>
      <c r="Q178" s="293"/>
      <c r="R178" s="293"/>
    </row>
    <row r="179" spans="1:1527" s="55" customFormat="1" ht="70" x14ac:dyDescent="0.2">
      <c r="A179" s="334" t="s">
        <v>282</v>
      </c>
      <c r="B179" s="423"/>
      <c r="C179" s="425"/>
      <c r="D179" s="299" t="s">
        <v>720</v>
      </c>
      <c r="E179" s="299" t="s">
        <v>721</v>
      </c>
      <c r="F179" s="293">
        <f t="shared" si="11"/>
        <v>3.68</v>
      </c>
      <c r="G179" s="293"/>
      <c r="H179" s="293">
        <v>0.29000000000000004</v>
      </c>
      <c r="I179" s="293">
        <v>0.37</v>
      </c>
      <c r="J179" s="329">
        <v>0.52</v>
      </c>
      <c r="K179" s="293">
        <v>0.44</v>
      </c>
      <c r="L179" s="293">
        <v>0.37</v>
      </c>
      <c r="M179" s="329">
        <v>0.4</v>
      </c>
      <c r="N179" s="293">
        <v>0.44</v>
      </c>
      <c r="O179" s="293">
        <v>0.4</v>
      </c>
      <c r="P179" s="293">
        <v>0.26</v>
      </c>
      <c r="Q179" s="293">
        <v>0.15</v>
      </c>
      <c r="R179" s="293">
        <v>0.04</v>
      </c>
    </row>
    <row r="180" spans="1:1527" s="55" customFormat="1" ht="98" x14ac:dyDescent="0.2">
      <c r="A180" s="334" t="s">
        <v>282</v>
      </c>
      <c r="B180" s="423"/>
      <c r="C180" s="425"/>
      <c r="D180" s="299" t="s">
        <v>722</v>
      </c>
      <c r="E180" s="299" t="s">
        <v>723</v>
      </c>
      <c r="F180" s="293">
        <f t="shared" si="11"/>
        <v>6.4</v>
      </c>
      <c r="G180" s="293"/>
      <c r="H180" s="293">
        <v>3.2</v>
      </c>
      <c r="I180" s="293">
        <v>3.2</v>
      </c>
      <c r="J180" s="329"/>
      <c r="K180" s="293"/>
      <c r="L180" s="293"/>
      <c r="M180" s="329"/>
      <c r="N180" s="293"/>
      <c r="O180" s="293"/>
      <c r="P180" s="293"/>
      <c r="Q180" s="293"/>
      <c r="R180" s="293"/>
    </row>
    <row r="181" spans="1:1527" s="55" customFormat="1" ht="56" x14ac:dyDescent="0.2">
      <c r="A181" s="334" t="s">
        <v>282</v>
      </c>
      <c r="B181" s="423"/>
      <c r="C181" s="425"/>
      <c r="D181" s="299" t="s">
        <v>724</v>
      </c>
      <c r="E181" s="299" t="s">
        <v>725</v>
      </c>
      <c r="F181" s="293">
        <f t="shared" si="11"/>
        <v>0.53600000000000003</v>
      </c>
      <c r="G181" s="335"/>
      <c r="H181" s="293">
        <v>0.26800000000000002</v>
      </c>
      <c r="I181" s="293">
        <v>0.26800000000000002</v>
      </c>
      <c r="J181" s="329"/>
      <c r="K181" s="293"/>
      <c r="L181" s="293"/>
      <c r="M181" s="329"/>
      <c r="N181" s="293"/>
      <c r="O181" s="293"/>
      <c r="P181" s="293"/>
      <c r="Q181" s="293"/>
      <c r="R181" s="293"/>
    </row>
    <row r="182" spans="1:1527" s="55" customFormat="1" x14ac:dyDescent="0.2">
      <c r="A182" s="299" t="s">
        <v>282</v>
      </c>
      <c r="B182" s="299" t="s">
        <v>94</v>
      </c>
      <c r="C182" s="299" t="s">
        <v>412</v>
      </c>
      <c r="D182" s="336"/>
      <c r="E182" s="337" t="s">
        <v>413</v>
      </c>
      <c r="F182" s="293">
        <f>SUM(G182:R182)</f>
        <v>1422.6</v>
      </c>
      <c r="G182" s="293"/>
      <c r="H182" s="293">
        <v>22.6</v>
      </c>
      <c r="I182" s="293">
        <v>140</v>
      </c>
      <c r="J182" s="329">
        <v>140</v>
      </c>
      <c r="K182" s="293">
        <v>140</v>
      </c>
      <c r="L182" s="293">
        <v>140</v>
      </c>
      <c r="M182" s="329">
        <v>140</v>
      </c>
      <c r="N182" s="293">
        <v>140</v>
      </c>
      <c r="O182" s="293">
        <v>140</v>
      </c>
      <c r="P182" s="293">
        <v>140</v>
      </c>
      <c r="Q182" s="293">
        <v>140</v>
      </c>
      <c r="R182" s="293">
        <v>140</v>
      </c>
    </row>
    <row r="183" spans="1:1527" x14ac:dyDescent="0.2">
      <c r="A183" s="464" t="s">
        <v>94</v>
      </c>
      <c r="B183" s="464"/>
      <c r="C183" s="464"/>
      <c r="D183" s="464"/>
      <c r="E183" s="469"/>
      <c r="F183" s="160">
        <f t="shared" ref="F183:R183" si="12">SUM(F129:F182)</f>
        <v>1538</v>
      </c>
      <c r="G183" s="65">
        <f t="shared" si="12"/>
        <v>0</v>
      </c>
      <c r="H183" s="65">
        <f t="shared" si="12"/>
        <v>62.899999999999991</v>
      </c>
      <c r="I183" s="65">
        <f t="shared" si="12"/>
        <v>160.779</v>
      </c>
      <c r="J183" s="65">
        <f t="shared" si="12"/>
        <v>157.11599999999999</v>
      </c>
      <c r="K183" s="65">
        <f t="shared" si="12"/>
        <v>155.86099999999999</v>
      </c>
      <c r="L183" s="65">
        <f t="shared" si="12"/>
        <v>155.18899999999999</v>
      </c>
      <c r="M183" s="65">
        <f t="shared" si="12"/>
        <v>142.215</v>
      </c>
      <c r="N183" s="65">
        <f t="shared" si="12"/>
        <v>140.97</v>
      </c>
      <c r="O183" s="65">
        <f t="shared" si="12"/>
        <v>140.93</v>
      </c>
      <c r="P183" s="65">
        <f t="shared" si="12"/>
        <v>140.79</v>
      </c>
      <c r="Q183" s="65">
        <f t="shared" si="12"/>
        <v>140.68</v>
      </c>
      <c r="R183" s="65">
        <f t="shared" si="12"/>
        <v>140.57</v>
      </c>
    </row>
    <row r="184" spans="1:1527" x14ac:dyDescent="0.2">
      <c r="A184" s="469" t="s">
        <v>218</v>
      </c>
      <c r="B184" s="470"/>
      <c r="C184" s="470"/>
      <c r="D184" s="470"/>
      <c r="E184" s="470"/>
      <c r="F184" s="161"/>
      <c r="G184" s="420">
        <f>+G183+H183+I183</f>
        <v>223.67899999999997</v>
      </c>
      <c r="H184" s="420"/>
      <c r="I184" s="421"/>
      <c r="J184" s="419">
        <f>+J183+K183+L183+G184</f>
        <v>691.84499999999991</v>
      </c>
      <c r="K184" s="420"/>
      <c r="L184" s="421"/>
      <c r="M184" s="419">
        <f>+M183+N183+O183+J184</f>
        <v>1115.96</v>
      </c>
      <c r="N184" s="420"/>
      <c r="O184" s="421"/>
      <c r="P184" s="419">
        <f>+P183+Q183+R183+M184</f>
        <v>1538</v>
      </c>
      <c r="Q184" s="420"/>
      <c r="R184" s="421"/>
    </row>
    <row r="185" spans="1:1527" s="35" customFormat="1" x14ac:dyDescent="0.2">
      <c r="A185" s="48"/>
      <c r="E185" s="67"/>
      <c r="F185" s="152"/>
      <c r="G185" s="50"/>
      <c r="H185" s="50"/>
      <c r="I185" s="50"/>
      <c r="J185" s="68"/>
      <c r="K185" s="50"/>
      <c r="L185" s="50"/>
      <c r="M185" s="68"/>
      <c r="N185" s="50"/>
      <c r="O185" s="50"/>
      <c r="P185" s="68"/>
      <c r="Q185" s="50"/>
      <c r="R185" s="50"/>
    </row>
    <row r="186" spans="1:1527" s="69" customFormat="1" ht="17" x14ac:dyDescent="0.2">
      <c r="A186" s="41" t="s">
        <v>84</v>
      </c>
      <c r="B186" s="41" t="s">
        <v>85</v>
      </c>
      <c r="C186" s="42" t="s">
        <v>243</v>
      </c>
      <c r="D186" s="42" t="s">
        <v>176</v>
      </c>
      <c r="E186" s="42" t="s">
        <v>86</v>
      </c>
      <c r="F186" s="147" t="s">
        <v>194</v>
      </c>
      <c r="G186" s="136" t="s">
        <v>206</v>
      </c>
      <c r="H186" s="37" t="s">
        <v>207</v>
      </c>
      <c r="I186" s="37" t="s">
        <v>208</v>
      </c>
      <c r="J186" s="37" t="s">
        <v>209</v>
      </c>
      <c r="K186" s="37" t="s">
        <v>210</v>
      </c>
      <c r="L186" s="37" t="s">
        <v>211</v>
      </c>
      <c r="M186" s="37" t="s">
        <v>212</v>
      </c>
      <c r="N186" s="37" t="s">
        <v>213</v>
      </c>
      <c r="O186" s="37" t="s">
        <v>214</v>
      </c>
      <c r="P186" s="37" t="s">
        <v>215</v>
      </c>
      <c r="Q186" s="37" t="s">
        <v>216</v>
      </c>
      <c r="R186" s="37" t="s">
        <v>217</v>
      </c>
      <c r="BA186" s="70"/>
      <c r="BB186" s="70"/>
      <c r="BC186" s="70"/>
      <c r="BD186" s="70"/>
      <c r="BE186" s="70"/>
      <c r="BF186" s="70"/>
      <c r="BG186" s="70"/>
      <c r="BH186" s="70"/>
      <c r="BI186" s="70"/>
      <c r="BJ186" s="70"/>
      <c r="BK186" s="70"/>
      <c r="BL186" s="70"/>
      <c r="BM186" s="70"/>
      <c r="BN186" s="70"/>
      <c r="BO186" s="70"/>
      <c r="BP186" s="70"/>
      <c r="BQ186" s="70"/>
      <c r="BR186" s="70"/>
      <c r="BS186" s="70"/>
      <c r="BT186" s="70"/>
      <c r="BU186" s="70"/>
      <c r="BV186" s="70"/>
      <c r="BW186" s="70"/>
      <c r="BX186" s="70"/>
      <c r="BY186" s="70"/>
      <c r="BZ186" s="70"/>
      <c r="CA186" s="70"/>
      <c r="CB186" s="70"/>
      <c r="CC186" s="70"/>
      <c r="CD186" s="70"/>
      <c r="CE186" s="70"/>
      <c r="CF186" s="70"/>
      <c r="CG186" s="70"/>
      <c r="CH186" s="70"/>
      <c r="CI186" s="70"/>
      <c r="CJ186" s="70"/>
      <c r="CK186" s="70"/>
      <c r="CL186" s="70"/>
      <c r="CM186" s="70"/>
      <c r="CN186" s="70"/>
      <c r="CO186" s="70"/>
      <c r="CP186" s="70"/>
      <c r="CQ186" s="70"/>
      <c r="CR186" s="70"/>
      <c r="CS186" s="70"/>
      <c r="CT186" s="70"/>
      <c r="CU186" s="70"/>
      <c r="CV186" s="70"/>
      <c r="CW186" s="70"/>
      <c r="CX186" s="70"/>
      <c r="CY186" s="70"/>
      <c r="CZ186" s="70"/>
      <c r="DA186" s="70"/>
      <c r="DB186" s="70"/>
      <c r="DC186" s="70"/>
      <c r="DD186" s="70"/>
      <c r="DE186" s="70"/>
      <c r="DF186" s="70"/>
      <c r="DG186" s="70"/>
      <c r="DH186" s="70"/>
      <c r="DI186" s="70"/>
      <c r="DJ186" s="70"/>
      <c r="DK186" s="70"/>
      <c r="DL186" s="70"/>
      <c r="DM186" s="70"/>
      <c r="DN186" s="70"/>
      <c r="DO186" s="70"/>
      <c r="DP186" s="70"/>
      <c r="DQ186" s="70"/>
      <c r="DR186" s="70"/>
      <c r="DS186" s="70"/>
      <c r="DT186" s="70"/>
      <c r="DU186" s="70"/>
      <c r="DV186" s="70"/>
      <c r="DW186" s="70"/>
      <c r="DX186" s="70"/>
      <c r="DY186" s="70"/>
      <c r="DZ186" s="70"/>
      <c r="EA186" s="70"/>
      <c r="EB186" s="70"/>
      <c r="EC186" s="70"/>
      <c r="ED186" s="70"/>
      <c r="EE186" s="70"/>
      <c r="EF186" s="70"/>
      <c r="EG186" s="70"/>
      <c r="EH186" s="70"/>
      <c r="EI186" s="70"/>
      <c r="EJ186" s="70"/>
      <c r="EK186" s="70"/>
      <c r="EL186" s="70"/>
      <c r="EM186" s="70"/>
      <c r="EN186" s="70"/>
      <c r="EO186" s="70"/>
      <c r="EP186" s="70"/>
      <c r="EQ186" s="70"/>
      <c r="ER186" s="70"/>
      <c r="ES186" s="70"/>
      <c r="ET186" s="70"/>
      <c r="EU186" s="70"/>
      <c r="EV186" s="70"/>
      <c r="EW186" s="70"/>
      <c r="EX186" s="70"/>
      <c r="EY186" s="70"/>
      <c r="EZ186" s="70"/>
      <c r="FA186" s="70"/>
      <c r="FB186" s="70"/>
      <c r="FC186" s="70"/>
      <c r="FD186" s="70"/>
      <c r="FE186" s="70"/>
      <c r="FF186" s="70"/>
      <c r="FG186" s="70"/>
      <c r="FH186" s="70"/>
      <c r="FI186" s="70"/>
      <c r="FJ186" s="70"/>
      <c r="FK186" s="70"/>
      <c r="FL186" s="70"/>
      <c r="FM186" s="70"/>
      <c r="FN186" s="70"/>
      <c r="FO186" s="70"/>
      <c r="FP186" s="70"/>
      <c r="FQ186" s="70"/>
      <c r="FR186" s="70"/>
      <c r="FS186" s="70"/>
      <c r="FT186" s="70"/>
      <c r="FU186" s="70"/>
      <c r="FV186" s="70"/>
      <c r="FW186" s="70"/>
      <c r="FX186" s="70"/>
      <c r="FY186" s="70"/>
      <c r="FZ186" s="70"/>
      <c r="GA186" s="70"/>
      <c r="GB186" s="70"/>
      <c r="GC186" s="70"/>
      <c r="GD186" s="70"/>
      <c r="GE186" s="70"/>
      <c r="GF186" s="70"/>
      <c r="GG186" s="70"/>
      <c r="GH186" s="70"/>
      <c r="GI186" s="70"/>
      <c r="GJ186" s="70"/>
      <c r="GK186" s="70"/>
      <c r="GL186" s="70"/>
      <c r="GM186" s="70"/>
      <c r="GN186" s="70"/>
      <c r="GO186" s="70"/>
      <c r="GP186" s="70"/>
      <c r="GQ186" s="70"/>
      <c r="GR186" s="70"/>
      <c r="GS186" s="70"/>
      <c r="GT186" s="70"/>
      <c r="GU186" s="70"/>
      <c r="GV186" s="70"/>
      <c r="GW186" s="70"/>
      <c r="GX186" s="70"/>
      <c r="GY186" s="70"/>
      <c r="GZ186" s="70"/>
      <c r="HA186" s="70"/>
      <c r="HB186" s="70"/>
      <c r="HC186" s="70"/>
      <c r="HD186" s="70"/>
      <c r="HE186" s="70"/>
      <c r="HF186" s="70"/>
      <c r="HG186" s="70"/>
      <c r="HH186" s="70"/>
      <c r="HI186" s="70"/>
      <c r="HJ186" s="70"/>
      <c r="HK186" s="70"/>
      <c r="HL186" s="70"/>
      <c r="HM186" s="70"/>
      <c r="HN186" s="70"/>
      <c r="HO186" s="70"/>
      <c r="HP186" s="70"/>
      <c r="HQ186" s="70"/>
      <c r="HR186" s="70"/>
      <c r="HS186" s="70"/>
      <c r="HT186" s="70"/>
      <c r="HU186" s="70"/>
      <c r="HV186" s="70"/>
      <c r="HW186" s="70"/>
      <c r="HX186" s="70"/>
      <c r="HY186" s="70"/>
      <c r="HZ186" s="70"/>
      <c r="IA186" s="70"/>
      <c r="IB186" s="70"/>
      <c r="IC186" s="70"/>
      <c r="ID186" s="70"/>
      <c r="IE186" s="70"/>
      <c r="IF186" s="70"/>
      <c r="IG186" s="70"/>
      <c r="IH186" s="70"/>
      <c r="II186" s="70"/>
      <c r="IJ186" s="70"/>
      <c r="IK186" s="70"/>
      <c r="IL186" s="70"/>
      <c r="IM186" s="70"/>
      <c r="IN186" s="70"/>
      <c r="IO186" s="70"/>
      <c r="IP186" s="70"/>
      <c r="IQ186" s="70"/>
      <c r="IR186" s="70"/>
      <c r="IS186" s="70"/>
      <c r="IT186" s="70"/>
      <c r="IU186" s="70"/>
      <c r="IV186" s="70"/>
      <c r="IW186" s="70"/>
      <c r="IX186" s="70"/>
      <c r="IY186" s="70"/>
      <c r="IZ186" s="70"/>
      <c r="JA186" s="70"/>
      <c r="JB186" s="70"/>
      <c r="JC186" s="70"/>
      <c r="JD186" s="70"/>
      <c r="JE186" s="70"/>
      <c r="JF186" s="70"/>
      <c r="JG186" s="70"/>
      <c r="JH186" s="70"/>
      <c r="JI186" s="70"/>
      <c r="JJ186" s="70"/>
      <c r="JK186" s="70"/>
      <c r="JL186" s="70"/>
      <c r="JM186" s="70"/>
      <c r="JN186" s="70"/>
      <c r="JO186" s="70"/>
      <c r="JP186" s="70"/>
      <c r="JQ186" s="70"/>
      <c r="JR186" s="70"/>
      <c r="JS186" s="70"/>
      <c r="JT186" s="70"/>
      <c r="JU186" s="70"/>
      <c r="JV186" s="70"/>
      <c r="JW186" s="70"/>
      <c r="JX186" s="70"/>
      <c r="JY186" s="70"/>
      <c r="JZ186" s="70"/>
      <c r="KA186" s="70"/>
      <c r="KB186" s="70"/>
      <c r="KC186" s="70"/>
      <c r="KD186" s="70"/>
      <c r="KE186" s="70"/>
      <c r="KF186" s="70"/>
      <c r="KG186" s="70"/>
      <c r="KH186" s="70"/>
      <c r="KI186" s="70"/>
      <c r="KJ186" s="70"/>
      <c r="KK186" s="70"/>
      <c r="KL186" s="70"/>
      <c r="KM186" s="70"/>
      <c r="KN186" s="70"/>
      <c r="KO186" s="70"/>
      <c r="KP186" s="70"/>
      <c r="KQ186" s="70"/>
      <c r="KR186" s="70"/>
      <c r="KS186" s="70"/>
      <c r="KT186" s="70"/>
      <c r="KU186" s="70"/>
      <c r="KV186" s="70"/>
      <c r="KW186" s="70"/>
      <c r="KX186" s="70"/>
      <c r="KY186" s="70"/>
      <c r="KZ186" s="70"/>
      <c r="LA186" s="70"/>
      <c r="LB186" s="70"/>
      <c r="LC186" s="70"/>
      <c r="LD186" s="70"/>
      <c r="LE186" s="70"/>
      <c r="LF186" s="70"/>
      <c r="LG186" s="70"/>
      <c r="LH186" s="70"/>
      <c r="LI186" s="70"/>
      <c r="LJ186" s="70"/>
      <c r="LK186" s="70"/>
      <c r="LL186" s="70"/>
      <c r="LM186" s="70"/>
      <c r="LN186" s="70"/>
      <c r="LO186" s="70"/>
      <c r="LP186" s="70"/>
      <c r="LQ186" s="70"/>
      <c r="LR186" s="70"/>
      <c r="LS186" s="70"/>
      <c r="LT186" s="70"/>
      <c r="LU186" s="70"/>
      <c r="LV186" s="70"/>
      <c r="LW186" s="70"/>
      <c r="LX186" s="70"/>
      <c r="LY186" s="70"/>
      <c r="LZ186" s="70"/>
      <c r="MA186" s="70"/>
      <c r="MB186" s="70"/>
      <c r="MC186" s="70"/>
      <c r="MD186" s="70"/>
      <c r="ME186" s="70"/>
      <c r="MF186" s="70"/>
      <c r="MG186" s="70"/>
      <c r="MH186" s="70"/>
      <c r="MI186" s="70"/>
      <c r="MJ186" s="70"/>
      <c r="MK186" s="70"/>
      <c r="ML186" s="70"/>
      <c r="MM186" s="70"/>
      <c r="MN186" s="70"/>
      <c r="MO186" s="70"/>
      <c r="MP186" s="70"/>
      <c r="MQ186" s="70"/>
      <c r="MR186" s="70"/>
      <c r="MS186" s="70"/>
      <c r="MT186" s="70"/>
      <c r="MU186" s="70"/>
      <c r="MV186" s="70"/>
      <c r="MW186" s="70"/>
      <c r="MX186" s="70"/>
      <c r="MY186" s="70"/>
      <c r="MZ186" s="70"/>
      <c r="NA186" s="70"/>
      <c r="NB186" s="70"/>
      <c r="NC186" s="70"/>
      <c r="ND186" s="70"/>
      <c r="NE186" s="70"/>
      <c r="NF186" s="70"/>
      <c r="NG186" s="70"/>
      <c r="NH186" s="70"/>
      <c r="NI186" s="70"/>
      <c r="NJ186" s="70"/>
      <c r="NK186" s="70"/>
      <c r="NL186" s="70"/>
      <c r="NM186" s="70"/>
      <c r="NN186" s="70"/>
      <c r="NO186" s="70"/>
      <c r="NP186" s="70"/>
      <c r="NQ186" s="70"/>
      <c r="NR186" s="70"/>
      <c r="NS186" s="70"/>
      <c r="NT186" s="70"/>
      <c r="NU186" s="70"/>
      <c r="NV186" s="70"/>
      <c r="NW186" s="70"/>
      <c r="NX186" s="70"/>
      <c r="NY186" s="70"/>
      <c r="NZ186" s="70"/>
      <c r="OA186" s="70"/>
      <c r="OB186" s="70"/>
      <c r="OC186" s="70"/>
      <c r="OD186" s="70"/>
      <c r="OE186" s="70"/>
      <c r="OF186" s="70"/>
      <c r="OG186" s="70"/>
      <c r="OH186" s="70"/>
      <c r="OI186" s="70"/>
      <c r="OJ186" s="70"/>
      <c r="OK186" s="70"/>
      <c r="OL186" s="70"/>
      <c r="OM186" s="70"/>
      <c r="ON186" s="70"/>
      <c r="OO186" s="70"/>
      <c r="OP186" s="70"/>
      <c r="OQ186" s="70"/>
      <c r="OR186" s="70"/>
      <c r="OS186" s="70"/>
      <c r="OT186" s="70"/>
      <c r="OU186" s="70"/>
      <c r="OV186" s="70"/>
      <c r="OW186" s="70"/>
      <c r="OX186" s="70"/>
      <c r="OY186" s="70"/>
      <c r="OZ186" s="70"/>
      <c r="PA186" s="70"/>
      <c r="PB186" s="70"/>
      <c r="PC186" s="70"/>
      <c r="PD186" s="70"/>
      <c r="PE186" s="70"/>
      <c r="PF186" s="70"/>
      <c r="PG186" s="70"/>
      <c r="PH186" s="70"/>
      <c r="PI186" s="70"/>
      <c r="PJ186" s="70"/>
      <c r="PK186" s="70"/>
      <c r="PL186" s="70"/>
      <c r="PM186" s="70"/>
      <c r="PN186" s="70"/>
      <c r="PO186" s="70"/>
      <c r="PP186" s="70"/>
      <c r="PQ186" s="70"/>
      <c r="PR186" s="70"/>
      <c r="PS186" s="70"/>
      <c r="PT186" s="70"/>
      <c r="PU186" s="70"/>
      <c r="PV186" s="70"/>
      <c r="PW186" s="70"/>
      <c r="PX186" s="70"/>
      <c r="PY186" s="70"/>
      <c r="PZ186" s="70"/>
      <c r="QA186" s="70"/>
      <c r="QB186" s="70"/>
      <c r="QC186" s="70"/>
      <c r="QD186" s="70"/>
      <c r="QE186" s="70"/>
      <c r="QF186" s="70"/>
      <c r="QG186" s="70"/>
      <c r="QH186" s="70"/>
      <c r="QI186" s="70"/>
      <c r="QJ186" s="70"/>
      <c r="QK186" s="70"/>
      <c r="QL186" s="70"/>
      <c r="QM186" s="70"/>
      <c r="QN186" s="70"/>
      <c r="QO186" s="70"/>
      <c r="QP186" s="70"/>
      <c r="QQ186" s="70"/>
      <c r="QR186" s="70"/>
      <c r="QS186" s="70"/>
      <c r="QT186" s="70"/>
      <c r="QU186" s="70"/>
      <c r="QV186" s="70"/>
      <c r="QW186" s="70"/>
      <c r="QX186" s="70"/>
      <c r="QY186" s="70"/>
      <c r="QZ186" s="70"/>
      <c r="RA186" s="70"/>
      <c r="RB186" s="70"/>
      <c r="RC186" s="70"/>
      <c r="RD186" s="70"/>
      <c r="RE186" s="70"/>
      <c r="RF186" s="70"/>
      <c r="RG186" s="70"/>
      <c r="RH186" s="70"/>
      <c r="RI186" s="70"/>
      <c r="RJ186" s="70"/>
      <c r="RK186" s="70"/>
      <c r="RL186" s="70"/>
      <c r="RM186" s="70"/>
      <c r="RN186" s="70"/>
      <c r="RO186" s="70"/>
      <c r="RP186" s="70"/>
      <c r="RQ186" s="70"/>
      <c r="RR186" s="70"/>
      <c r="RS186" s="70"/>
      <c r="RT186" s="70"/>
      <c r="RU186" s="70"/>
      <c r="RV186" s="70"/>
      <c r="RW186" s="70"/>
      <c r="RX186" s="70"/>
      <c r="RY186" s="70"/>
      <c r="RZ186" s="70"/>
      <c r="SA186" s="70"/>
      <c r="SB186" s="70"/>
      <c r="SC186" s="70"/>
      <c r="SD186" s="70"/>
      <c r="SE186" s="70"/>
      <c r="SF186" s="70"/>
      <c r="SG186" s="70"/>
      <c r="SH186" s="70"/>
      <c r="SI186" s="70"/>
      <c r="SJ186" s="70"/>
      <c r="SK186" s="70"/>
      <c r="SL186" s="70"/>
      <c r="SM186" s="70"/>
      <c r="SN186" s="70"/>
      <c r="SO186" s="70"/>
      <c r="SP186" s="70"/>
      <c r="SQ186" s="70"/>
      <c r="SR186" s="70"/>
      <c r="SS186" s="70"/>
      <c r="ST186" s="70"/>
      <c r="SU186" s="70"/>
      <c r="SV186" s="70"/>
      <c r="SW186" s="70"/>
      <c r="SX186" s="70"/>
      <c r="SY186" s="70"/>
      <c r="SZ186" s="70"/>
      <c r="TA186" s="70"/>
      <c r="TB186" s="70"/>
      <c r="TC186" s="70"/>
      <c r="TD186" s="70"/>
      <c r="TE186" s="70"/>
      <c r="TF186" s="70"/>
      <c r="TG186" s="70"/>
      <c r="TH186" s="70"/>
      <c r="TI186" s="70"/>
      <c r="TJ186" s="70"/>
      <c r="TK186" s="70"/>
      <c r="TL186" s="70"/>
      <c r="TM186" s="70"/>
      <c r="TN186" s="70"/>
      <c r="TO186" s="70"/>
      <c r="TP186" s="70"/>
      <c r="TQ186" s="70"/>
      <c r="TR186" s="70"/>
      <c r="TS186" s="70"/>
      <c r="TT186" s="70"/>
      <c r="TU186" s="70"/>
      <c r="TV186" s="70"/>
      <c r="TW186" s="70"/>
      <c r="TX186" s="70"/>
      <c r="TY186" s="70"/>
      <c r="TZ186" s="70"/>
      <c r="UA186" s="70"/>
      <c r="UB186" s="70"/>
      <c r="UC186" s="70"/>
      <c r="UD186" s="70"/>
      <c r="UE186" s="70"/>
      <c r="UF186" s="70"/>
      <c r="UG186" s="70"/>
      <c r="UH186" s="70"/>
      <c r="UI186" s="70"/>
      <c r="UJ186" s="70"/>
      <c r="UK186" s="70"/>
      <c r="UL186" s="70"/>
      <c r="UM186" s="70"/>
      <c r="UN186" s="70"/>
      <c r="UO186" s="70"/>
      <c r="UP186" s="70"/>
      <c r="UQ186" s="70"/>
      <c r="UR186" s="70"/>
      <c r="US186" s="70"/>
      <c r="UT186" s="70"/>
      <c r="UU186" s="70"/>
      <c r="UV186" s="70"/>
      <c r="UW186" s="70"/>
      <c r="UX186" s="70"/>
      <c r="UY186" s="70"/>
      <c r="UZ186" s="70"/>
      <c r="VA186" s="70"/>
      <c r="VB186" s="70"/>
      <c r="VC186" s="70"/>
      <c r="VD186" s="70"/>
      <c r="VE186" s="70"/>
      <c r="VF186" s="70"/>
      <c r="VG186" s="70"/>
      <c r="VH186" s="70"/>
      <c r="VI186" s="70"/>
      <c r="VJ186" s="70"/>
      <c r="VK186" s="70"/>
      <c r="VL186" s="70"/>
      <c r="VM186" s="70"/>
      <c r="VN186" s="70"/>
      <c r="VO186" s="70"/>
      <c r="VP186" s="70"/>
      <c r="VQ186" s="70"/>
      <c r="VR186" s="70"/>
      <c r="VS186" s="70"/>
      <c r="VT186" s="70"/>
      <c r="VU186" s="70"/>
      <c r="VV186" s="70"/>
      <c r="VW186" s="70"/>
      <c r="VX186" s="70"/>
      <c r="VY186" s="70"/>
      <c r="VZ186" s="70"/>
      <c r="WA186" s="70"/>
      <c r="WB186" s="70"/>
      <c r="WC186" s="70"/>
      <c r="WD186" s="70"/>
      <c r="WE186" s="70"/>
      <c r="WF186" s="70"/>
      <c r="WG186" s="70"/>
      <c r="WH186" s="70"/>
      <c r="WI186" s="70"/>
      <c r="WJ186" s="70"/>
      <c r="WK186" s="70"/>
      <c r="WL186" s="70"/>
      <c r="WM186" s="70"/>
      <c r="WN186" s="70"/>
      <c r="WO186" s="70"/>
      <c r="WP186" s="70"/>
      <c r="WQ186" s="70"/>
      <c r="WR186" s="70"/>
      <c r="WS186" s="70"/>
      <c r="WT186" s="70"/>
      <c r="WU186" s="70"/>
      <c r="WV186" s="70"/>
      <c r="WW186" s="70"/>
      <c r="WX186" s="70"/>
      <c r="WY186" s="70"/>
      <c r="WZ186" s="70"/>
      <c r="XA186" s="70"/>
      <c r="XB186" s="70"/>
      <c r="XC186" s="70"/>
      <c r="XD186" s="70"/>
      <c r="XE186" s="70"/>
      <c r="XF186" s="70"/>
      <c r="XG186" s="70"/>
      <c r="XH186" s="70"/>
      <c r="XI186" s="70"/>
      <c r="XJ186" s="70"/>
      <c r="XK186" s="70"/>
      <c r="XL186" s="70"/>
      <c r="XM186" s="70"/>
      <c r="XN186" s="70"/>
      <c r="XO186" s="70"/>
      <c r="XP186" s="70"/>
      <c r="XQ186" s="70"/>
      <c r="XR186" s="70"/>
      <c r="XS186" s="70"/>
      <c r="XT186" s="70"/>
      <c r="XU186" s="70"/>
      <c r="XV186" s="70"/>
      <c r="XW186" s="70"/>
      <c r="XX186" s="70"/>
      <c r="XY186" s="70"/>
      <c r="XZ186" s="70"/>
      <c r="YA186" s="70"/>
      <c r="YB186" s="70"/>
      <c r="YC186" s="70"/>
      <c r="YD186" s="70"/>
      <c r="YE186" s="70"/>
      <c r="YF186" s="70"/>
      <c r="YG186" s="70"/>
      <c r="YH186" s="70"/>
      <c r="YI186" s="70"/>
      <c r="YJ186" s="70"/>
      <c r="YK186" s="70"/>
      <c r="YL186" s="70"/>
      <c r="YM186" s="70"/>
      <c r="YN186" s="70"/>
      <c r="YO186" s="70"/>
      <c r="YP186" s="70"/>
      <c r="YQ186" s="70"/>
      <c r="YR186" s="70"/>
      <c r="YS186" s="70"/>
      <c r="YT186" s="70"/>
      <c r="YU186" s="70"/>
      <c r="YV186" s="70"/>
      <c r="YW186" s="70"/>
      <c r="YX186" s="70"/>
      <c r="YY186" s="70"/>
      <c r="YZ186" s="70"/>
      <c r="ZA186" s="70"/>
      <c r="ZB186" s="70"/>
      <c r="ZC186" s="70"/>
      <c r="ZD186" s="70"/>
      <c r="ZE186" s="70"/>
      <c r="ZF186" s="70"/>
      <c r="ZG186" s="70"/>
      <c r="ZH186" s="70"/>
      <c r="ZI186" s="70"/>
      <c r="ZJ186" s="70"/>
      <c r="ZK186" s="70"/>
      <c r="ZL186" s="70"/>
      <c r="ZM186" s="70"/>
      <c r="ZN186" s="70"/>
      <c r="ZO186" s="70"/>
      <c r="ZP186" s="70"/>
      <c r="ZQ186" s="70"/>
      <c r="ZR186" s="70"/>
      <c r="ZS186" s="70"/>
      <c r="ZT186" s="70"/>
      <c r="ZU186" s="70"/>
      <c r="ZV186" s="70"/>
      <c r="ZW186" s="70"/>
      <c r="ZX186" s="70"/>
      <c r="ZY186" s="70"/>
      <c r="ZZ186" s="70"/>
      <c r="AAA186" s="70"/>
      <c r="AAB186" s="70"/>
      <c r="AAC186" s="70"/>
      <c r="AAD186" s="70"/>
      <c r="AAE186" s="70"/>
      <c r="AAF186" s="70"/>
      <c r="AAG186" s="70"/>
      <c r="AAH186" s="70"/>
      <c r="AAI186" s="70"/>
      <c r="AAJ186" s="70"/>
      <c r="AAK186" s="70"/>
      <c r="AAL186" s="70"/>
      <c r="AAM186" s="70"/>
      <c r="AAN186" s="70"/>
      <c r="AAO186" s="70"/>
      <c r="AAP186" s="70"/>
      <c r="AAQ186" s="70"/>
      <c r="AAR186" s="70"/>
      <c r="AAS186" s="70"/>
      <c r="AAT186" s="70"/>
      <c r="AAU186" s="70"/>
      <c r="AAV186" s="70"/>
      <c r="AAW186" s="70"/>
      <c r="AAX186" s="70"/>
      <c r="AAY186" s="70"/>
      <c r="AAZ186" s="70"/>
      <c r="ABA186" s="70"/>
      <c r="ABB186" s="70"/>
      <c r="ABC186" s="70"/>
      <c r="ABD186" s="70"/>
      <c r="ABE186" s="70"/>
      <c r="ABF186" s="70"/>
      <c r="ABG186" s="70"/>
      <c r="ABH186" s="70"/>
      <c r="ABI186" s="70"/>
      <c r="ABJ186" s="70"/>
      <c r="ABK186" s="70"/>
      <c r="ABL186" s="70"/>
      <c r="ABM186" s="70"/>
      <c r="ABN186" s="70"/>
      <c r="ABO186" s="70"/>
      <c r="ABP186" s="70"/>
      <c r="ABQ186" s="70"/>
      <c r="ABR186" s="70"/>
      <c r="ABS186" s="70"/>
      <c r="ABT186" s="70"/>
      <c r="ABU186" s="70"/>
      <c r="ABV186" s="70"/>
      <c r="ABW186" s="70"/>
      <c r="ABX186" s="70"/>
      <c r="ABY186" s="70"/>
      <c r="ABZ186" s="70"/>
      <c r="ACA186" s="70"/>
      <c r="ACB186" s="70"/>
      <c r="ACC186" s="70"/>
      <c r="ACD186" s="70"/>
      <c r="ACE186" s="70"/>
      <c r="ACF186" s="70"/>
      <c r="ACG186" s="70"/>
      <c r="ACH186" s="70"/>
      <c r="ACI186" s="70"/>
      <c r="ACJ186" s="70"/>
      <c r="ACK186" s="70"/>
      <c r="ACL186" s="70"/>
      <c r="ACM186" s="70"/>
      <c r="ACN186" s="70"/>
      <c r="ACO186" s="70"/>
      <c r="ACP186" s="70"/>
      <c r="ACQ186" s="70"/>
      <c r="ACR186" s="70"/>
      <c r="ACS186" s="70"/>
      <c r="ACT186" s="70"/>
      <c r="ACU186" s="70"/>
      <c r="ACV186" s="70"/>
      <c r="ACW186" s="70"/>
      <c r="ACX186" s="70"/>
      <c r="ACY186" s="70"/>
      <c r="ACZ186" s="70"/>
      <c r="ADA186" s="70"/>
      <c r="ADB186" s="70"/>
      <c r="ADC186" s="70"/>
      <c r="ADD186" s="70"/>
      <c r="ADE186" s="70"/>
      <c r="ADF186" s="70"/>
      <c r="ADG186" s="70"/>
      <c r="ADH186" s="70"/>
      <c r="ADI186" s="70"/>
      <c r="ADJ186" s="70"/>
      <c r="ADK186" s="70"/>
      <c r="ADL186" s="70"/>
      <c r="ADM186" s="70"/>
      <c r="ADN186" s="70"/>
      <c r="ADO186" s="70"/>
      <c r="ADP186" s="70"/>
      <c r="ADQ186" s="70"/>
      <c r="ADR186" s="70"/>
      <c r="ADS186" s="70"/>
      <c r="ADT186" s="70"/>
      <c r="ADU186" s="70"/>
      <c r="ADV186" s="70"/>
      <c r="ADW186" s="70"/>
      <c r="ADX186" s="70"/>
      <c r="ADY186" s="70"/>
      <c r="ADZ186" s="70"/>
      <c r="AEA186" s="70"/>
      <c r="AEB186" s="70"/>
      <c r="AEC186" s="70"/>
      <c r="AED186" s="70"/>
      <c r="AEE186" s="70"/>
      <c r="AEF186" s="70"/>
      <c r="AEG186" s="70"/>
      <c r="AEH186" s="70"/>
      <c r="AEI186" s="70"/>
      <c r="AEJ186" s="70"/>
      <c r="AEK186" s="70"/>
      <c r="AEL186" s="70"/>
      <c r="AEM186" s="70"/>
      <c r="AEN186" s="70"/>
      <c r="AEO186" s="70"/>
      <c r="AEP186" s="70"/>
      <c r="AEQ186" s="70"/>
      <c r="AER186" s="70"/>
      <c r="AES186" s="70"/>
      <c r="AET186" s="70"/>
      <c r="AEU186" s="70"/>
      <c r="AEV186" s="70"/>
      <c r="AEW186" s="70"/>
      <c r="AEX186" s="70"/>
      <c r="AEY186" s="70"/>
      <c r="AEZ186" s="70"/>
      <c r="AFA186" s="70"/>
      <c r="AFB186" s="70"/>
      <c r="AFC186" s="70"/>
      <c r="AFD186" s="70"/>
      <c r="AFE186" s="70"/>
      <c r="AFF186" s="70"/>
      <c r="AFG186" s="70"/>
      <c r="AFH186" s="70"/>
      <c r="AFI186" s="70"/>
      <c r="AFJ186" s="70"/>
      <c r="AFK186" s="70"/>
      <c r="AFL186" s="70"/>
      <c r="AFM186" s="70"/>
      <c r="AFN186" s="70"/>
      <c r="AFO186" s="70"/>
      <c r="AFP186" s="70"/>
      <c r="AFQ186" s="70"/>
      <c r="AFR186" s="70"/>
      <c r="AFS186" s="70"/>
      <c r="AFT186" s="70"/>
      <c r="AFU186" s="70"/>
      <c r="AFV186" s="70"/>
      <c r="AFW186" s="70"/>
      <c r="AFX186" s="70"/>
      <c r="AFY186" s="70"/>
      <c r="AFZ186" s="70"/>
      <c r="AGA186" s="70"/>
      <c r="AGB186" s="70"/>
      <c r="AGC186" s="70"/>
      <c r="AGD186" s="70"/>
      <c r="AGE186" s="70"/>
      <c r="AGF186" s="70"/>
      <c r="AGG186" s="70"/>
      <c r="AGH186" s="70"/>
      <c r="AGI186" s="70"/>
      <c r="AGJ186" s="70"/>
      <c r="AGK186" s="70"/>
      <c r="AGL186" s="70"/>
      <c r="AGM186" s="70"/>
      <c r="AGN186" s="70"/>
      <c r="AGO186" s="70"/>
      <c r="AGP186" s="70"/>
      <c r="AGQ186" s="70"/>
      <c r="AGR186" s="70"/>
      <c r="AGS186" s="70"/>
      <c r="AGT186" s="70"/>
      <c r="AGU186" s="70"/>
      <c r="AGV186" s="70"/>
      <c r="AGW186" s="70"/>
      <c r="AGX186" s="70"/>
      <c r="AGY186" s="70"/>
      <c r="AGZ186" s="70"/>
      <c r="AHA186" s="70"/>
      <c r="AHB186" s="70"/>
      <c r="AHC186" s="70"/>
      <c r="AHD186" s="70"/>
      <c r="AHE186" s="70"/>
      <c r="AHF186" s="70"/>
      <c r="AHG186" s="70"/>
      <c r="AHH186" s="70"/>
      <c r="AHI186" s="70"/>
      <c r="AHJ186" s="70"/>
      <c r="AHK186" s="70"/>
      <c r="AHL186" s="70"/>
      <c r="AHM186" s="70"/>
      <c r="AHN186" s="70"/>
      <c r="AHO186" s="70"/>
      <c r="AHP186" s="70"/>
      <c r="AHQ186" s="70"/>
      <c r="AHR186" s="70"/>
      <c r="AHS186" s="70"/>
      <c r="AHT186" s="70"/>
      <c r="AHU186" s="70"/>
      <c r="AHV186" s="70"/>
      <c r="AHW186" s="70"/>
      <c r="AHX186" s="70"/>
      <c r="AHY186" s="70"/>
      <c r="AHZ186" s="70"/>
      <c r="AIA186" s="70"/>
      <c r="AIB186" s="70"/>
      <c r="AIC186" s="70"/>
      <c r="AID186" s="70"/>
      <c r="AIE186" s="70"/>
      <c r="AIF186" s="70"/>
      <c r="AIG186" s="70"/>
      <c r="AIH186" s="70"/>
      <c r="AII186" s="70"/>
      <c r="AIJ186" s="70"/>
      <c r="AIK186" s="70"/>
      <c r="AIL186" s="70"/>
      <c r="AIM186" s="70"/>
      <c r="AIN186" s="70"/>
      <c r="AIO186" s="70"/>
      <c r="AIP186" s="70"/>
      <c r="AIQ186" s="70"/>
      <c r="AIR186" s="70"/>
      <c r="AIS186" s="70"/>
      <c r="AIT186" s="70"/>
      <c r="AIU186" s="70"/>
      <c r="AIV186" s="70"/>
      <c r="AIW186" s="70"/>
      <c r="AIX186" s="70"/>
      <c r="AIY186" s="70"/>
      <c r="AIZ186" s="70"/>
      <c r="AJA186" s="70"/>
      <c r="AJB186" s="70"/>
      <c r="AJC186" s="70"/>
      <c r="AJD186" s="70"/>
      <c r="AJE186" s="70"/>
      <c r="AJF186" s="70"/>
      <c r="AJG186" s="70"/>
      <c r="AJH186" s="70"/>
      <c r="AJI186" s="70"/>
      <c r="AJJ186" s="70"/>
      <c r="AJK186" s="70"/>
      <c r="AJL186" s="70"/>
      <c r="AJM186" s="70"/>
      <c r="AJN186" s="70"/>
      <c r="AJO186" s="70"/>
      <c r="AJP186" s="70"/>
      <c r="AJQ186" s="70"/>
      <c r="AJR186" s="70"/>
      <c r="AJS186" s="70"/>
      <c r="AJT186" s="70"/>
      <c r="AJU186" s="70"/>
      <c r="AJV186" s="70"/>
      <c r="AJW186" s="70"/>
      <c r="AJX186" s="70"/>
      <c r="AJY186" s="70"/>
      <c r="AJZ186" s="70"/>
      <c r="AKA186" s="70"/>
      <c r="AKB186" s="70"/>
      <c r="AKC186" s="70"/>
      <c r="AKD186" s="70"/>
      <c r="AKE186" s="70"/>
      <c r="AKF186" s="70"/>
      <c r="AKG186" s="70"/>
      <c r="AKH186" s="70"/>
      <c r="AKI186" s="70"/>
      <c r="AKJ186" s="70"/>
      <c r="AKK186" s="70"/>
      <c r="AKL186" s="70"/>
      <c r="AKM186" s="70"/>
      <c r="AKN186" s="70"/>
      <c r="AKO186" s="70"/>
      <c r="AKP186" s="70"/>
      <c r="AKQ186" s="70"/>
      <c r="AKR186" s="70"/>
      <c r="AKS186" s="70"/>
      <c r="AKT186" s="70"/>
      <c r="AKU186" s="70"/>
      <c r="AKV186" s="70"/>
      <c r="AKW186" s="70"/>
      <c r="AKX186" s="70"/>
      <c r="AKY186" s="70"/>
      <c r="AKZ186" s="70"/>
      <c r="ALA186" s="70"/>
      <c r="ALB186" s="70"/>
      <c r="ALC186" s="70"/>
      <c r="ALD186" s="70"/>
      <c r="ALE186" s="70"/>
      <c r="ALF186" s="70"/>
      <c r="ALG186" s="70"/>
      <c r="ALH186" s="70"/>
      <c r="ALI186" s="70"/>
      <c r="ALJ186" s="70"/>
      <c r="ALK186" s="70"/>
      <c r="ALL186" s="70"/>
      <c r="ALM186" s="70"/>
      <c r="ALN186" s="70"/>
      <c r="ALO186" s="70"/>
      <c r="ALP186" s="70"/>
      <c r="ALQ186" s="70"/>
      <c r="ALR186" s="70"/>
      <c r="ALS186" s="70"/>
      <c r="ALT186" s="70"/>
      <c r="ALU186" s="70"/>
      <c r="ALV186" s="70"/>
      <c r="ALW186" s="70"/>
      <c r="ALX186" s="70"/>
      <c r="ALY186" s="70"/>
      <c r="ALZ186" s="70"/>
      <c r="AMA186" s="70"/>
      <c r="AMB186" s="70"/>
      <c r="AMC186" s="70"/>
      <c r="AMD186" s="70"/>
      <c r="AME186" s="70"/>
      <c r="AMF186" s="70"/>
      <c r="AMG186" s="70"/>
      <c r="AMH186" s="70"/>
      <c r="AMI186" s="70"/>
      <c r="AMJ186" s="70"/>
      <c r="AMK186" s="70"/>
      <c r="AML186" s="70"/>
      <c r="AMM186" s="70"/>
      <c r="AMN186" s="70"/>
      <c r="AMO186" s="70"/>
      <c r="AMP186" s="70"/>
      <c r="AMQ186" s="70"/>
      <c r="AMR186" s="70"/>
      <c r="AMS186" s="70"/>
      <c r="AMT186" s="70"/>
      <c r="AMU186" s="70"/>
      <c r="AMV186" s="70"/>
      <c r="AMW186" s="70"/>
      <c r="AMX186" s="70"/>
      <c r="AMY186" s="70"/>
      <c r="AMZ186" s="70"/>
      <c r="ANA186" s="70"/>
      <c r="ANB186" s="70"/>
      <c r="ANC186" s="70"/>
      <c r="AND186" s="70"/>
      <c r="ANE186" s="70"/>
      <c r="ANF186" s="70"/>
      <c r="ANG186" s="70"/>
      <c r="ANH186" s="70"/>
      <c r="ANI186" s="70"/>
      <c r="ANJ186" s="70"/>
      <c r="ANK186" s="70"/>
      <c r="ANL186" s="70"/>
      <c r="ANM186" s="70"/>
      <c r="ANN186" s="70"/>
      <c r="ANO186" s="70"/>
      <c r="ANP186" s="70"/>
      <c r="ANQ186" s="70"/>
      <c r="ANR186" s="70"/>
      <c r="ANS186" s="70"/>
      <c r="ANT186" s="70"/>
      <c r="ANU186" s="70"/>
      <c r="ANV186" s="70"/>
      <c r="ANW186" s="70"/>
      <c r="ANX186" s="70"/>
      <c r="ANY186" s="70"/>
      <c r="ANZ186" s="70"/>
      <c r="AOA186" s="70"/>
      <c r="AOB186" s="70"/>
      <c r="AOC186" s="70"/>
      <c r="AOD186" s="70"/>
      <c r="AOE186" s="70"/>
      <c r="AOF186" s="70"/>
      <c r="AOG186" s="70"/>
      <c r="AOH186" s="70"/>
      <c r="AOI186" s="70"/>
      <c r="AOJ186" s="70"/>
      <c r="AOK186" s="70"/>
      <c r="AOL186" s="70"/>
      <c r="AOM186" s="70"/>
      <c r="AON186" s="70"/>
      <c r="AOO186" s="70"/>
      <c r="AOP186" s="70"/>
      <c r="AOQ186" s="70"/>
      <c r="AOR186" s="70"/>
      <c r="AOS186" s="70"/>
      <c r="AOT186" s="70"/>
      <c r="AOU186" s="70"/>
      <c r="AOV186" s="70"/>
      <c r="AOW186" s="70"/>
      <c r="AOX186" s="70"/>
      <c r="AOY186" s="70"/>
      <c r="AOZ186" s="70"/>
      <c r="APA186" s="70"/>
      <c r="APB186" s="70"/>
      <c r="APC186" s="70"/>
      <c r="APD186" s="70"/>
      <c r="APE186" s="70"/>
      <c r="APF186" s="70"/>
      <c r="APG186" s="70"/>
      <c r="APH186" s="70"/>
      <c r="API186" s="70"/>
      <c r="APJ186" s="70"/>
      <c r="APK186" s="70"/>
      <c r="APL186" s="70"/>
      <c r="APM186" s="70"/>
      <c r="APN186" s="70"/>
      <c r="APO186" s="70"/>
      <c r="APP186" s="70"/>
      <c r="APQ186" s="70"/>
      <c r="APR186" s="70"/>
      <c r="APS186" s="70"/>
      <c r="APT186" s="70"/>
      <c r="APU186" s="70"/>
      <c r="APV186" s="70"/>
      <c r="APW186" s="70"/>
      <c r="APX186" s="70"/>
      <c r="APY186" s="70"/>
      <c r="APZ186" s="70"/>
      <c r="AQA186" s="70"/>
      <c r="AQB186" s="70"/>
      <c r="AQC186" s="70"/>
      <c r="AQD186" s="70"/>
      <c r="AQE186" s="70"/>
      <c r="AQF186" s="70"/>
      <c r="AQG186" s="70"/>
      <c r="AQH186" s="70"/>
      <c r="AQI186" s="70"/>
      <c r="AQJ186" s="70"/>
      <c r="AQK186" s="70"/>
      <c r="AQL186" s="70"/>
      <c r="AQM186" s="70"/>
      <c r="AQN186" s="70"/>
      <c r="AQO186" s="70"/>
      <c r="AQP186" s="70"/>
      <c r="AQQ186" s="70"/>
      <c r="AQR186" s="70"/>
      <c r="AQS186" s="70"/>
      <c r="AQT186" s="70"/>
      <c r="AQU186" s="70"/>
      <c r="AQV186" s="70"/>
      <c r="AQW186" s="70"/>
      <c r="AQX186" s="70"/>
      <c r="AQY186" s="70"/>
      <c r="AQZ186" s="70"/>
      <c r="ARA186" s="70"/>
      <c r="ARB186" s="70"/>
      <c r="ARC186" s="70"/>
      <c r="ARD186" s="70"/>
      <c r="ARE186" s="70"/>
      <c r="ARF186" s="70"/>
      <c r="ARG186" s="70"/>
      <c r="ARH186" s="70"/>
      <c r="ARI186" s="70"/>
      <c r="ARJ186" s="70"/>
      <c r="ARK186" s="70"/>
      <c r="ARL186" s="70"/>
      <c r="ARM186" s="70"/>
      <c r="ARN186" s="70"/>
      <c r="ARO186" s="70"/>
      <c r="ARP186" s="70"/>
      <c r="ARQ186" s="70"/>
      <c r="ARR186" s="70"/>
      <c r="ARS186" s="70"/>
      <c r="ART186" s="70"/>
      <c r="ARU186" s="70"/>
      <c r="ARV186" s="70"/>
      <c r="ARW186" s="70"/>
      <c r="ARX186" s="70"/>
      <c r="ARY186" s="70"/>
      <c r="ARZ186" s="70"/>
      <c r="ASA186" s="70"/>
      <c r="ASB186" s="70"/>
      <c r="ASC186" s="70"/>
      <c r="ASD186" s="70"/>
      <c r="ASE186" s="70"/>
      <c r="ASF186" s="70"/>
      <c r="ASG186" s="70"/>
      <c r="ASH186" s="70"/>
      <c r="ASI186" s="70"/>
      <c r="ASJ186" s="70"/>
      <c r="ASK186" s="70"/>
      <c r="ASL186" s="70"/>
      <c r="ASM186" s="70"/>
      <c r="ASN186" s="70"/>
      <c r="ASO186" s="70"/>
      <c r="ASP186" s="70"/>
      <c r="ASQ186" s="70"/>
      <c r="ASR186" s="70"/>
      <c r="ASS186" s="70"/>
      <c r="AST186" s="70"/>
      <c r="ASU186" s="70"/>
      <c r="ASV186" s="70"/>
      <c r="ASW186" s="70"/>
      <c r="ASX186" s="70"/>
      <c r="ASY186" s="70"/>
      <c r="ASZ186" s="70"/>
      <c r="ATA186" s="70"/>
      <c r="ATB186" s="70"/>
      <c r="ATC186" s="70"/>
      <c r="ATD186" s="70"/>
      <c r="ATE186" s="70"/>
      <c r="ATF186" s="70"/>
      <c r="ATG186" s="70"/>
      <c r="ATH186" s="70"/>
      <c r="ATI186" s="70"/>
      <c r="ATJ186" s="70"/>
      <c r="ATK186" s="70"/>
      <c r="ATL186" s="70"/>
      <c r="ATM186" s="70"/>
      <c r="ATN186" s="70"/>
      <c r="ATO186" s="70"/>
      <c r="ATP186" s="70"/>
      <c r="ATQ186" s="70"/>
      <c r="ATR186" s="70"/>
      <c r="ATS186" s="70"/>
      <c r="ATT186" s="70"/>
      <c r="ATU186" s="70"/>
      <c r="ATV186" s="70"/>
      <c r="ATW186" s="70"/>
      <c r="ATX186" s="70"/>
      <c r="ATY186" s="70"/>
      <c r="ATZ186" s="70"/>
      <c r="AUA186" s="70"/>
      <c r="AUB186" s="70"/>
      <c r="AUC186" s="70"/>
      <c r="AUD186" s="70"/>
      <c r="AUE186" s="70"/>
      <c r="AUF186" s="70"/>
      <c r="AUG186" s="70"/>
      <c r="AUH186" s="70"/>
      <c r="AUI186" s="70"/>
      <c r="AUJ186" s="70"/>
      <c r="AUK186" s="70"/>
      <c r="AUL186" s="70"/>
      <c r="AUM186" s="70"/>
      <c r="AUN186" s="70"/>
      <c r="AUO186" s="70"/>
      <c r="AUP186" s="70"/>
      <c r="AUQ186" s="70"/>
      <c r="AUR186" s="70"/>
      <c r="AUS186" s="70"/>
      <c r="AUT186" s="70"/>
      <c r="AUU186" s="70"/>
      <c r="AUV186" s="70"/>
      <c r="AUW186" s="70"/>
      <c r="AUX186" s="70"/>
      <c r="AUY186" s="70"/>
      <c r="AUZ186" s="70"/>
      <c r="AVA186" s="70"/>
      <c r="AVB186" s="70"/>
      <c r="AVC186" s="70"/>
      <c r="AVD186" s="70"/>
      <c r="AVE186" s="70"/>
      <c r="AVF186" s="70"/>
      <c r="AVG186" s="70"/>
      <c r="AVH186" s="70"/>
      <c r="AVI186" s="70"/>
      <c r="AVJ186" s="70"/>
      <c r="AVK186" s="70"/>
      <c r="AVL186" s="70"/>
      <c r="AVM186" s="70"/>
      <c r="AVN186" s="70"/>
      <c r="AVO186" s="70"/>
      <c r="AVP186" s="70"/>
      <c r="AVQ186" s="70"/>
      <c r="AVR186" s="70"/>
      <c r="AVS186" s="70"/>
      <c r="AVT186" s="70"/>
      <c r="AVU186" s="70"/>
      <c r="AVV186" s="70"/>
      <c r="AVW186" s="70"/>
      <c r="AVX186" s="70"/>
      <c r="AVY186" s="70"/>
      <c r="AVZ186" s="70"/>
      <c r="AWA186" s="70"/>
      <c r="AWB186" s="70"/>
      <c r="AWC186" s="70"/>
      <c r="AWD186" s="70"/>
      <c r="AWE186" s="70"/>
      <c r="AWF186" s="70"/>
      <c r="AWG186" s="70"/>
      <c r="AWH186" s="70"/>
      <c r="AWI186" s="70"/>
      <c r="AWJ186" s="70"/>
      <c r="AWK186" s="70"/>
      <c r="AWL186" s="70"/>
      <c r="AWM186" s="70"/>
      <c r="AWN186" s="70"/>
      <c r="AWO186" s="70"/>
      <c r="AWP186" s="70"/>
      <c r="AWQ186" s="70"/>
      <c r="AWR186" s="70"/>
      <c r="AWS186" s="70"/>
      <c r="AWT186" s="70"/>
      <c r="AWU186" s="70"/>
      <c r="AWV186" s="70"/>
      <c r="AWW186" s="70"/>
      <c r="AWX186" s="70"/>
      <c r="AWY186" s="70"/>
      <c r="AWZ186" s="70"/>
      <c r="AXA186" s="70"/>
      <c r="AXB186" s="70"/>
      <c r="AXC186" s="70"/>
      <c r="AXD186" s="70"/>
      <c r="AXE186" s="70"/>
      <c r="AXF186" s="70"/>
      <c r="AXG186" s="70"/>
      <c r="AXH186" s="70"/>
      <c r="AXI186" s="70"/>
      <c r="AXJ186" s="70"/>
      <c r="AXK186" s="70"/>
      <c r="AXL186" s="70"/>
      <c r="AXM186" s="70"/>
      <c r="AXN186" s="70"/>
      <c r="AXO186" s="70"/>
      <c r="AXP186" s="70"/>
      <c r="AXQ186" s="70"/>
      <c r="AXR186" s="70"/>
      <c r="AXS186" s="70"/>
      <c r="AXT186" s="70"/>
      <c r="AXU186" s="70"/>
      <c r="AXV186" s="70"/>
      <c r="AXW186" s="70"/>
      <c r="AXX186" s="70"/>
      <c r="AXY186" s="70"/>
      <c r="AXZ186" s="70"/>
      <c r="AYA186" s="70"/>
      <c r="AYB186" s="70"/>
      <c r="AYC186" s="70"/>
      <c r="AYD186" s="70"/>
      <c r="AYE186" s="70"/>
      <c r="AYF186" s="70"/>
      <c r="AYG186" s="70"/>
      <c r="AYH186" s="70"/>
      <c r="AYI186" s="70"/>
      <c r="AYJ186" s="70"/>
      <c r="AYK186" s="70"/>
      <c r="AYL186" s="70"/>
      <c r="AYM186" s="70"/>
      <c r="AYN186" s="70"/>
      <c r="AYO186" s="70"/>
      <c r="AYP186" s="70"/>
      <c r="AYQ186" s="70"/>
      <c r="AYR186" s="70"/>
      <c r="AYS186" s="70"/>
      <c r="AYT186" s="70"/>
      <c r="AYU186" s="70"/>
      <c r="AYV186" s="70"/>
      <c r="AYW186" s="70"/>
      <c r="AYX186" s="70"/>
      <c r="AYY186" s="70"/>
      <c r="AYZ186" s="70"/>
      <c r="AZA186" s="70"/>
      <c r="AZB186" s="70"/>
      <c r="AZC186" s="70"/>
      <c r="AZD186" s="70"/>
      <c r="AZE186" s="70"/>
      <c r="AZF186" s="70"/>
      <c r="AZG186" s="70"/>
      <c r="AZH186" s="70"/>
      <c r="AZI186" s="70"/>
      <c r="AZJ186" s="70"/>
      <c r="AZK186" s="70"/>
      <c r="AZL186" s="70"/>
      <c r="AZM186" s="70"/>
      <c r="AZN186" s="70"/>
      <c r="AZO186" s="70"/>
      <c r="AZP186" s="70"/>
      <c r="AZQ186" s="70"/>
      <c r="AZR186" s="70"/>
      <c r="AZS186" s="70"/>
      <c r="AZT186" s="70"/>
      <c r="AZU186" s="70"/>
      <c r="AZV186" s="70"/>
      <c r="AZW186" s="70"/>
      <c r="AZX186" s="70"/>
      <c r="AZY186" s="70"/>
      <c r="AZZ186" s="70"/>
      <c r="BAA186" s="70"/>
      <c r="BAB186" s="70"/>
      <c r="BAC186" s="70"/>
      <c r="BAD186" s="70"/>
      <c r="BAE186" s="70"/>
      <c r="BAF186" s="70"/>
      <c r="BAG186" s="70"/>
      <c r="BAH186" s="70"/>
      <c r="BAI186" s="70"/>
      <c r="BAJ186" s="70"/>
      <c r="BAK186" s="70"/>
      <c r="BAL186" s="70"/>
      <c r="BAM186" s="70"/>
      <c r="BAN186" s="70"/>
      <c r="BAO186" s="70"/>
      <c r="BAP186" s="70"/>
      <c r="BAQ186" s="70"/>
      <c r="BAR186" s="70"/>
      <c r="BAS186" s="70"/>
      <c r="BAT186" s="70"/>
      <c r="BAU186" s="70"/>
      <c r="BAV186" s="70"/>
      <c r="BAW186" s="70"/>
      <c r="BAX186" s="70"/>
      <c r="BAY186" s="70"/>
      <c r="BAZ186" s="70"/>
      <c r="BBA186" s="70"/>
      <c r="BBB186" s="70"/>
      <c r="BBC186" s="70"/>
      <c r="BBD186" s="70"/>
      <c r="BBE186" s="70"/>
      <c r="BBF186" s="70"/>
      <c r="BBG186" s="70"/>
      <c r="BBH186" s="70"/>
      <c r="BBI186" s="70"/>
      <c r="BBJ186" s="70"/>
      <c r="BBK186" s="70"/>
      <c r="BBL186" s="70"/>
      <c r="BBM186" s="70"/>
      <c r="BBN186" s="70"/>
      <c r="BBO186" s="70"/>
      <c r="BBP186" s="70"/>
      <c r="BBQ186" s="70"/>
      <c r="BBR186" s="70"/>
      <c r="BBS186" s="70"/>
      <c r="BBT186" s="70"/>
      <c r="BBU186" s="70"/>
      <c r="BBV186" s="70"/>
      <c r="BBW186" s="70"/>
      <c r="BBX186" s="70"/>
      <c r="BBY186" s="70"/>
      <c r="BBZ186" s="70"/>
      <c r="BCA186" s="70"/>
      <c r="BCB186" s="70"/>
      <c r="BCC186" s="70"/>
      <c r="BCD186" s="70"/>
      <c r="BCE186" s="70"/>
      <c r="BCF186" s="70"/>
      <c r="BCG186" s="70"/>
      <c r="BCH186" s="70"/>
      <c r="BCI186" s="70"/>
      <c r="BCJ186" s="70"/>
      <c r="BCK186" s="70"/>
      <c r="BCL186" s="70"/>
      <c r="BCM186" s="70"/>
      <c r="BCN186" s="70"/>
      <c r="BCO186" s="70"/>
      <c r="BCP186" s="70"/>
      <c r="BCQ186" s="70"/>
      <c r="BCR186" s="70"/>
      <c r="BCS186" s="70"/>
      <c r="BCT186" s="70"/>
      <c r="BCU186" s="70"/>
      <c r="BCV186" s="70"/>
      <c r="BCW186" s="70"/>
      <c r="BCX186" s="70"/>
      <c r="BCY186" s="70"/>
      <c r="BCZ186" s="70"/>
      <c r="BDA186" s="70"/>
      <c r="BDB186" s="70"/>
      <c r="BDC186" s="70"/>
      <c r="BDD186" s="70"/>
      <c r="BDE186" s="70"/>
      <c r="BDF186" s="70"/>
      <c r="BDG186" s="70"/>
      <c r="BDH186" s="70"/>
      <c r="BDI186" s="70"/>
      <c r="BDJ186" s="70"/>
      <c r="BDK186" s="70"/>
      <c r="BDL186" s="70"/>
      <c r="BDM186" s="70"/>
      <c r="BDN186" s="70"/>
      <c r="BDO186" s="70"/>
      <c r="BDP186" s="70"/>
      <c r="BDQ186" s="70"/>
      <c r="BDR186" s="70"/>
      <c r="BDS186" s="70"/>
      <c r="BDT186" s="70"/>
      <c r="BDU186" s="70"/>
      <c r="BDV186" s="70"/>
      <c r="BDW186" s="70"/>
      <c r="BDX186" s="70"/>
      <c r="BDY186" s="70"/>
      <c r="BDZ186" s="70"/>
      <c r="BEA186" s="70"/>
      <c r="BEB186" s="70"/>
      <c r="BEC186" s="70"/>
      <c r="BED186" s="70"/>
      <c r="BEE186" s="70"/>
      <c r="BEF186" s="70"/>
      <c r="BEG186" s="70"/>
      <c r="BEH186" s="70"/>
      <c r="BEI186" s="70"/>
      <c r="BEJ186" s="70"/>
      <c r="BEK186" s="70"/>
      <c r="BEL186" s="70"/>
      <c r="BEM186" s="70"/>
      <c r="BEN186" s="70"/>
      <c r="BEO186" s="70"/>
      <c r="BEP186" s="70"/>
      <c r="BEQ186" s="70"/>
      <c r="BER186" s="70"/>
      <c r="BES186" s="70"/>
      <c r="BET186" s="70"/>
      <c r="BEU186" s="70"/>
      <c r="BEV186" s="70"/>
      <c r="BEW186" s="70"/>
      <c r="BEX186" s="70"/>
      <c r="BEY186" s="70"/>
      <c r="BEZ186" s="70"/>
      <c r="BFA186" s="70"/>
      <c r="BFB186" s="70"/>
      <c r="BFC186" s="70"/>
      <c r="BFD186" s="70"/>
      <c r="BFE186" s="70"/>
      <c r="BFF186" s="70"/>
      <c r="BFG186" s="70"/>
      <c r="BFH186" s="70"/>
      <c r="BFI186" s="70"/>
      <c r="BFJ186" s="70"/>
      <c r="BFK186" s="70"/>
      <c r="BFL186" s="70"/>
      <c r="BFM186" s="70"/>
      <c r="BFN186" s="70"/>
      <c r="BFO186" s="70"/>
      <c r="BFP186" s="70"/>
      <c r="BFQ186" s="70"/>
      <c r="BFR186" s="70"/>
      <c r="BFS186" s="70"/>
    </row>
    <row r="187" spans="1:1527" s="195" customFormat="1" ht="28" x14ac:dyDescent="0.2">
      <c r="A187" s="334" t="s">
        <v>282</v>
      </c>
      <c r="B187" s="334" t="s">
        <v>726</v>
      </c>
      <c r="C187" s="299" t="s">
        <v>412</v>
      </c>
      <c r="D187" s="299" t="s">
        <v>413</v>
      </c>
      <c r="E187" s="299" t="s">
        <v>413</v>
      </c>
      <c r="F187" s="334">
        <f>+SUM(G187:R187)</f>
        <v>9114.18</v>
      </c>
      <c r="G187" s="299"/>
      <c r="H187" s="299">
        <v>800</v>
      </c>
      <c r="I187" s="299">
        <v>800</v>
      </c>
      <c r="J187" s="299">
        <v>800</v>
      </c>
      <c r="K187" s="299">
        <v>800</v>
      </c>
      <c r="L187" s="299">
        <v>963</v>
      </c>
      <c r="M187" s="299">
        <v>900</v>
      </c>
      <c r="N187" s="299">
        <v>800</v>
      </c>
      <c r="O187" s="299">
        <v>800</v>
      </c>
      <c r="P187" s="299">
        <v>851.17999999999904</v>
      </c>
      <c r="Q187" s="299">
        <v>800</v>
      </c>
      <c r="R187" s="299">
        <v>800</v>
      </c>
    </row>
    <row r="188" spans="1:1527" s="195" customFormat="1" ht="182" x14ac:dyDescent="0.2">
      <c r="A188" s="299" t="s">
        <v>282</v>
      </c>
      <c r="B188" s="299" t="s">
        <v>727</v>
      </c>
      <c r="C188" s="334" t="s">
        <v>728</v>
      </c>
      <c r="D188" s="334" t="s">
        <v>729</v>
      </c>
      <c r="E188" s="299" t="s">
        <v>730</v>
      </c>
      <c r="F188" s="334">
        <f>+SUM(G188:R188)</f>
        <v>31</v>
      </c>
      <c r="G188" s="293">
        <v>1</v>
      </c>
      <c r="H188" s="293">
        <v>2</v>
      </c>
      <c r="I188" s="293">
        <v>7.5</v>
      </c>
      <c r="J188" s="293">
        <v>6.5</v>
      </c>
      <c r="K188" s="293">
        <v>7</v>
      </c>
      <c r="L188" s="293">
        <v>7</v>
      </c>
      <c r="M188" s="299"/>
      <c r="N188" s="299"/>
      <c r="O188" s="299"/>
      <c r="P188" s="299"/>
      <c r="Q188" s="299"/>
      <c r="R188" s="299"/>
    </row>
    <row r="189" spans="1:1527" s="69" customFormat="1" x14ac:dyDescent="0.2">
      <c r="A189" s="438" t="s">
        <v>112</v>
      </c>
      <c r="B189" s="438"/>
      <c r="C189" s="438"/>
      <c r="D189" s="438"/>
      <c r="E189" s="439"/>
      <c r="F189" s="160">
        <f t="shared" ref="F189:R189" si="13">SUM(F187:F188)</f>
        <v>9145.18</v>
      </c>
      <c r="G189" s="140">
        <f t="shared" si="13"/>
        <v>1</v>
      </c>
      <c r="H189" s="71">
        <f t="shared" si="13"/>
        <v>802</v>
      </c>
      <c r="I189" s="71">
        <f t="shared" si="13"/>
        <v>807.5</v>
      </c>
      <c r="J189" s="71">
        <f t="shared" si="13"/>
        <v>806.5</v>
      </c>
      <c r="K189" s="71">
        <f t="shared" si="13"/>
        <v>807</v>
      </c>
      <c r="L189" s="119">
        <f t="shared" si="13"/>
        <v>970</v>
      </c>
      <c r="M189" s="71">
        <f t="shared" si="13"/>
        <v>900</v>
      </c>
      <c r="N189" s="71">
        <f t="shared" si="13"/>
        <v>800</v>
      </c>
      <c r="O189" s="71">
        <f t="shared" si="13"/>
        <v>800</v>
      </c>
      <c r="P189" s="71">
        <f t="shared" si="13"/>
        <v>851.17999999999904</v>
      </c>
      <c r="Q189" s="71">
        <f t="shared" si="13"/>
        <v>800</v>
      </c>
      <c r="R189" s="71">
        <f t="shared" si="13"/>
        <v>800</v>
      </c>
      <c r="BA189" s="70"/>
      <c r="BB189" s="70"/>
      <c r="BC189" s="70"/>
      <c r="BD189" s="70"/>
      <c r="BE189" s="70"/>
      <c r="BF189" s="70"/>
      <c r="BG189" s="70"/>
      <c r="BH189" s="70"/>
      <c r="BI189" s="70"/>
      <c r="BJ189" s="70"/>
      <c r="BK189" s="70"/>
      <c r="BL189" s="70"/>
      <c r="BM189" s="70"/>
      <c r="BN189" s="70"/>
      <c r="BO189" s="70"/>
      <c r="BP189" s="70"/>
      <c r="BQ189" s="70"/>
      <c r="BR189" s="70"/>
      <c r="BS189" s="70"/>
      <c r="BT189" s="70"/>
      <c r="BU189" s="70"/>
      <c r="BV189" s="70"/>
      <c r="BW189" s="70"/>
      <c r="BX189" s="70"/>
      <c r="BY189" s="70"/>
      <c r="BZ189" s="70"/>
      <c r="CA189" s="70"/>
      <c r="CB189" s="70"/>
      <c r="CC189" s="70"/>
      <c r="CD189" s="70"/>
      <c r="CE189" s="70"/>
      <c r="CF189" s="70"/>
      <c r="CG189" s="70"/>
      <c r="CH189" s="70"/>
      <c r="CI189" s="70"/>
      <c r="CJ189" s="70"/>
      <c r="CK189" s="70"/>
      <c r="CL189" s="70"/>
      <c r="CM189" s="70"/>
      <c r="CN189" s="70"/>
      <c r="CO189" s="70"/>
      <c r="CP189" s="70"/>
      <c r="CQ189" s="70"/>
      <c r="CR189" s="70"/>
      <c r="CS189" s="70"/>
      <c r="CT189" s="70"/>
      <c r="CU189" s="70"/>
      <c r="CV189" s="70"/>
      <c r="CW189" s="70"/>
      <c r="CX189" s="70"/>
      <c r="CY189" s="70"/>
      <c r="CZ189" s="70"/>
      <c r="DA189" s="70"/>
      <c r="DB189" s="70"/>
      <c r="DC189" s="70"/>
      <c r="DD189" s="70"/>
      <c r="DE189" s="70"/>
      <c r="DF189" s="70"/>
      <c r="DG189" s="70"/>
      <c r="DH189" s="70"/>
      <c r="DI189" s="70"/>
      <c r="DJ189" s="70"/>
      <c r="DK189" s="70"/>
      <c r="DL189" s="70"/>
      <c r="DM189" s="70"/>
      <c r="DN189" s="70"/>
      <c r="DO189" s="70"/>
      <c r="DP189" s="70"/>
      <c r="DQ189" s="70"/>
      <c r="DR189" s="70"/>
      <c r="DS189" s="70"/>
      <c r="DT189" s="70"/>
      <c r="DU189" s="70"/>
      <c r="DV189" s="70"/>
      <c r="DW189" s="70"/>
      <c r="DX189" s="70"/>
      <c r="DY189" s="70"/>
      <c r="DZ189" s="70"/>
      <c r="EA189" s="70"/>
      <c r="EB189" s="70"/>
      <c r="EC189" s="70"/>
      <c r="ED189" s="70"/>
      <c r="EE189" s="70"/>
      <c r="EF189" s="70"/>
      <c r="EG189" s="70"/>
      <c r="EH189" s="70"/>
      <c r="EI189" s="70"/>
      <c r="EJ189" s="70"/>
      <c r="EK189" s="70"/>
      <c r="EL189" s="70"/>
      <c r="EM189" s="70"/>
      <c r="EN189" s="70"/>
      <c r="EO189" s="70"/>
      <c r="EP189" s="70"/>
      <c r="EQ189" s="70"/>
      <c r="ER189" s="70"/>
      <c r="ES189" s="70"/>
      <c r="ET189" s="70"/>
      <c r="EU189" s="70"/>
      <c r="EV189" s="70"/>
      <c r="EW189" s="70"/>
      <c r="EX189" s="70"/>
      <c r="EY189" s="70"/>
      <c r="EZ189" s="70"/>
      <c r="FA189" s="70"/>
      <c r="FB189" s="70"/>
      <c r="FC189" s="70"/>
      <c r="FD189" s="70"/>
      <c r="FE189" s="70"/>
      <c r="FF189" s="70"/>
      <c r="FG189" s="70"/>
      <c r="FH189" s="70"/>
      <c r="FI189" s="70"/>
      <c r="FJ189" s="70"/>
      <c r="FK189" s="70"/>
      <c r="FL189" s="70"/>
      <c r="FM189" s="70"/>
      <c r="FN189" s="70"/>
      <c r="FO189" s="70"/>
      <c r="FP189" s="70"/>
      <c r="FQ189" s="70"/>
      <c r="FR189" s="70"/>
      <c r="FS189" s="70"/>
      <c r="FT189" s="70"/>
      <c r="FU189" s="70"/>
      <c r="FV189" s="70"/>
      <c r="FW189" s="70"/>
      <c r="FX189" s="70"/>
      <c r="FY189" s="70"/>
      <c r="FZ189" s="70"/>
      <c r="GA189" s="70"/>
      <c r="GB189" s="70"/>
      <c r="GC189" s="70"/>
      <c r="GD189" s="70"/>
      <c r="GE189" s="70"/>
      <c r="GF189" s="70"/>
      <c r="GG189" s="70"/>
      <c r="GH189" s="70"/>
      <c r="GI189" s="70"/>
      <c r="GJ189" s="70"/>
      <c r="GK189" s="70"/>
      <c r="GL189" s="70"/>
      <c r="GM189" s="70"/>
      <c r="GN189" s="70"/>
      <c r="GO189" s="70"/>
      <c r="GP189" s="70"/>
      <c r="GQ189" s="70"/>
      <c r="GR189" s="70"/>
      <c r="GS189" s="70"/>
      <c r="GT189" s="70"/>
      <c r="GU189" s="70"/>
      <c r="GV189" s="70"/>
      <c r="GW189" s="70"/>
      <c r="GX189" s="70"/>
      <c r="GY189" s="70"/>
      <c r="GZ189" s="70"/>
      <c r="HA189" s="70"/>
      <c r="HB189" s="70"/>
      <c r="HC189" s="70"/>
      <c r="HD189" s="70"/>
      <c r="HE189" s="70"/>
      <c r="HF189" s="70"/>
      <c r="HG189" s="70"/>
      <c r="HH189" s="70"/>
      <c r="HI189" s="70"/>
      <c r="HJ189" s="70"/>
      <c r="HK189" s="70"/>
      <c r="HL189" s="70"/>
      <c r="HM189" s="70"/>
      <c r="HN189" s="70"/>
      <c r="HO189" s="70"/>
      <c r="HP189" s="70"/>
      <c r="HQ189" s="70"/>
      <c r="HR189" s="70"/>
      <c r="HS189" s="70"/>
      <c r="HT189" s="70"/>
      <c r="HU189" s="70"/>
      <c r="HV189" s="70"/>
      <c r="HW189" s="70"/>
      <c r="HX189" s="70"/>
      <c r="HY189" s="70"/>
      <c r="HZ189" s="70"/>
      <c r="IA189" s="70"/>
      <c r="IB189" s="70"/>
      <c r="IC189" s="70"/>
      <c r="ID189" s="70"/>
      <c r="IE189" s="70"/>
      <c r="IF189" s="70"/>
      <c r="IG189" s="70"/>
      <c r="IH189" s="70"/>
      <c r="II189" s="70"/>
      <c r="IJ189" s="70"/>
      <c r="IK189" s="70"/>
      <c r="IL189" s="70"/>
      <c r="IM189" s="70"/>
      <c r="IN189" s="70"/>
      <c r="IO189" s="70"/>
      <c r="IP189" s="70"/>
      <c r="IQ189" s="70"/>
      <c r="IR189" s="70"/>
      <c r="IS189" s="70"/>
      <c r="IT189" s="70"/>
      <c r="IU189" s="70"/>
      <c r="IV189" s="70"/>
      <c r="IW189" s="70"/>
      <c r="IX189" s="70"/>
      <c r="IY189" s="70"/>
      <c r="IZ189" s="70"/>
      <c r="JA189" s="70"/>
      <c r="JB189" s="70"/>
      <c r="JC189" s="70"/>
      <c r="JD189" s="70"/>
      <c r="JE189" s="70"/>
      <c r="JF189" s="70"/>
      <c r="JG189" s="70"/>
      <c r="JH189" s="70"/>
      <c r="JI189" s="70"/>
      <c r="JJ189" s="70"/>
      <c r="JK189" s="70"/>
      <c r="JL189" s="70"/>
      <c r="JM189" s="70"/>
      <c r="JN189" s="70"/>
      <c r="JO189" s="70"/>
      <c r="JP189" s="70"/>
      <c r="JQ189" s="70"/>
      <c r="JR189" s="70"/>
      <c r="JS189" s="70"/>
      <c r="JT189" s="70"/>
      <c r="JU189" s="70"/>
      <c r="JV189" s="70"/>
      <c r="JW189" s="70"/>
      <c r="JX189" s="70"/>
      <c r="JY189" s="70"/>
      <c r="JZ189" s="70"/>
      <c r="KA189" s="70"/>
      <c r="KB189" s="70"/>
      <c r="KC189" s="70"/>
      <c r="KD189" s="70"/>
      <c r="KE189" s="70"/>
      <c r="KF189" s="70"/>
      <c r="KG189" s="70"/>
      <c r="KH189" s="70"/>
      <c r="KI189" s="70"/>
      <c r="KJ189" s="70"/>
      <c r="KK189" s="70"/>
      <c r="KL189" s="70"/>
      <c r="KM189" s="70"/>
      <c r="KN189" s="70"/>
      <c r="KO189" s="70"/>
      <c r="KP189" s="70"/>
      <c r="KQ189" s="70"/>
      <c r="KR189" s="70"/>
      <c r="KS189" s="70"/>
      <c r="KT189" s="70"/>
      <c r="KU189" s="70"/>
      <c r="KV189" s="70"/>
      <c r="KW189" s="70"/>
      <c r="KX189" s="70"/>
      <c r="KY189" s="70"/>
      <c r="KZ189" s="70"/>
      <c r="LA189" s="70"/>
      <c r="LB189" s="70"/>
      <c r="LC189" s="70"/>
      <c r="LD189" s="70"/>
      <c r="LE189" s="70"/>
      <c r="LF189" s="70"/>
      <c r="LG189" s="70"/>
      <c r="LH189" s="70"/>
      <c r="LI189" s="70"/>
      <c r="LJ189" s="70"/>
      <c r="LK189" s="70"/>
      <c r="LL189" s="70"/>
      <c r="LM189" s="70"/>
      <c r="LN189" s="70"/>
      <c r="LO189" s="70"/>
      <c r="LP189" s="70"/>
      <c r="LQ189" s="70"/>
      <c r="LR189" s="70"/>
      <c r="LS189" s="70"/>
      <c r="LT189" s="70"/>
      <c r="LU189" s="70"/>
      <c r="LV189" s="70"/>
      <c r="LW189" s="70"/>
      <c r="LX189" s="70"/>
      <c r="LY189" s="70"/>
      <c r="LZ189" s="70"/>
      <c r="MA189" s="70"/>
      <c r="MB189" s="70"/>
      <c r="MC189" s="70"/>
      <c r="MD189" s="70"/>
      <c r="ME189" s="70"/>
      <c r="MF189" s="70"/>
      <c r="MG189" s="70"/>
      <c r="MH189" s="70"/>
      <c r="MI189" s="70"/>
      <c r="MJ189" s="70"/>
      <c r="MK189" s="70"/>
      <c r="ML189" s="70"/>
      <c r="MM189" s="70"/>
      <c r="MN189" s="70"/>
      <c r="MO189" s="70"/>
      <c r="MP189" s="70"/>
      <c r="MQ189" s="70"/>
      <c r="MR189" s="70"/>
      <c r="MS189" s="70"/>
      <c r="MT189" s="70"/>
      <c r="MU189" s="70"/>
      <c r="MV189" s="70"/>
      <c r="MW189" s="70"/>
      <c r="MX189" s="70"/>
      <c r="MY189" s="70"/>
      <c r="MZ189" s="70"/>
      <c r="NA189" s="70"/>
      <c r="NB189" s="70"/>
      <c r="NC189" s="70"/>
      <c r="ND189" s="70"/>
      <c r="NE189" s="70"/>
      <c r="NF189" s="70"/>
      <c r="NG189" s="70"/>
      <c r="NH189" s="70"/>
      <c r="NI189" s="70"/>
      <c r="NJ189" s="70"/>
      <c r="NK189" s="70"/>
      <c r="NL189" s="70"/>
      <c r="NM189" s="70"/>
      <c r="NN189" s="70"/>
      <c r="NO189" s="70"/>
      <c r="NP189" s="70"/>
      <c r="NQ189" s="70"/>
      <c r="NR189" s="70"/>
      <c r="NS189" s="70"/>
      <c r="NT189" s="70"/>
      <c r="NU189" s="70"/>
      <c r="NV189" s="70"/>
      <c r="NW189" s="70"/>
      <c r="NX189" s="70"/>
      <c r="NY189" s="70"/>
      <c r="NZ189" s="70"/>
      <c r="OA189" s="70"/>
      <c r="OB189" s="70"/>
      <c r="OC189" s="70"/>
      <c r="OD189" s="70"/>
      <c r="OE189" s="70"/>
      <c r="OF189" s="70"/>
      <c r="OG189" s="70"/>
      <c r="OH189" s="70"/>
      <c r="OI189" s="70"/>
      <c r="OJ189" s="70"/>
      <c r="OK189" s="70"/>
      <c r="OL189" s="70"/>
      <c r="OM189" s="70"/>
      <c r="ON189" s="70"/>
      <c r="OO189" s="70"/>
      <c r="OP189" s="70"/>
      <c r="OQ189" s="70"/>
      <c r="OR189" s="70"/>
      <c r="OS189" s="70"/>
      <c r="OT189" s="70"/>
      <c r="OU189" s="70"/>
      <c r="OV189" s="70"/>
      <c r="OW189" s="70"/>
      <c r="OX189" s="70"/>
      <c r="OY189" s="70"/>
      <c r="OZ189" s="70"/>
      <c r="PA189" s="70"/>
      <c r="PB189" s="70"/>
      <c r="PC189" s="70"/>
      <c r="PD189" s="70"/>
      <c r="PE189" s="70"/>
      <c r="PF189" s="70"/>
      <c r="PG189" s="70"/>
      <c r="PH189" s="70"/>
      <c r="PI189" s="70"/>
      <c r="PJ189" s="70"/>
      <c r="PK189" s="70"/>
      <c r="PL189" s="70"/>
      <c r="PM189" s="70"/>
      <c r="PN189" s="70"/>
      <c r="PO189" s="70"/>
      <c r="PP189" s="70"/>
      <c r="PQ189" s="70"/>
      <c r="PR189" s="70"/>
      <c r="PS189" s="70"/>
      <c r="PT189" s="70"/>
      <c r="PU189" s="70"/>
      <c r="PV189" s="70"/>
      <c r="PW189" s="70"/>
      <c r="PX189" s="70"/>
      <c r="PY189" s="70"/>
      <c r="PZ189" s="70"/>
      <c r="QA189" s="70"/>
      <c r="QB189" s="70"/>
      <c r="QC189" s="70"/>
      <c r="QD189" s="70"/>
      <c r="QE189" s="70"/>
      <c r="QF189" s="70"/>
      <c r="QG189" s="70"/>
      <c r="QH189" s="70"/>
      <c r="QI189" s="70"/>
      <c r="QJ189" s="70"/>
      <c r="QK189" s="70"/>
      <c r="QL189" s="70"/>
      <c r="QM189" s="70"/>
      <c r="QN189" s="70"/>
      <c r="QO189" s="70"/>
      <c r="QP189" s="70"/>
      <c r="QQ189" s="70"/>
      <c r="QR189" s="70"/>
      <c r="QS189" s="70"/>
      <c r="QT189" s="70"/>
      <c r="QU189" s="70"/>
      <c r="QV189" s="70"/>
      <c r="QW189" s="70"/>
      <c r="QX189" s="70"/>
      <c r="QY189" s="70"/>
      <c r="QZ189" s="70"/>
      <c r="RA189" s="70"/>
      <c r="RB189" s="70"/>
      <c r="RC189" s="70"/>
      <c r="RD189" s="70"/>
      <c r="RE189" s="70"/>
      <c r="RF189" s="70"/>
      <c r="RG189" s="70"/>
      <c r="RH189" s="70"/>
      <c r="RI189" s="70"/>
      <c r="RJ189" s="70"/>
      <c r="RK189" s="70"/>
      <c r="RL189" s="70"/>
      <c r="RM189" s="70"/>
      <c r="RN189" s="70"/>
      <c r="RO189" s="70"/>
      <c r="RP189" s="70"/>
      <c r="RQ189" s="70"/>
      <c r="RR189" s="70"/>
      <c r="RS189" s="70"/>
      <c r="RT189" s="70"/>
      <c r="RU189" s="70"/>
      <c r="RV189" s="70"/>
      <c r="RW189" s="70"/>
      <c r="RX189" s="70"/>
      <c r="RY189" s="70"/>
      <c r="RZ189" s="70"/>
      <c r="SA189" s="70"/>
      <c r="SB189" s="70"/>
      <c r="SC189" s="70"/>
      <c r="SD189" s="70"/>
      <c r="SE189" s="70"/>
      <c r="SF189" s="70"/>
      <c r="SG189" s="70"/>
      <c r="SH189" s="70"/>
      <c r="SI189" s="70"/>
      <c r="SJ189" s="70"/>
      <c r="SK189" s="70"/>
      <c r="SL189" s="70"/>
      <c r="SM189" s="70"/>
      <c r="SN189" s="70"/>
      <c r="SO189" s="70"/>
      <c r="SP189" s="70"/>
      <c r="SQ189" s="70"/>
      <c r="SR189" s="70"/>
      <c r="SS189" s="70"/>
      <c r="ST189" s="70"/>
      <c r="SU189" s="70"/>
      <c r="SV189" s="70"/>
      <c r="SW189" s="70"/>
      <c r="SX189" s="70"/>
      <c r="SY189" s="70"/>
      <c r="SZ189" s="70"/>
      <c r="TA189" s="70"/>
      <c r="TB189" s="70"/>
      <c r="TC189" s="70"/>
      <c r="TD189" s="70"/>
      <c r="TE189" s="70"/>
      <c r="TF189" s="70"/>
      <c r="TG189" s="70"/>
      <c r="TH189" s="70"/>
      <c r="TI189" s="70"/>
      <c r="TJ189" s="70"/>
      <c r="TK189" s="70"/>
      <c r="TL189" s="70"/>
      <c r="TM189" s="70"/>
      <c r="TN189" s="70"/>
      <c r="TO189" s="70"/>
      <c r="TP189" s="70"/>
      <c r="TQ189" s="70"/>
      <c r="TR189" s="70"/>
      <c r="TS189" s="70"/>
      <c r="TT189" s="70"/>
      <c r="TU189" s="70"/>
      <c r="TV189" s="70"/>
      <c r="TW189" s="70"/>
      <c r="TX189" s="70"/>
      <c r="TY189" s="70"/>
      <c r="TZ189" s="70"/>
      <c r="UA189" s="70"/>
      <c r="UB189" s="70"/>
      <c r="UC189" s="70"/>
      <c r="UD189" s="70"/>
      <c r="UE189" s="70"/>
      <c r="UF189" s="70"/>
      <c r="UG189" s="70"/>
      <c r="UH189" s="70"/>
      <c r="UI189" s="70"/>
      <c r="UJ189" s="70"/>
      <c r="UK189" s="70"/>
      <c r="UL189" s="70"/>
      <c r="UM189" s="70"/>
      <c r="UN189" s="70"/>
      <c r="UO189" s="70"/>
      <c r="UP189" s="70"/>
      <c r="UQ189" s="70"/>
      <c r="UR189" s="70"/>
      <c r="US189" s="70"/>
      <c r="UT189" s="70"/>
      <c r="UU189" s="70"/>
      <c r="UV189" s="70"/>
      <c r="UW189" s="70"/>
      <c r="UX189" s="70"/>
      <c r="UY189" s="70"/>
      <c r="UZ189" s="70"/>
      <c r="VA189" s="70"/>
      <c r="VB189" s="70"/>
      <c r="VC189" s="70"/>
      <c r="VD189" s="70"/>
      <c r="VE189" s="70"/>
      <c r="VF189" s="70"/>
      <c r="VG189" s="70"/>
      <c r="VH189" s="70"/>
      <c r="VI189" s="70"/>
      <c r="VJ189" s="70"/>
      <c r="VK189" s="70"/>
      <c r="VL189" s="70"/>
      <c r="VM189" s="70"/>
      <c r="VN189" s="70"/>
      <c r="VO189" s="70"/>
      <c r="VP189" s="70"/>
      <c r="VQ189" s="70"/>
      <c r="VR189" s="70"/>
      <c r="VS189" s="70"/>
      <c r="VT189" s="70"/>
      <c r="VU189" s="70"/>
      <c r="VV189" s="70"/>
      <c r="VW189" s="70"/>
      <c r="VX189" s="70"/>
      <c r="VY189" s="70"/>
      <c r="VZ189" s="70"/>
      <c r="WA189" s="70"/>
      <c r="WB189" s="70"/>
      <c r="WC189" s="70"/>
      <c r="WD189" s="70"/>
      <c r="WE189" s="70"/>
      <c r="WF189" s="70"/>
      <c r="WG189" s="70"/>
      <c r="WH189" s="70"/>
      <c r="WI189" s="70"/>
      <c r="WJ189" s="70"/>
      <c r="WK189" s="70"/>
      <c r="WL189" s="70"/>
      <c r="WM189" s="70"/>
      <c r="WN189" s="70"/>
      <c r="WO189" s="70"/>
      <c r="WP189" s="70"/>
      <c r="WQ189" s="70"/>
      <c r="WR189" s="70"/>
      <c r="WS189" s="70"/>
      <c r="WT189" s="70"/>
      <c r="WU189" s="70"/>
      <c r="WV189" s="70"/>
      <c r="WW189" s="70"/>
      <c r="WX189" s="70"/>
      <c r="WY189" s="70"/>
      <c r="WZ189" s="70"/>
      <c r="XA189" s="70"/>
      <c r="XB189" s="70"/>
      <c r="XC189" s="70"/>
      <c r="XD189" s="70"/>
      <c r="XE189" s="70"/>
      <c r="XF189" s="70"/>
      <c r="XG189" s="70"/>
      <c r="XH189" s="70"/>
      <c r="XI189" s="70"/>
      <c r="XJ189" s="70"/>
      <c r="XK189" s="70"/>
      <c r="XL189" s="70"/>
      <c r="XM189" s="70"/>
      <c r="XN189" s="70"/>
      <c r="XO189" s="70"/>
      <c r="XP189" s="70"/>
      <c r="XQ189" s="70"/>
      <c r="XR189" s="70"/>
      <c r="XS189" s="70"/>
      <c r="XT189" s="70"/>
      <c r="XU189" s="70"/>
      <c r="XV189" s="70"/>
      <c r="XW189" s="70"/>
      <c r="XX189" s="70"/>
      <c r="XY189" s="70"/>
      <c r="XZ189" s="70"/>
      <c r="YA189" s="70"/>
      <c r="YB189" s="70"/>
      <c r="YC189" s="70"/>
      <c r="YD189" s="70"/>
      <c r="YE189" s="70"/>
      <c r="YF189" s="70"/>
      <c r="YG189" s="70"/>
      <c r="YH189" s="70"/>
      <c r="YI189" s="70"/>
      <c r="YJ189" s="70"/>
      <c r="YK189" s="70"/>
      <c r="YL189" s="70"/>
      <c r="YM189" s="70"/>
      <c r="YN189" s="70"/>
      <c r="YO189" s="70"/>
      <c r="YP189" s="70"/>
      <c r="YQ189" s="70"/>
      <c r="YR189" s="70"/>
      <c r="YS189" s="70"/>
      <c r="YT189" s="70"/>
      <c r="YU189" s="70"/>
      <c r="YV189" s="70"/>
      <c r="YW189" s="70"/>
      <c r="YX189" s="70"/>
      <c r="YY189" s="70"/>
      <c r="YZ189" s="70"/>
      <c r="ZA189" s="70"/>
      <c r="ZB189" s="70"/>
      <c r="ZC189" s="70"/>
      <c r="ZD189" s="70"/>
      <c r="ZE189" s="70"/>
      <c r="ZF189" s="70"/>
      <c r="ZG189" s="70"/>
      <c r="ZH189" s="70"/>
      <c r="ZI189" s="70"/>
      <c r="ZJ189" s="70"/>
      <c r="ZK189" s="70"/>
      <c r="ZL189" s="70"/>
      <c r="ZM189" s="70"/>
      <c r="ZN189" s="70"/>
      <c r="ZO189" s="70"/>
      <c r="ZP189" s="70"/>
      <c r="ZQ189" s="70"/>
      <c r="ZR189" s="70"/>
      <c r="ZS189" s="70"/>
      <c r="ZT189" s="70"/>
      <c r="ZU189" s="70"/>
      <c r="ZV189" s="70"/>
      <c r="ZW189" s="70"/>
      <c r="ZX189" s="70"/>
      <c r="ZY189" s="70"/>
      <c r="ZZ189" s="70"/>
      <c r="AAA189" s="70"/>
      <c r="AAB189" s="70"/>
      <c r="AAC189" s="70"/>
      <c r="AAD189" s="70"/>
      <c r="AAE189" s="70"/>
      <c r="AAF189" s="70"/>
      <c r="AAG189" s="70"/>
      <c r="AAH189" s="70"/>
      <c r="AAI189" s="70"/>
      <c r="AAJ189" s="70"/>
      <c r="AAK189" s="70"/>
      <c r="AAL189" s="70"/>
      <c r="AAM189" s="70"/>
      <c r="AAN189" s="70"/>
      <c r="AAO189" s="70"/>
      <c r="AAP189" s="70"/>
      <c r="AAQ189" s="70"/>
      <c r="AAR189" s="70"/>
      <c r="AAS189" s="70"/>
      <c r="AAT189" s="70"/>
      <c r="AAU189" s="70"/>
      <c r="AAV189" s="70"/>
      <c r="AAW189" s="70"/>
      <c r="AAX189" s="70"/>
      <c r="AAY189" s="70"/>
      <c r="AAZ189" s="70"/>
      <c r="ABA189" s="70"/>
      <c r="ABB189" s="70"/>
      <c r="ABC189" s="70"/>
      <c r="ABD189" s="70"/>
      <c r="ABE189" s="70"/>
      <c r="ABF189" s="70"/>
      <c r="ABG189" s="70"/>
      <c r="ABH189" s="70"/>
      <c r="ABI189" s="70"/>
      <c r="ABJ189" s="70"/>
      <c r="ABK189" s="70"/>
      <c r="ABL189" s="70"/>
      <c r="ABM189" s="70"/>
      <c r="ABN189" s="70"/>
      <c r="ABO189" s="70"/>
      <c r="ABP189" s="70"/>
      <c r="ABQ189" s="70"/>
      <c r="ABR189" s="70"/>
      <c r="ABS189" s="70"/>
      <c r="ABT189" s="70"/>
      <c r="ABU189" s="70"/>
      <c r="ABV189" s="70"/>
      <c r="ABW189" s="70"/>
      <c r="ABX189" s="70"/>
      <c r="ABY189" s="70"/>
      <c r="ABZ189" s="70"/>
      <c r="ACA189" s="70"/>
      <c r="ACB189" s="70"/>
      <c r="ACC189" s="70"/>
      <c r="ACD189" s="70"/>
      <c r="ACE189" s="70"/>
      <c r="ACF189" s="70"/>
      <c r="ACG189" s="70"/>
      <c r="ACH189" s="70"/>
      <c r="ACI189" s="70"/>
      <c r="ACJ189" s="70"/>
      <c r="ACK189" s="70"/>
      <c r="ACL189" s="70"/>
      <c r="ACM189" s="70"/>
      <c r="ACN189" s="70"/>
      <c r="ACO189" s="70"/>
      <c r="ACP189" s="70"/>
      <c r="ACQ189" s="70"/>
      <c r="ACR189" s="70"/>
      <c r="ACS189" s="70"/>
      <c r="ACT189" s="70"/>
      <c r="ACU189" s="70"/>
      <c r="ACV189" s="70"/>
      <c r="ACW189" s="70"/>
      <c r="ACX189" s="70"/>
      <c r="ACY189" s="70"/>
      <c r="ACZ189" s="70"/>
      <c r="ADA189" s="70"/>
      <c r="ADB189" s="70"/>
      <c r="ADC189" s="70"/>
      <c r="ADD189" s="70"/>
      <c r="ADE189" s="70"/>
      <c r="ADF189" s="70"/>
      <c r="ADG189" s="70"/>
      <c r="ADH189" s="70"/>
      <c r="ADI189" s="70"/>
      <c r="ADJ189" s="70"/>
      <c r="ADK189" s="70"/>
      <c r="ADL189" s="70"/>
      <c r="ADM189" s="70"/>
      <c r="ADN189" s="70"/>
      <c r="ADO189" s="70"/>
      <c r="ADP189" s="70"/>
      <c r="ADQ189" s="70"/>
      <c r="ADR189" s="70"/>
      <c r="ADS189" s="70"/>
      <c r="ADT189" s="70"/>
      <c r="ADU189" s="70"/>
      <c r="ADV189" s="70"/>
      <c r="ADW189" s="70"/>
      <c r="ADX189" s="70"/>
      <c r="ADY189" s="70"/>
      <c r="ADZ189" s="70"/>
      <c r="AEA189" s="70"/>
      <c r="AEB189" s="70"/>
      <c r="AEC189" s="70"/>
      <c r="AED189" s="70"/>
      <c r="AEE189" s="70"/>
      <c r="AEF189" s="70"/>
      <c r="AEG189" s="70"/>
      <c r="AEH189" s="70"/>
      <c r="AEI189" s="70"/>
      <c r="AEJ189" s="70"/>
      <c r="AEK189" s="70"/>
      <c r="AEL189" s="70"/>
      <c r="AEM189" s="70"/>
      <c r="AEN189" s="70"/>
      <c r="AEO189" s="70"/>
      <c r="AEP189" s="70"/>
      <c r="AEQ189" s="70"/>
      <c r="AER189" s="70"/>
      <c r="AES189" s="70"/>
      <c r="AET189" s="70"/>
      <c r="AEU189" s="70"/>
      <c r="AEV189" s="70"/>
      <c r="AEW189" s="70"/>
      <c r="AEX189" s="70"/>
      <c r="AEY189" s="70"/>
      <c r="AEZ189" s="70"/>
      <c r="AFA189" s="70"/>
      <c r="AFB189" s="70"/>
      <c r="AFC189" s="70"/>
      <c r="AFD189" s="70"/>
      <c r="AFE189" s="70"/>
      <c r="AFF189" s="70"/>
      <c r="AFG189" s="70"/>
      <c r="AFH189" s="70"/>
      <c r="AFI189" s="70"/>
      <c r="AFJ189" s="70"/>
      <c r="AFK189" s="70"/>
      <c r="AFL189" s="70"/>
      <c r="AFM189" s="70"/>
      <c r="AFN189" s="70"/>
      <c r="AFO189" s="70"/>
      <c r="AFP189" s="70"/>
      <c r="AFQ189" s="70"/>
      <c r="AFR189" s="70"/>
      <c r="AFS189" s="70"/>
      <c r="AFT189" s="70"/>
      <c r="AFU189" s="70"/>
      <c r="AFV189" s="70"/>
      <c r="AFW189" s="70"/>
      <c r="AFX189" s="70"/>
      <c r="AFY189" s="70"/>
      <c r="AFZ189" s="70"/>
      <c r="AGA189" s="70"/>
      <c r="AGB189" s="70"/>
      <c r="AGC189" s="70"/>
      <c r="AGD189" s="70"/>
      <c r="AGE189" s="70"/>
      <c r="AGF189" s="70"/>
      <c r="AGG189" s="70"/>
      <c r="AGH189" s="70"/>
      <c r="AGI189" s="70"/>
      <c r="AGJ189" s="70"/>
      <c r="AGK189" s="70"/>
      <c r="AGL189" s="70"/>
      <c r="AGM189" s="70"/>
      <c r="AGN189" s="70"/>
      <c r="AGO189" s="70"/>
      <c r="AGP189" s="70"/>
      <c r="AGQ189" s="70"/>
      <c r="AGR189" s="70"/>
      <c r="AGS189" s="70"/>
      <c r="AGT189" s="70"/>
      <c r="AGU189" s="70"/>
      <c r="AGV189" s="70"/>
      <c r="AGW189" s="70"/>
      <c r="AGX189" s="70"/>
      <c r="AGY189" s="70"/>
      <c r="AGZ189" s="70"/>
      <c r="AHA189" s="70"/>
      <c r="AHB189" s="70"/>
      <c r="AHC189" s="70"/>
      <c r="AHD189" s="70"/>
      <c r="AHE189" s="70"/>
      <c r="AHF189" s="70"/>
      <c r="AHG189" s="70"/>
      <c r="AHH189" s="70"/>
      <c r="AHI189" s="70"/>
      <c r="AHJ189" s="70"/>
      <c r="AHK189" s="70"/>
      <c r="AHL189" s="70"/>
      <c r="AHM189" s="70"/>
      <c r="AHN189" s="70"/>
      <c r="AHO189" s="70"/>
      <c r="AHP189" s="70"/>
      <c r="AHQ189" s="70"/>
      <c r="AHR189" s="70"/>
      <c r="AHS189" s="70"/>
      <c r="AHT189" s="70"/>
      <c r="AHU189" s="70"/>
      <c r="AHV189" s="70"/>
      <c r="AHW189" s="70"/>
      <c r="AHX189" s="70"/>
      <c r="AHY189" s="70"/>
      <c r="AHZ189" s="70"/>
      <c r="AIA189" s="70"/>
      <c r="AIB189" s="70"/>
      <c r="AIC189" s="70"/>
      <c r="AID189" s="70"/>
      <c r="AIE189" s="70"/>
      <c r="AIF189" s="70"/>
      <c r="AIG189" s="70"/>
      <c r="AIH189" s="70"/>
      <c r="AII189" s="70"/>
      <c r="AIJ189" s="70"/>
      <c r="AIK189" s="70"/>
      <c r="AIL189" s="70"/>
      <c r="AIM189" s="70"/>
      <c r="AIN189" s="70"/>
      <c r="AIO189" s="70"/>
      <c r="AIP189" s="70"/>
      <c r="AIQ189" s="70"/>
      <c r="AIR189" s="70"/>
      <c r="AIS189" s="70"/>
      <c r="AIT189" s="70"/>
      <c r="AIU189" s="70"/>
      <c r="AIV189" s="70"/>
      <c r="AIW189" s="70"/>
      <c r="AIX189" s="70"/>
      <c r="AIY189" s="70"/>
      <c r="AIZ189" s="70"/>
      <c r="AJA189" s="70"/>
      <c r="AJB189" s="70"/>
      <c r="AJC189" s="70"/>
      <c r="AJD189" s="70"/>
      <c r="AJE189" s="70"/>
      <c r="AJF189" s="70"/>
      <c r="AJG189" s="70"/>
      <c r="AJH189" s="70"/>
      <c r="AJI189" s="70"/>
      <c r="AJJ189" s="70"/>
      <c r="AJK189" s="70"/>
      <c r="AJL189" s="70"/>
      <c r="AJM189" s="70"/>
      <c r="AJN189" s="70"/>
      <c r="AJO189" s="70"/>
      <c r="AJP189" s="70"/>
      <c r="AJQ189" s="70"/>
      <c r="AJR189" s="70"/>
      <c r="AJS189" s="70"/>
      <c r="AJT189" s="70"/>
      <c r="AJU189" s="70"/>
      <c r="AJV189" s="70"/>
      <c r="AJW189" s="70"/>
      <c r="AJX189" s="70"/>
      <c r="AJY189" s="70"/>
      <c r="AJZ189" s="70"/>
      <c r="AKA189" s="70"/>
      <c r="AKB189" s="70"/>
      <c r="AKC189" s="70"/>
      <c r="AKD189" s="70"/>
      <c r="AKE189" s="70"/>
      <c r="AKF189" s="70"/>
      <c r="AKG189" s="70"/>
      <c r="AKH189" s="70"/>
      <c r="AKI189" s="70"/>
      <c r="AKJ189" s="70"/>
      <c r="AKK189" s="70"/>
      <c r="AKL189" s="70"/>
      <c r="AKM189" s="70"/>
      <c r="AKN189" s="70"/>
      <c r="AKO189" s="70"/>
      <c r="AKP189" s="70"/>
      <c r="AKQ189" s="70"/>
      <c r="AKR189" s="70"/>
      <c r="AKS189" s="70"/>
      <c r="AKT189" s="70"/>
      <c r="AKU189" s="70"/>
      <c r="AKV189" s="70"/>
      <c r="AKW189" s="70"/>
      <c r="AKX189" s="70"/>
      <c r="AKY189" s="70"/>
      <c r="AKZ189" s="70"/>
      <c r="ALA189" s="70"/>
      <c r="ALB189" s="70"/>
      <c r="ALC189" s="70"/>
      <c r="ALD189" s="70"/>
      <c r="ALE189" s="70"/>
      <c r="ALF189" s="70"/>
      <c r="ALG189" s="70"/>
      <c r="ALH189" s="70"/>
      <c r="ALI189" s="70"/>
      <c r="ALJ189" s="70"/>
      <c r="ALK189" s="70"/>
      <c r="ALL189" s="70"/>
      <c r="ALM189" s="70"/>
      <c r="ALN189" s="70"/>
      <c r="ALO189" s="70"/>
      <c r="ALP189" s="70"/>
      <c r="ALQ189" s="70"/>
      <c r="ALR189" s="70"/>
      <c r="ALS189" s="70"/>
      <c r="ALT189" s="70"/>
      <c r="ALU189" s="70"/>
      <c r="ALV189" s="70"/>
      <c r="ALW189" s="70"/>
      <c r="ALX189" s="70"/>
      <c r="ALY189" s="70"/>
      <c r="ALZ189" s="70"/>
      <c r="AMA189" s="70"/>
      <c r="AMB189" s="70"/>
      <c r="AMC189" s="70"/>
      <c r="AMD189" s="70"/>
      <c r="AME189" s="70"/>
      <c r="AMF189" s="70"/>
      <c r="AMG189" s="70"/>
      <c r="AMH189" s="70"/>
      <c r="AMI189" s="70"/>
      <c r="AMJ189" s="70"/>
      <c r="AMK189" s="70"/>
      <c r="AML189" s="70"/>
      <c r="AMM189" s="70"/>
      <c r="AMN189" s="70"/>
      <c r="AMO189" s="70"/>
      <c r="AMP189" s="70"/>
      <c r="AMQ189" s="70"/>
      <c r="AMR189" s="70"/>
      <c r="AMS189" s="70"/>
      <c r="AMT189" s="70"/>
      <c r="AMU189" s="70"/>
      <c r="AMV189" s="70"/>
      <c r="AMW189" s="70"/>
      <c r="AMX189" s="70"/>
      <c r="AMY189" s="70"/>
      <c r="AMZ189" s="70"/>
      <c r="ANA189" s="70"/>
      <c r="ANB189" s="70"/>
      <c r="ANC189" s="70"/>
      <c r="AND189" s="70"/>
      <c r="ANE189" s="70"/>
      <c r="ANF189" s="70"/>
      <c r="ANG189" s="70"/>
      <c r="ANH189" s="70"/>
      <c r="ANI189" s="70"/>
      <c r="ANJ189" s="70"/>
      <c r="ANK189" s="70"/>
      <c r="ANL189" s="70"/>
      <c r="ANM189" s="70"/>
      <c r="ANN189" s="70"/>
      <c r="ANO189" s="70"/>
      <c r="ANP189" s="70"/>
      <c r="ANQ189" s="70"/>
      <c r="ANR189" s="70"/>
      <c r="ANS189" s="70"/>
      <c r="ANT189" s="70"/>
      <c r="ANU189" s="70"/>
      <c r="ANV189" s="70"/>
      <c r="ANW189" s="70"/>
      <c r="ANX189" s="70"/>
      <c r="ANY189" s="70"/>
      <c r="ANZ189" s="70"/>
      <c r="AOA189" s="70"/>
      <c r="AOB189" s="70"/>
      <c r="AOC189" s="70"/>
      <c r="AOD189" s="70"/>
      <c r="AOE189" s="70"/>
      <c r="AOF189" s="70"/>
      <c r="AOG189" s="70"/>
      <c r="AOH189" s="70"/>
      <c r="AOI189" s="70"/>
      <c r="AOJ189" s="70"/>
      <c r="AOK189" s="70"/>
      <c r="AOL189" s="70"/>
      <c r="AOM189" s="70"/>
      <c r="AON189" s="70"/>
      <c r="AOO189" s="70"/>
      <c r="AOP189" s="70"/>
      <c r="AOQ189" s="70"/>
      <c r="AOR189" s="70"/>
      <c r="AOS189" s="70"/>
      <c r="AOT189" s="70"/>
      <c r="AOU189" s="70"/>
      <c r="AOV189" s="70"/>
      <c r="AOW189" s="70"/>
      <c r="AOX189" s="70"/>
      <c r="AOY189" s="70"/>
      <c r="AOZ189" s="70"/>
      <c r="APA189" s="70"/>
      <c r="APB189" s="70"/>
      <c r="APC189" s="70"/>
      <c r="APD189" s="70"/>
      <c r="APE189" s="70"/>
      <c r="APF189" s="70"/>
      <c r="APG189" s="70"/>
      <c r="APH189" s="70"/>
      <c r="API189" s="70"/>
      <c r="APJ189" s="70"/>
      <c r="APK189" s="70"/>
      <c r="APL189" s="70"/>
      <c r="APM189" s="70"/>
      <c r="APN189" s="70"/>
      <c r="APO189" s="70"/>
      <c r="APP189" s="70"/>
      <c r="APQ189" s="70"/>
      <c r="APR189" s="70"/>
      <c r="APS189" s="70"/>
      <c r="APT189" s="70"/>
      <c r="APU189" s="70"/>
      <c r="APV189" s="70"/>
      <c r="APW189" s="70"/>
      <c r="APX189" s="70"/>
      <c r="APY189" s="70"/>
      <c r="APZ189" s="70"/>
      <c r="AQA189" s="70"/>
      <c r="AQB189" s="70"/>
      <c r="AQC189" s="70"/>
      <c r="AQD189" s="70"/>
      <c r="AQE189" s="70"/>
      <c r="AQF189" s="70"/>
      <c r="AQG189" s="70"/>
      <c r="AQH189" s="70"/>
      <c r="AQI189" s="70"/>
      <c r="AQJ189" s="70"/>
      <c r="AQK189" s="70"/>
      <c r="AQL189" s="70"/>
      <c r="AQM189" s="70"/>
      <c r="AQN189" s="70"/>
      <c r="AQO189" s="70"/>
      <c r="AQP189" s="70"/>
      <c r="AQQ189" s="70"/>
      <c r="AQR189" s="70"/>
      <c r="AQS189" s="70"/>
      <c r="AQT189" s="70"/>
      <c r="AQU189" s="70"/>
      <c r="AQV189" s="70"/>
      <c r="AQW189" s="70"/>
      <c r="AQX189" s="70"/>
      <c r="AQY189" s="70"/>
      <c r="AQZ189" s="70"/>
      <c r="ARA189" s="70"/>
      <c r="ARB189" s="70"/>
      <c r="ARC189" s="70"/>
      <c r="ARD189" s="70"/>
      <c r="ARE189" s="70"/>
      <c r="ARF189" s="70"/>
      <c r="ARG189" s="70"/>
      <c r="ARH189" s="70"/>
      <c r="ARI189" s="70"/>
      <c r="ARJ189" s="70"/>
      <c r="ARK189" s="70"/>
      <c r="ARL189" s="70"/>
      <c r="ARM189" s="70"/>
      <c r="ARN189" s="70"/>
      <c r="ARO189" s="70"/>
      <c r="ARP189" s="70"/>
      <c r="ARQ189" s="70"/>
      <c r="ARR189" s="70"/>
      <c r="ARS189" s="70"/>
      <c r="ART189" s="70"/>
      <c r="ARU189" s="70"/>
      <c r="ARV189" s="70"/>
      <c r="ARW189" s="70"/>
      <c r="ARX189" s="70"/>
      <c r="ARY189" s="70"/>
      <c r="ARZ189" s="70"/>
      <c r="ASA189" s="70"/>
      <c r="ASB189" s="70"/>
      <c r="ASC189" s="70"/>
      <c r="ASD189" s="70"/>
      <c r="ASE189" s="70"/>
      <c r="ASF189" s="70"/>
      <c r="ASG189" s="70"/>
      <c r="ASH189" s="70"/>
      <c r="ASI189" s="70"/>
      <c r="ASJ189" s="70"/>
      <c r="ASK189" s="70"/>
      <c r="ASL189" s="70"/>
      <c r="ASM189" s="70"/>
      <c r="ASN189" s="70"/>
      <c r="ASO189" s="70"/>
      <c r="ASP189" s="70"/>
      <c r="ASQ189" s="70"/>
      <c r="ASR189" s="70"/>
      <c r="ASS189" s="70"/>
      <c r="AST189" s="70"/>
      <c r="ASU189" s="70"/>
      <c r="ASV189" s="70"/>
      <c r="ASW189" s="70"/>
      <c r="ASX189" s="70"/>
      <c r="ASY189" s="70"/>
      <c r="ASZ189" s="70"/>
      <c r="ATA189" s="70"/>
      <c r="ATB189" s="70"/>
      <c r="ATC189" s="70"/>
      <c r="ATD189" s="70"/>
      <c r="ATE189" s="70"/>
      <c r="ATF189" s="70"/>
      <c r="ATG189" s="70"/>
      <c r="ATH189" s="70"/>
      <c r="ATI189" s="70"/>
      <c r="ATJ189" s="70"/>
      <c r="ATK189" s="70"/>
      <c r="ATL189" s="70"/>
      <c r="ATM189" s="70"/>
      <c r="ATN189" s="70"/>
      <c r="ATO189" s="70"/>
      <c r="ATP189" s="70"/>
      <c r="ATQ189" s="70"/>
      <c r="ATR189" s="70"/>
      <c r="ATS189" s="70"/>
      <c r="ATT189" s="70"/>
      <c r="ATU189" s="70"/>
      <c r="ATV189" s="70"/>
      <c r="ATW189" s="70"/>
      <c r="ATX189" s="70"/>
      <c r="ATY189" s="70"/>
      <c r="ATZ189" s="70"/>
      <c r="AUA189" s="70"/>
      <c r="AUB189" s="70"/>
      <c r="AUC189" s="70"/>
      <c r="AUD189" s="70"/>
      <c r="AUE189" s="70"/>
      <c r="AUF189" s="70"/>
      <c r="AUG189" s="70"/>
      <c r="AUH189" s="70"/>
      <c r="AUI189" s="70"/>
      <c r="AUJ189" s="70"/>
      <c r="AUK189" s="70"/>
      <c r="AUL189" s="70"/>
      <c r="AUM189" s="70"/>
      <c r="AUN189" s="70"/>
      <c r="AUO189" s="70"/>
      <c r="AUP189" s="70"/>
      <c r="AUQ189" s="70"/>
      <c r="AUR189" s="70"/>
      <c r="AUS189" s="70"/>
      <c r="AUT189" s="70"/>
      <c r="AUU189" s="70"/>
      <c r="AUV189" s="70"/>
      <c r="AUW189" s="70"/>
      <c r="AUX189" s="70"/>
      <c r="AUY189" s="70"/>
      <c r="AUZ189" s="70"/>
      <c r="AVA189" s="70"/>
      <c r="AVB189" s="70"/>
      <c r="AVC189" s="70"/>
      <c r="AVD189" s="70"/>
      <c r="AVE189" s="70"/>
      <c r="AVF189" s="70"/>
      <c r="AVG189" s="70"/>
      <c r="AVH189" s="70"/>
      <c r="AVI189" s="70"/>
      <c r="AVJ189" s="70"/>
      <c r="AVK189" s="70"/>
      <c r="AVL189" s="70"/>
      <c r="AVM189" s="70"/>
      <c r="AVN189" s="70"/>
      <c r="AVO189" s="70"/>
      <c r="AVP189" s="70"/>
      <c r="AVQ189" s="70"/>
      <c r="AVR189" s="70"/>
      <c r="AVS189" s="70"/>
      <c r="AVT189" s="70"/>
      <c r="AVU189" s="70"/>
      <c r="AVV189" s="70"/>
      <c r="AVW189" s="70"/>
      <c r="AVX189" s="70"/>
      <c r="AVY189" s="70"/>
      <c r="AVZ189" s="70"/>
      <c r="AWA189" s="70"/>
      <c r="AWB189" s="70"/>
      <c r="AWC189" s="70"/>
      <c r="AWD189" s="70"/>
      <c r="AWE189" s="70"/>
      <c r="AWF189" s="70"/>
      <c r="AWG189" s="70"/>
      <c r="AWH189" s="70"/>
      <c r="AWI189" s="70"/>
      <c r="AWJ189" s="70"/>
      <c r="AWK189" s="70"/>
      <c r="AWL189" s="70"/>
      <c r="AWM189" s="70"/>
      <c r="AWN189" s="70"/>
      <c r="AWO189" s="70"/>
      <c r="AWP189" s="70"/>
      <c r="AWQ189" s="70"/>
      <c r="AWR189" s="70"/>
      <c r="AWS189" s="70"/>
      <c r="AWT189" s="70"/>
      <c r="AWU189" s="70"/>
      <c r="AWV189" s="70"/>
      <c r="AWW189" s="70"/>
      <c r="AWX189" s="70"/>
      <c r="AWY189" s="70"/>
      <c r="AWZ189" s="70"/>
      <c r="AXA189" s="70"/>
      <c r="AXB189" s="70"/>
      <c r="AXC189" s="70"/>
      <c r="AXD189" s="70"/>
      <c r="AXE189" s="70"/>
      <c r="AXF189" s="70"/>
      <c r="AXG189" s="70"/>
      <c r="AXH189" s="70"/>
      <c r="AXI189" s="70"/>
      <c r="AXJ189" s="70"/>
      <c r="AXK189" s="70"/>
      <c r="AXL189" s="70"/>
      <c r="AXM189" s="70"/>
      <c r="AXN189" s="70"/>
      <c r="AXO189" s="70"/>
      <c r="AXP189" s="70"/>
      <c r="AXQ189" s="70"/>
      <c r="AXR189" s="70"/>
      <c r="AXS189" s="70"/>
      <c r="AXT189" s="70"/>
      <c r="AXU189" s="70"/>
      <c r="AXV189" s="70"/>
      <c r="AXW189" s="70"/>
      <c r="AXX189" s="70"/>
      <c r="AXY189" s="70"/>
      <c r="AXZ189" s="70"/>
      <c r="AYA189" s="70"/>
      <c r="AYB189" s="70"/>
      <c r="AYC189" s="70"/>
      <c r="AYD189" s="70"/>
      <c r="AYE189" s="70"/>
      <c r="AYF189" s="70"/>
      <c r="AYG189" s="70"/>
      <c r="AYH189" s="70"/>
      <c r="AYI189" s="70"/>
      <c r="AYJ189" s="70"/>
      <c r="AYK189" s="70"/>
      <c r="AYL189" s="70"/>
      <c r="AYM189" s="70"/>
      <c r="AYN189" s="70"/>
      <c r="AYO189" s="70"/>
      <c r="AYP189" s="70"/>
      <c r="AYQ189" s="70"/>
      <c r="AYR189" s="70"/>
      <c r="AYS189" s="70"/>
      <c r="AYT189" s="70"/>
      <c r="AYU189" s="70"/>
      <c r="AYV189" s="70"/>
      <c r="AYW189" s="70"/>
      <c r="AYX189" s="70"/>
      <c r="AYY189" s="70"/>
      <c r="AYZ189" s="70"/>
      <c r="AZA189" s="70"/>
      <c r="AZB189" s="70"/>
      <c r="AZC189" s="70"/>
      <c r="AZD189" s="70"/>
      <c r="AZE189" s="70"/>
      <c r="AZF189" s="70"/>
      <c r="AZG189" s="70"/>
      <c r="AZH189" s="70"/>
      <c r="AZI189" s="70"/>
      <c r="AZJ189" s="70"/>
      <c r="AZK189" s="70"/>
      <c r="AZL189" s="70"/>
      <c r="AZM189" s="70"/>
      <c r="AZN189" s="70"/>
      <c r="AZO189" s="70"/>
      <c r="AZP189" s="70"/>
      <c r="AZQ189" s="70"/>
      <c r="AZR189" s="70"/>
      <c r="AZS189" s="70"/>
      <c r="AZT189" s="70"/>
      <c r="AZU189" s="70"/>
      <c r="AZV189" s="70"/>
      <c r="AZW189" s="70"/>
      <c r="AZX189" s="70"/>
      <c r="AZY189" s="70"/>
      <c r="AZZ189" s="70"/>
      <c r="BAA189" s="70"/>
      <c r="BAB189" s="70"/>
      <c r="BAC189" s="70"/>
      <c r="BAD189" s="70"/>
      <c r="BAE189" s="70"/>
      <c r="BAF189" s="70"/>
      <c r="BAG189" s="70"/>
      <c r="BAH189" s="70"/>
      <c r="BAI189" s="70"/>
      <c r="BAJ189" s="70"/>
      <c r="BAK189" s="70"/>
      <c r="BAL189" s="70"/>
      <c r="BAM189" s="70"/>
      <c r="BAN189" s="70"/>
      <c r="BAO189" s="70"/>
      <c r="BAP189" s="70"/>
      <c r="BAQ189" s="70"/>
      <c r="BAR189" s="70"/>
      <c r="BAS189" s="70"/>
      <c r="BAT189" s="70"/>
      <c r="BAU189" s="70"/>
      <c r="BAV189" s="70"/>
      <c r="BAW189" s="70"/>
      <c r="BAX189" s="70"/>
      <c r="BAY189" s="70"/>
      <c r="BAZ189" s="70"/>
      <c r="BBA189" s="70"/>
      <c r="BBB189" s="70"/>
      <c r="BBC189" s="70"/>
      <c r="BBD189" s="70"/>
      <c r="BBE189" s="70"/>
      <c r="BBF189" s="70"/>
      <c r="BBG189" s="70"/>
      <c r="BBH189" s="70"/>
      <c r="BBI189" s="70"/>
      <c r="BBJ189" s="70"/>
      <c r="BBK189" s="70"/>
      <c r="BBL189" s="70"/>
      <c r="BBM189" s="70"/>
      <c r="BBN189" s="70"/>
      <c r="BBO189" s="70"/>
      <c r="BBP189" s="70"/>
      <c r="BBQ189" s="70"/>
      <c r="BBR189" s="70"/>
      <c r="BBS189" s="70"/>
      <c r="BBT189" s="70"/>
      <c r="BBU189" s="70"/>
      <c r="BBV189" s="70"/>
      <c r="BBW189" s="70"/>
      <c r="BBX189" s="70"/>
      <c r="BBY189" s="70"/>
      <c r="BBZ189" s="70"/>
      <c r="BCA189" s="70"/>
      <c r="BCB189" s="70"/>
      <c r="BCC189" s="70"/>
      <c r="BCD189" s="70"/>
      <c r="BCE189" s="70"/>
      <c r="BCF189" s="70"/>
      <c r="BCG189" s="70"/>
      <c r="BCH189" s="70"/>
      <c r="BCI189" s="70"/>
      <c r="BCJ189" s="70"/>
      <c r="BCK189" s="70"/>
      <c r="BCL189" s="70"/>
      <c r="BCM189" s="70"/>
      <c r="BCN189" s="70"/>
      <c r="BCO189" s="70"/>
      <c r="BCP189" s="70"/>
      <c r="BCQ189" s="70"/>
      <c r="BCR189" s="70"/>
      <c r="BCS189" s="70"/>
      <c r="BCT189" s="70"/>
      <c r="BCU189" s="70"/>
      <c r="BCV189" s="70"/>
      <c r="BCW189" s="70"/>
      <c r="BCX189" s="70"/>
      <c r="BCY189" s="70"/>
      <c r="BCZ189" s="70"/>
      <c r="BDA189" s="70"/>
      <c r="BDB189" s="70"/>
      <c r="BDC189" s="70"/>
      <c r="BDD189" s="70"/>
      <c r="BDE189" s="70"/>
      <c r="BDF189" s="70"/>
      <c r="BDG189" s="70"/>
      <c r="BDH189" s="70"/>
      <c r="BDI189" s="70"/>
      <c r="BDJ189" s="70"/>
      <c r="BDK189" s="70"/>
      <c r="BDL189" s="70"/>
      <c r="BDM189" s="70"/>
      <c r="BDN189" s="70"/>
      <c r="BDO189" s="70"/>
      <c r="BDP189" s="70"/>
      <c r="BDQ189" s="70"/>
      <c r="BDR189" s="70"/>
      <c r="BDS189" s="70"/>
      <c r="BDT189" s="70"/>
      <c r="BDU189" s="70"/>
      <c r="BDV189" s="70"/>
      <c r="BDW189" s="70"/>
      <c r="BDX189" s="70"/>
      <c r="BDY189" s="70"/>
      <c r="BDZ189" s="70"/>
      <c r="BEA189" s="70"/>
      <c r="BEB189" s="70"/>
      <c r="BEC189" s="70"/>
      <c r="BED189" s="70"/>
      <c r="BEE189" s="70"/>
      <c r="BEF189" s="70"/>
      <c r="BEG189" s="70"/>
      <c r="BEH189" s="70"/>
      <c r="BEI189" s="70"/>
      <c r="BEJ189" s="70"/>
      <c r="BEK189" s="70"/>
      <c r="BEL189" s="70"/>
      <c r="BEM189" s="70"/>
      <c r="BEN189" s="70"/>
      <c r="BEO189" s="70"/>
      <c r="BEP189" s="70"/>
      <c r="BEQ189" s="70"/>
      <c r="BER189" s="70"/>
      <c r="BES189" s="70"/>
      <c r="BET189" s="70"/>
      <c r="BEU189" s="70"/>
      <c r="BEV189" s="70"/>
      <c r="BEW189" s="70"/>
      <c r="BEX189" s="70"/>
      <c r="BEY189" s="70"/>
      <c r="BEZ189" s="70"/>
      <c r="BFA189" s="70"/>
      <c r="BFB189" s="70"/>
      <c r="BFC189" s="70"/>
      <c r="BFD189" s="70"/>
      <c r="BFE189" s="70"/>
      <c r="BFF189" s="70"/>
      <c r="BFG189" s="70"/>
      <c r="BFH189" s="70"/>
      <c r="BFI189" s="70"/>
      <c r="BFJ189" s="70"/>
      <c r="BFK189" s="70"/>
      <c r="BFL189" s="70"/>
      <c r="BFM189" s="70"/>
      <c r="BFN189" s="70"/>
      <c r="BFO189" s="70"/>
      <c r="BFP189" s="70"/>
      <c r="BFQ189" s="70"/>
      <c r="BFR189" s="70"/>
      <c r="BFS189" s="70"/>
    </row>
    <row r="190" spans="1:1527" s="69" customFormat="1" x14ac:dyDescent="0.2">
      <c r="A190" s="438" t="s">
        <v>218</v>
      </c>
      <c r="B190" s="438"/>
      <c r="C190" s="438"/>
      <c r="D190" s="438"/>
      <c r="E190" s="439"/>
      <c r="F190" s="158"/>
      <c r="G190" s="421">
        <f>+G189+H189+I189</f>
        <v>1610.5</v>
      </c>
      <c r="H190" s="434"/>
      <c r="I190" s="434"/>
      <c r="J190" s="434">
        <f>J189+K189+L189+G190</f>
        <v>4194</v>
      </c>
      <c r="K190" s="434"/>
      <c r="L190" s="434"/>
      <c r="M190" s="434">
        <f>+M189+N189+O189+J190</f>
        <v>6694</v>
      </c>
      <c r="N190" s="434"/>
      <c r="O190" s="434"/>
      <c r="P190" s="434">
        <f>+P189+Q189+R189+M190</f>
        <v>9145.1799999999985</v>
      </c>
      <c r="Q190" s="434"/>
      <c r="R190" s="434"/>
      <c r="BA190" s="70"/>
      <c r="BB190" s="70"/>
      <c r="BC190" s="70"/>
      <c r="BD190" s="70"/>
      <c r="BE190" s="70"/>
      <c r="BF190" s="70"/>
      <c r="BG190" s="70"/>
      <c r="BH190" s="70"/>
      <c r="BI190" s="70"/>
      <c r="BJ190" s="70"/>
      <c r="BK190" s="70"/>
      <c r="BL190" s="70"/>
      <c r="BM190" s="70"/>
      <c r="BN190" s="70"/>
      <c r="BO190" s="70"/>
      <c r="BP190" s="70"/>
      <c r="BQ190" s="70"/>
      <c r="BR190" s="70"/>
      <c r="BS190" s="70"/>
      <c r="BT190" s="70"/>
      <c r="BU190" s="70"/>
      <c r="BV190" s="70"/>
      <c r="BW190" s="70"/>
      <c r="BX190" s="70"/>
      <c r="BY190" s="70"/>
      <c r="BZ190" s="70"/>
      <c r="CA190" s="70"/>
      <c r="CB190" s="70"/>
      <c r="CC190" s="70"/>
      <c r="CD190" s="70"/>
      <c r="CE190" s="70"/>
      <c r="CF190" s="70"/>
      <c r="CG190" s="70"/>
      <c r="CH190" s="70"/>
      <c r="CI190" s="70"/>
      <c r="CJ190" s="70"/>
      <c r="CK190" s="70"/>
      <c r="CL190" s="70"/>
      <c r="CM190" s="70"/>
      <c r="CN190" s="70"/>
      <c r="CO190" s="70"/>
      <c r="CP190" s="70"/>
      <c r="CQ190" s="70"/>
      <c r="CR190" s="70"/>
      <c r="CS190" s="70"/>
      <c r="CT190" s="70"/>
      <c r="CU190" s="70"/>
      <c r="CV190" s="70"/>
      <c r="CW190" s="70"/>
      <c r="CX190" s="70"/>
      <c r="CY190" s="70"/>
      <c r="CZ190" s="70"/>
      <c r="DA190" s="70"/>
      <c r="DB190" s="70"/>
      <c r="DC190" s="70"/>
      <c r="DD190" s="70"/>
      <c r="DE190" s="70"/>
      <c r="DF190" s="70"/>
      <c r="DG190" s="70"/>
      <c r="DH190" s="70"/>
      <c r="DI190" s="70"/>
      <c r="DJ190" s="70"/>
      <c r="DK190" s="70"/>
      <c r="DL190" s="70"/>
      <c r="DM190" s="70"/>
      <c r="DN190" s="70"/>
      <c r="DO190" s="70"/>
      <c r="DP190" s="70"/>
      <c r="DQ190" s="70"/>
      <c r="DR190" s="70"/>
      <c r="DS190" s="70"/>
      <c r="DT190" s="70"/>
      <c r="DU190" s="70"/>
      <c r="DV190" s="70"/>
      <c r="DW190" s="70"/>
      <c r="DX190" s="70"/>
      <c r="DY190" s="70"/>
      <c r="DZ190" s="70"/>
      <c r="EA190" s="70"/>
      <c r="EB190" s="70"/>
      <c r="EC190" s="70"/>
      <c r="ED190" s="70"/>
      <c r="EE190" s="70"/>
      <c r="EF190" s="70"/>
      <c r="EG190" s="70"/>
      <c r="EH190" s="70"/>
      <c r="EI190" s="70"/>
      <c r="EJ190" s="70"/>
      <c r="EK190" s="70"/>
      <c r="EL190" s="70"/>
      <c r="EM190" s="70"/>
      <c r="EN190" s="70"/>
      <c r="EO190" s="70"/>
      <c r="EP190" s="70"/>
      <c r="EQ190" s="70"/>
      <c r="ER190" s="70"/>
      <c r="ES190" s="70"/>
      <c r="ET190" s="70"/>
      <c r="EU190" s="70"/>
      <c r="EV190" s="70"/>
      <c r="EW190" s="70"/>
      <c r="EX190" s="70"/>
      <c r="EY190" s="70"/>
      <c r="EZ190" s="70"/>
      <c r="FA190" s="70"/>
      <c r="FB190" s="70"/>
      <c r="FC190" s="70"/>
      <c r="FD190" s="70"/>
      <c r="FE190" s="70"/>
      <c r="FF190" s="70"/>
      <c r="FG190" s="70"/>
      <c r="FH190" s="70"/>
      <c r="FI190" s="70"/>
      <c r="FJ190" s="70"/>
      <c r="FK190" s="70"/>
      <c r="FL190" s="70"/>
      <c r="FM190" s="70"/>
      <c r="FN190" s="70"/>
      <c r="FO190" s="70"/>
      <c r="FP190" s="70"/>
      <c r="FQ190" s="70"/>
      <c r="FR190" s="70"/>
      <c r="FS190" s="70"/>
      <c r="FT190" s="70"/>
      <c r="FU190" s="70"/>
      <c r="FV190" s="70"/>
      <c r="FW190" s="70"/>
      <c r="FX190" s="70"/>
      <c r="FY190" s="70"/>
      <c r="FZ190" s="70"/>
      <c r="GA190" s="70"/>
      <c r="GB190" s="70"/>
      <c r="GC190" s="70"/>
      <c r="GD190" s="70"/>
      <c r="GE190" s="70"/>
      <c r="GF190" s="70"/>
      <c r="GG190" s="70"/>
      <c r="GH190" s="70"/>
      <c r="GI190" s="70"/>
      <c r="GJ190" s="70"/>
      <c r="GK190" s="70"/>
      <c r="GL190" s="70"/>
      <c r="GM190" s="70"/>
      <c r="GN190" s="70"/>
      <c r="GO190" s="70"/>
      <c r="GP190" s="70"/>
      <c r="GQ190" s="70"/>
      <c r="GR190" s="70"/>
      <c r="GS190" s="70"/>
      <c r="GT190" s="70"/>
      <c r="GU190" s="70"/>
      <c r="GV190" s="70"/>
      <c r="GW190" s="70"/>
      <c r="GX190" s="70"/>
      <c r="GY190" s="70"/>
      <c r="GZ190" s="70"/>
      <c r="HA190" s="70"/>
      <c r="HB190" s="70"/>
      <c r="HC190" s="70"/>
      <c r="HD190" s="70"/>
      <c r="HE190" s="70"/>
      <c r="HF190" s="70"/>
      <c r="HG190" s="70"/>
      <c r="HH190" s="70"/>
      <c r="HI190" s="70"/>
      <c r="HJ190" s="70"/>
      <c r="HK190" s="70"/>
      <c r="HL190" s="70"/>
      <c r="HM190" s="70"/>
      <c r="HN190" s="70"/>
      <c r="HO190" s="70"/>
      <c r="HP190" s="70"/>
      <c r="HQ190" s="70"/>
      <c r="HR190" s="70"/>
      <c r="HS190" s="70"/>
      <c r="HT190" s="70"/>
      <c r="HU190" s="70"/>
      <c r="HV190" s="70"/>
      <c r="HW190" s="70"/>
      <c r="HX190" s="70"/>
      <c r="HY190" s="70"/>
      <c r="HZ190" s="70"/>
      <c r="IA190" s="70"/>
      <c r="IB190" s="70"/>
      <c r="IC190" s="70"/>
      <c r="ID190" s="70"/>
      <c r="IE190" s="70"/>
      <c r="IF190" s="70"/>
      <c r="IG190" s="70"/>
      <c r="IH190" s="70"/>
      <c r="II190" s="70"/>
      <c r="IJ190" s="70"/>
      <c r="IK190" s="70"/>
      <c r="IL190" s="70"/>
      <c r="IM190" s="70"/>
      <c r="IN190" s="70"/>
      <c r="IO190" s="70"/>
      <c r="IP190" s="70"/>
      <c r="IQ190" s="70"/>
      <c r="IR190" s="70"/>
      <c r="IS190" s="70"/>
      <c r="IT190" s="70"/>
      <c r="IU190" s="70"/>
      <c r="IV190" s="70"/>
      <c r="IW190" s="70"/>
      <c r="IX190" s="70"/>
      <c r="IY190" s="70"/>
      <c r="IZ190" s="70"/>
      <c r="JA190" s="70"/>
      <c r="JB190" s="70"/>
      <c r="JC190" s="70"/>
      <c r="JD190" s="70"/>
      <c r="JE190" s="70"/>
      <c r="JF190" s="70"/>
      <c r="JG190" s="70"/>
      <c r="JH190" s="70"/>
      <c r="JI190" s="70"/>
      <c r="JJ190" s="70"/>
      <c r="JK190" s="70"/>
      <c r="JL190" s="70"/>
      <c r="JM190" s="70"/>
      <c r="JN190" s="70"/>
      <c r="JO190" s="70"/>
      <c r="JP190" s="70"/>
      <c r="JQ190" s="70"/>
      <c r="JR190" s="70"/>
      <c r="JS190" s="70"/>
      <c r="JT190" s="70"/>
      <c r="JU190" s="70"/>
      <c r="JV190" s="70"/>
      <c r="JW190" s="70"/>
      <c r="JX190" s="70"/>
      <c r="JY190" s="70"/>
      <c r="JZ190" s="70"/>
      <c r="KA190" s="70"/>
      <c r="KB190" s="70"/>
      <c r="KC190" s="70"/>
      <c r="KD190" s="70"/>
      <c r="KE190" s="70"/>
      <c r="KF190" s="70"/>
      <c r="KG190" s="70"/>
      <c r="KH190" s="70"/>
      <c r="KI190" s="70"/>
      <c r="KJ190" s="70"/>
      <c r="KK190" s="70"/>
      <c r="KL190" s="70"/>
      <c r="KM190" s="70"/>
      <c r="KN190" s="70"/>
      <c r="KO190" s="70"/>
      <c r="KP190" s="70"/>
      <c r="KQ190" s="70"/>
      <c r="KR190" s="70"/>
      <c r="KS190" s="70"/>
      <c r="KT190" s="70"/>
      <c r="KU190" s="70"/>
      <c r="KV190" s="70"/>
      <c r="KW190" s="70"/>
      <c r="KX190" s="70"/>
      <c r="KY190" s="70"/>
      <c r="KZ190" s="70"/>
      <c r="LA190" s="70"/>
      <c r="LB190" s="70"/>
      <c r="LC190" s="70"/>
      <c r="LD190" s="70"/>
      <c r="LE190" s="70"/>
      <c r="LF190" s="70"/>
      <c r="LG190" s="70"/>
      <c r="LH190" s="70"/>
      <c r="LI190" s="70"/>
      <c r="LJ190" s="70"/>
      <c r="LK190" s="70"/>
      <c r="LL190" s="70"/>
      <c r="LM190" s="70"/>
      <c r="LN190" s="70"/>
      <c r="LO190" s="70"/>
      <c r="LP190" s="70"/>
      <c r="LQ190" s="70"/>
      <c r="LR190" s="70"/>
      <c r="LS190" s="70"/>
      <c r="LT190" s="70"/>
      <c r="LU190" s="70"/>
      <c r="LV190" s="70"/>
      <c r="LW190" s="70"/>
      <c r="LX190" s="70"/>
      <c r="LY190" s="70"/>
      <c r="LZ190" s="70"/>
      <c r="MA190" s="70"/>
      <c r="MB190" s="70"/>
      <c r="MC190" s="70"/>
      <c r="MD190" s="70"/>
      <c r="ME190" s="70"/>
      <c r="MF190" s="70"/>
      <c r="MG190" s="70"/>
      <c r="MH190" s="70"/>
      <c r="MI190" s="70"/>
      <c r="MJ190" s="70"/>
      <c r="MK190" s="70"/>
      <c r="ML190" s="70"/>
      <c r="MM190" s="70"/>
      <c r="MN190" s="70"/>
      <c r="MO190" s="70"/>
      <c r="MP190" s="70"/>
      <c r="MQ190" s="70"/>
      <c r="MR190" s="70"/>
      <c r="MS190" s="70"/>
      <c r="MT190" s="70"/>
      <c r="MU190" s="70"/>
      <c r="MV190" s="70"/>
      <c r="MW190" s="70"/>
      <c r="MX190" s="70"/>
      <c r="MY190" s="70"/>
      <c r="MZ190" s="70"/>
      <c r="NA190" s="70"/>
      <c r="NB190" s="70"/>
      <c r="NC190" s="70"/>
      <c r="ND190" s="70"/>
      <c r="NE190" s="70"/>
      <c r="NF190" s="70"/>
      <c r="NG190" s="70"/>
      <c r="NH190" s="70"/>
      <c r="NI190" s="70"/>
      <c r="NJ190" s="70"/>
      <c r="NK190" s="70"/>
      <c r="NL190" s="70"/>
      <c r="NM190" s="70"/>
      <c r="NN190" s="70"/>
      <c r="NO190" s="70"/>
      <c r="NP190" s="70"/>
      <c r="NQ190" s="70"/>
      <c r="NR190" s="70"/>
      <c r="NS190" s="70"/>
      <c r="NT190" s="70"/>
      <c r="NU190" s="70"/>
      <c r="NV190" s="70"/>
      <c r="NW190" s="70"/>
      <c r="NX190" s="70"/>
      <c r="NY190" s="70"/>
      <c r="NZ190" s="70"/>
      <c r="OA190" s="70"/>
      <c r="OB190" s="70"/>
      <c r="OC190" s="70"/>
      <c r="OD190" s="70"/>
      <c r="OE190" s="70"/>
      <c r="OF190" s="70"/>
      <c r="OG190" s="70"/>
      <c r="OH190" s="70"/>
      <c r="OI190" s="70"/>
      <c r="OJ190" s="70"/>
      <c r="OK190" s="70"/>
      <c r="OL190" s="70"/>
      <c r="OM190" s="70"/>
      <c r="ON190" s="70"/>
      <c r="OO190" s="70"/>
      <c r="OP190" s="70"/>
      <c r="OQ190" s="70"/>
      <c r="OR190" s="70"/>
      <c r="OS190" s="70"/>
      <c r="OT190" s="70"/>
      <c r="OU190" s="70"/>
      <c r="OV190" s="70"/>
      <c r="OW190" s="70"/>
      <c r="OX190" s="70"/>
      <c r="OY190" s="70"/>
      <c r="OZ190" s="70"/>
      <c r="PA190" s="70"/>
      <c r="PB190" s="70"/>
      <c r="PC190" s="70"/>
      <c r="PD190" s="70"/>
      <c r="PE190" s="70"/>
      <c r="PF190" s="70"/>
      <c r="PG190" s="70"/>
      <c r="PH190" s="70"/>
      <c r="PI190" s="70"/>
      <c r="PJ190" s="70"/>
      <c r="PK190" s="70"/>
      <c r="PL190" s="70"/>
      <c r="PM190" s="70"/>
      <c r="PN190" s="70"/>
      <c r="PO190" s="70"/>
      <c r="PP190" s="70"/>
      <c r="PQ190" s="70"/>
      <c r="PR190" s="70"/>
      <c r="PS190" s="70"/>
      <c r="PT190" s="70"/>
      <c r="PU190" s="70"/>
      <c r="PV190" s="70"/>
      <c r="PW190" s="70"/>
      <c r="PX190" s="70"/>
      <c r="PY190" s="70"/>
      <c r="PZ190" s="70"/>
      <c r="QA190" s="70"/>
      <c r="QB190" s="70"/>
      <c r="QC190" s="70"/>
      <c r="QD190" s="70"/>
      <c r="QE190" s="70"/>
      <c r="QF190" s="70"/>
      <c r="QG190" s="70"/>
      <c r="QH190" s="70"/>
      <c r="QI190" s="70"/>
      <c r="QJ190" s="70"/>
      <c r="QK190" s="70"/>
      <c r="QL190" s="70"/>
      <c r="QM190" s="70"/>
      <c r="QN190" s="70"/>
      <c r="QO190" s="70"/>
      <c r="QP190" s="70"/>
      <c r="QQ190" s="70"/>
      <c r="QR190" s="70"/>
      <c r="QS190" s="70"/>
      <c r="QT190" s="70"/>
      <c r="QU190" s="70"/>
      <c r="QV190" s="70"/>
      <c r="QW190" s="70"/>
      <c r="QX190" s="70"/>
      <c r="QY190" s="70"/>
      <c r="QZ190" s="70"/>
      <c r="RA190" s="70"/>
      <c r="RB190" s="70"/>
      <c r="RC190" s="70"/>
      <c r="RD190" s="70"/>
      <c r="RE190" s="70"/>
      <c r="RF190" s="70"/>
      <c r="RG190" s="70"/>
      <c r="RH190" s="70"/>
      <c r="RI190" s="70"/>
      <c r="RJ190" s="70"/>
      <c r="RK190" s="70"/>
      <c r="RL190" s="70"/>
      <c r="RM190" s="70"/>
      <c r="RN190" s="70"/>
      <c r="RO190" s="70"/>
      <c r="RP190" s="70"/>
      <c r="RQ190" s="70"/>
      <c r="RR190" s="70"/>
      <c r="RS190" s="70"/>
      <c r="RT190" s="70"/>
      <c r="RU190" s="70"/>
      <c r="RV190" s="70"/>
      <c r="RW190" s="70"/>
      <c r="RX190" s="70"/>
      <c r="RY190" s="70"/>
      <c r="RZ190" s="70"/>
      <c r="SA190" s="70"/>
      <c r="SB190" s="70"/>
      <c r="SC190" s="70"/>
      <c r="SD190" s="70"/>
      <c r="SE190" s="70"/>
      <c r="SF190" s="70"/>
      <c r="SG190" s="70"/>
      <c r="SH190" s="70"/>
      <c r="SI190" s="70"/>
      <c r="SJ190" s="70"/>
      <c r="SK190" s="70"/>
      <c r="SL190" s="70"/>
      <c r="SM190" s="70"/>
      <c r="SN190" s="70"/>
      <c r="SO190" s="70"/>
      <c r="SP190" s="70"/>
      <c r="SQ190" s="70"/>
      <c r="SR190" s="70"/>
      <c r="SS190" s="70"/>
      <c r="ST190" s="70"/>
      <c r="SU190" s="70"/>
      <c r="SV190" s="70"/>
      <c r="SW190" s="70"/>
      <c r="SX190" s="70"/>
      <c r="SY190" s="70"/>
      <c r="SZ190" s="70"/>
      <c r="TA190" s="70"/>
      <c r="TB190" s="70"/>
      <c r="TC190" s="70"/>
      <c r="TD190" s="70"/>
      <c r="TE190" s="70"/>
      <c r="TF190" s="70"/>
      <c r="TG190" s="70"/>
      <c r="TH190" s="70"/>
      <c r="TI190" s="70"/>
      <c r="TJ190" s="70"/>
      <c r="TK190" s="70"/>
      <c r="TL190" s="70"/>
      <c r="TM190" s="70"/>
      <c r="TN190" s="70"/>
      <c r="TO190" s="70"/>
      <c r="TP190" s="70"/>
      <c r="TQ190" s="70"/>
      <c r="TR190" s="70"/>
      <c r="TS190" s="70"/>
      <c r="TT190" s="70"/>
      <c r="TU190" s="70"/>
      <c r="TV190" s="70"/>
      <c r="TW190" s="70"/>
      <c r="TX190" s="70"/>
      <c r="TY190" s="70"/>
      <c r="TZ190" s="70"/>
      <c r="UA190" s="70"/>
      <c r="UB190" s="70"/>
      <c r="UC190" s="70"/>
      <c r="UD190" s="70"/>
      <c r="UE190" s="70"/>
      <c r="UF190" s="70"/>
      <c r="UG190" s="70"/>
      <c r="UH190" s="70"/>
      <c r="UI190" s="70"/>
      <c r="UJ190" s="70"/>
      <c r="UK190" s="70"/>
      <c r="UL190" s="70"/>
      <c r="UM190" s="70"/>
      <c r="UN190" s="70"/>
      <c r="UO190" s="70"/>
      <c r="UP190" s="70"/>
      <c r="UQ190" s="70"/>
      <c r="UR190" s="70"/>
      <c r="US190" s="70"/>
      <c r="UT190" s="70"/>
      <c r="UU190" s="70"/>
      <c r="UV190" s="70"/>
      <c r="UW190" s="70"/>
      <c r="UX190" s="70"/>
      <c r="UY190" s="70"/>
      <c r="UZ190" s="70"/>
      <c r="VA190" s="70"/>
      <c r="VB190" s="70"/>
      <c r="VC190" s="70"/>
      <c r="VD190" s="70"/>
      <c r="VE190" s="70"/>
      <c r="VF190" s="70"/>
      <c r="VG190" s="70"/>
      <c r="VH190" s="70"/>
      <c r="VI190" s="70"/>
      <c r="VJ190" s="70"/>
      <c r="VK190" s="70"/>
      <c r="VL190" s="70"/>
      <c r="VM190" s="70"/>
      <c r="VN190" s="70"/>
      <c r="VO190" s="70"/>
      <c r="VP190" s="70"/>
      <c r="VQ190" s="70"/>
      <c r="VR190" s="70"/>
      <c r="VS190" s="70"/>
      <c r="VT190" s="70"/>
      <c r="VU190" s="70"/>
      <c r="VV190" s="70"/>
      <c r="VW190" s="70"/>
      <c r="VX190" s="70"/>
      <c r="VY190" s="70"/>
      <c r="VZ190" s="70"/>
      <c r="WA190" s="70"/>
      <c r="WB190" s="70"/>
      <c r="WC190" s="70"/>
      <c r="WD190" s="70"/>
      <c r="WE190" s="70"/>
      <c r="WF190" s="70"/>
      <c r="WG190" s="70"/>
      <c r="WH190" s="70"/>
      <c r="WI190" s="70"/>
      <c r="WJ190" s="70"/>
      <c r="WK190" s="70"/>
      <c r="WL190" s="70"/>
      <c r="WM190" s="70"/>
      <c r="WN190" s="70"/>
      <c r="WO190" s="70"/>
      <c r="WP190" s="70"/>
      <c r="WQ190" s="70"/>
      <c r="WR190" s="70"/>
      <c r="WS190" s="70"/>
      <c r="WT190" s="70"/>
      <c r="WU190" s="70"/>
      <c r="WV190" s="70"/>
      <c r="WW190" s="70"/>
      <c r="WX190" s="70"/>
      <c r="WY190" s="70"/>
      <c r="WZ190" s="70"/>
      <c r="XA190" s="70"/>
      <c r="XB190" s="70"/>
      <c r="XC190" s="70"/>
      <c r="XD190" s="70"/>
      <c r="XE190" s="70"/>
      <c r="XF190" s="70"/>
      <c r="XG190" s="70"/>
      <c r="XH190" s="70"/>
      <c r="XI190" s="70"/>
      <c r="XJ190" s="70"/>
      <c r="XK190" s="70"/>
      <c r="XL190" s="70"/>
      <c r="XM190" s="70"/>
      <c r="XN190" s="70"/>
      <c r="XO190" s="70"/>
      <c r="XP190" s="70"/>
      <c r="XQ190" s="70"/>
      <c r="XR190" s="70"/>
      <c r="XS190" s="70"/>
      <c r="XT190" s="70"/>
      <c r="XU190" s="70"/>
      <c r="XV190" s="70"/>
      <c r="XW190" s="70"/>
      <c r="XX190" s="70"/>
      <c r="XY190" s="70"/>
      <c r="XZ190" s="70"/>
      <c r="YA190" s="70"/>
      <c r="YB190" s="70"/>
      <c r="YC190" s="70"/>
      <c r="YD190" s="70"/>
      <c r="YE190" s="70"/>
      <c r="YF190" s="70"/>
      <c r="YG190" s="70"/>
      <c r="YH190" s="70"/>
      <c r="YI190" s="70"/>
      <c r="YJ190" s="70"/>
      <c r="YK190" s="70"/>
      <c r="YL190" s="70"/>
      <c r="YM190" s="70"/>
      <c r="YN190" s="70"/>
      <c r="YO190" s="70"/>
      <c r="YP190" s="70"/>
      <c r="YQ190" s="70"/>
      <c r="YR190" s="70"/>
      <c r="YS190" s="70"/>
      <c r="YT190" s="70"/>
      <c r="YU190" s="70"/>
      <c r="YV190" s="70"/>
      <c r="YW190" s="70"/>
      <c r="YX190" s="70"/>
      <c r="YY190" s="70"/>
      <c r="YZ190" s="70"/>
      <c r="ZA190" s="70"/>
      <c r="ZB190" s="70"/>
      <c r="ZC190" s="70"/>
      <c r="ZD190" s="70"/>
      <c r="ZE190" s="70"/>
      <c r="ZF190" s="70"/>
      <c r="ZG190" s="70"/>
      <c r="ZH190" s="70"/>
      <c r="ZI190" s="70"/>
      <c r="ZJ190" s="70"/>
      <c r="ZK190" s="70"/>
      <c r="ZL190" s="70"/>
      <c r="ZM190" s="70"/>
      <c r="ZN190" s="70"/>
      <c r="ZO190" s="70"/>
      <c r="ZP190" s="70"/>
      <c r="ZQ190" s="70"/>
      <c r="ZR190" s="70"/>
      <c r="ZS190" s="70"/>
      <c r="ZT190" s="70"/>
      <c r="ZU190" s="70"/>
      <c r="ZV190" s="70"/>
      <c r="ZW190" s="70"/>
      <c r="ZX190" s="70"/>
      <c r="ZY190" s="70"/>
      <c r="ZZ190" s="70"/>
      <c r="AAA190" s="70"/>
      <c r="AAB190" s="70"/>
      <c r="AAC190" s="70"/>
      <c r="AAD190" s="70"/>
      <c r="AAE190" s="70"/>
      <c r="AAF190" s="70"/>
      <c r="AAG190" s="70"/>
      <c r="AAH190" s="70"/>
      <c r="AAI190" s="70"/>
      <c r="AAJ190" s="70"/>
      <c r="AAK190" s="70"/>
      <c r="AAL190" s="70"/>
      <c r="AAM190" s="70"/>
      <c r="AAN190" s="70"/>
      <c r="AAO190" s="70"/>
      <c r="AAP190" s="70"/>
      <c r="AAQ190" s="70"/>
      <c r="AAR190" s="70"/>
      <c r="AAS190" s="70"/>
      <c r="AAT190" s="70"/>
      <c r="AAU190" s="70"/>
      <c r="AAV190" s="70"/>
      <c r="AAW190" s="70"/>
      <c r="AAX190" s="70"/>
      <c r="AAY190" s="70"/>
      <c r="AAZ190" s="70"/>
      <c r="ABA190" s="70"/>
      <c r="ABB190" s="70"/>
      <c r="ABC190" s="70"/>
      <c r="ABD190" s="70"/>
      <c r="ABE190" s="70"/>
      <c r="ABF190" s="70"/>
      <c r="ABG190" s="70"/>
      <c r="ABH190" s="70"/>
      <c r="ABI190" s="70"/>
      <c r="ABJ190" s="70"/>
      <c r="ABK190" s="70"/>
      <c r="ABL190" s="70"/>
      <c r="ABM190" s="70"/>
      <c r="ABN190" s="70"/>
      <c r="ABO190" s="70"/>
      <c r="ABP190" s="70"/>
      <c r="ABQ190" s="70"/>
      <c r="ABR190" s="70"/>
      <c r="ABS190" s="70"/>
      <c r="ABT190" s="70"/>
      <c r="ABU190" s="70"/>
      <c r="ABV190" s="70"/>
      <c r="ABW190" s="70"/>
      <c r="ABX190" s="70"/>
      <c r="ABY190" s="70"/>
      <c r="ABZ190" s="70"/>
      <c r="ACA190" s="70"/>
      <c r="ACB190" s="70"/>
      <c r="ACC190" s="70"/>
      <c r="ACD190" s="70"/>
      <c r="ACE190" s="70"/>
      <c r="ACF190" s="70"/>
      <c r="ACG190" s="70"/>
      <c r="ACH190" s="70"/>
      <c r="ACI190" s="70"/>
      <c r="ACJ190" s="70"/>
      <c r="ACK190" s="70"/>
      <c r="ACL190" s="70"/>
      <c r="ACM190" s="70"/>
      <c r="ACN190" s="70"/>
      <c r="ACO190" s="70"/>
      <c r="ACP190" s="70"/>
      <c r="ACQ190" s="70"/>
      <c r="ACR190" s="70"/>
      <c r="ACS190" s="70"/>
      <c r="ACT190" s="70"/>
      <c r="ACU190" s="70"/>
      <c r="ACV190" s="70"/>
      <c r="ACW190" s="70"/>
      <c r="ACX190" s="70"/>
      <c r="ACY190" s="70"/>
      <c r="ACZ190" s="70"/>
      <c r="ADA190" s="70"/>
      <c r="ADB190" s="70"/>
      <c r="ADC190" s="70"/>
      <c r="ADD190" s="70"/>
      <c r="ADE190" s="70"/>
      <c r="ADF190" s="70"/>
      <c r="ADG190" s="70"/>
      <c r="ADH190" s="70"/>
      <c r="ADI190" s="70"/>
      <c r="ADJ190" s="70"/>
      <c r="ADK190" s="70"/>
      <c r="ADL190" s="70"/>
      <c r="ADM190" s="70"/>
      <c r="ADN190" s="70"/>
      <c r="ADO190" s="70"/>
      <c r="ADP190" s="70"/>
      <c r="ADQ190" s="70"/>
      <c r="ADR190" s="70"/>
      <c r="ADS190" s="70"/>
      <c r="ADT190" s="70"/>
      <c r="ADU190" s="70"/>
      <c r="ADV190" s="70"/>
      <c r="ADW190" s="70"/>
      <c r="ADX190" s="70"/>
      <c r="ADY190" s="70"/>
      <c r="ADZ190" s="70"/>
      <c r="AEA190" s="70"/>
      <c r="AEB190" s="70"/>
      <c r="AEC190" s="70"/>
      <c r="AED190" s="70"/>
      <c r="AEE190" s="70"/>
      <c r="AEF190" s="70"/>
      <c r="AEG190" s="70"/>
      <c r="AEH190" s="70"/>
      <c r="AEI190" s="70"/>
      <c r="AEJ190" s="70"/>
      <c r="AEK190" s="70"/>
      <c r="AEL190" s="70"/>
      <c r="AEM190" s="70"/>
      <c r="AEN190" s="70"/>
      <c r="AEO190" s="70"/>
      <c r="AEP190" s="70"/>
      <c r="AEQ190" s="70"/>
      <c r="AER190" s="70"/>
      <c r="AES190" s="70"/>
      <c r="AET190" s="70"/>
      <c r="AEU190" s="70"/>
      <c r="AEV190" s="70"/>
      <c r="AEW190" s="70"/>
      <c r="AEX190" s="70"/>
      <c r="AEY190" s="70"/>
      <c r="AEZ190" s="70"/>
      <c r="AFA190" s="70"/>
      <c r="AFB190" s="70"/>
      <c r="AFC190" s="70"/>
      <c r="AFD190" s="70"/>
      <c r="AFE190" s="70"/>
      <c r="AFF190" s="70"/>
      <c r="AFG190" s="70"/>
      <c r="AFH190" s="70"/>
      <c r="AFI190" s="70"/>
      <c r="AFJ190" s="70"/>
      <c r="AFK190" s="70"/>
      <c r="AFL190" s="70"/>
      <c r="AFM190" s="70"/>
      <c r="AFN190" s="70"/>
      <c r="AFO190" s="70"/>
      <c r="AFP190" s="70"/>
      <c r="AFQ190" s="70"/>
      <c r="AFR190" s="70"/>
      <c r="AFS190" s="70"/>
      <c r="AFT190" s="70"/>
      <c r="AFU190" s="70"/>
      <c r="AFV190" s="70"/>
      <c r="AFW190" s="70"/>
      <c r="AFX190" s="70"/>
      <c r="AFY190" s="70"/>
      <c r="AFZ190" s="70"/>
      <c r="AGA190" s="70"/>
      <c r="AGB190" s="70"/>
      <c r="AGC190" s="70"/>
      <c r="AGD190" s="70"/>
      <c r="AGE190" s="70"/>
      <c r="AGF190" s="70"/>
      <c r="AGG190" s="70"/>
      <c r="AGH190" s="70"/>
      <c r="AGI190" s="70"/>
      <c r="AGJ190" s="70"/>
      <c r="AGK190" s="70"/>
      <c r="AGL190" s="70"/>
      <c r="AGM190" s="70"/>
      <c r="AGN190" s="70"/>
      <c r="AGO190" s="70"/>
      <c r="AGP190" s="70"/>
      <c r="AGQ190" s="70"/>
      <c r="AGR190" s="70"/>
      <c r="AGS190" s="70"/>
      <c r="AGT190" s="70"/>
      <c r="AGU190" s="70"/>
      <c r="AGV190" s="70"/>
      <c r="AGW190" s="70"/>
      <c r="AGX190" s="70"/>
      <c r="AGY190" s="70"/>
      <c r="AGZ190" s="70"/>
      <c r="AHA190" s="70"/>
      <c r="AHB190" s="70"/>
      <c r="AHC190" s="70"/>
      <c r="AHD190" s="70"/>
      <c r="AHE190" s="70"/>
      <c r="AHF190" s="70"/>
      <c r="AHG190" s="70"/>
      <c r="AHH190" s="70"/>
      <c r="AHI190" s="70"/>
      <c r="AHJ190" s="70"/>
      <c r="AHK190" s="70"/>
      <c r="AHL190" s="70"/>
      <c r="AHM190" s="70"/>
      <c r="AHN190" s="70"/>
      <c r="AHO190" s="70"/>
      <c r="AHP190" s="70"/>
      <c r="AHQ190" s="70"/>
      <c r="AHR190" s="70"/>
      <c r="AHS190" s="70"/>
      <c r="AHT190" s="70"/>
      <c r="AHU190" s="70"/>
      <c r="AHV190" s="70"/>
      <c r="AHW190" s="70"/>
      <c r="AHX190" s="70"/>
      <c r="AHY190" s="70"/>
      <c r="AHZ190" s="70"/>
      <c r="AIA190" s="70"/>
      <c r="AIB190" s="70"/>
      <c r="AIC190" s="70"/>
      <c r="AID190" s="70"/>
      <c r="AIE190" s="70"/>
      <c r="AIF190" s="70"/>
      <c r="AIG190" s="70"/>
      <c r="AIH190" s="70"/>
      <c r="AII190" s="70"/>
      <c r="AIJ190" s="70"/>
      <c r="AIK190" s="70"/>
      <c r="AIL190" s="70"/>
      <c r="AIM190" s="70"/>
      <c r="AIN190" s="70"/>
      <c r="AIO190" s="70"/>
      <c r="AIP190" s="70"/>
      <c r="AIQ190" s="70"/>
      <c r="AIR190" s="70"/>
      <c r="AIS190" s="70"/>
      <c r="AIT190" s="70"/>
      <c r="AIU190" s="70"/>
      <c r="AIV190" s="70"/>
      <c r="AIW190" s="70"/>
      <c r="AIX190" s="70"/>
      <c r="AIY190" s="70"/>
      <c r="AIZ190" s="70"/>
      <c r="AJA190" s="70"/>
      <c r="AJB190" s="70"/>
      <c r="AJC190" s="70"/>
      <c r="AJD190" s="70"/>
      <c r="AJE190" s="70"/>
      <c r="AJF190" s="70"/>
      <c r="AJG190" s="70"/>
      <c r="AJH190" s="70"/>
      <c r="AJI190" s="70"/>
      <c r="AJJ190" s="70"/>
      <c r="AJK190" s="70"/>
      <c r="AJL190" s="70"/>
      <c r="AJM190" s="70"/>
      <c r="AJN190" s="70"/>
      <c r="AJO190" s="70"/>
      <c r="AJP190" s="70"/>
      <c r="AJQ190" s="70"/>
      <c r="AJR190" s="70"/>
      <c r="AJS190" s="70"/>
      <c r="AJT190" s="70"/>
      <c r="AJU190" s="70"/>
      <c r="AJV190" s="70"/>
      <c r="AJW190" s="70"/>
      <c r="AJX190" s="70"/>
      <c r="AJY190" s="70"/>
      <c r="AJZ190" s="70"/>
      <c r="AKA190" s="70"/>
      <c r="AKB190" s="70"/>
      <c r="AKC190" s="70"/>
      <c r="AKD190" s="70"/>
      <c r="AKE190" s="70"/>
      <c r="AKF190" s="70"/>
      <c r="AKG190" s="70"/>
      <c r="AKH190" s="70"/>
      <c r="AKI190" s="70"/>
      <c r="AKJ190" s="70"/>
      <c r="AKK190" s="70"/>
      <c r="AKL190" s="70"/>
      <c r="AKM190" s="70"/>
      <c r="AKN190" s="70"/>
      <c r="AKO190" s="70"/>
      <c r="AKP190" s="70"/>
      <c r="AKQ190" s="70"/>
      <c r="AKR190" s="70"/>
      <c r="AKS190" s="70"/>
      <c r="AKT190" s="70"/>
      <c r="AKU190" s="70"/>
      <c r="AKV190" s="70"/>
      <c r="AKW190" s="70"/>
      <c r="AKX190" s="70"/>
      <c r="AKY190" s="70"/>
      <c r="AKZ190" s="70"/>
      <c r="ALA190" s="70"/>
      <c r="ALB190" s="70"/>
      <c r="ALC190" s="70"/>
      <c r="ALD190" s="70"/>
      <c r="ALE190" s="70"/>
      <c r="ALF190" s="70"/>
      <c r="ALG190" s="70"/>
      <c r="ALH190" s="70"/>
      <c r="ALI190" s="70"/>
      <c r="ALJ190" s="70"/>
      <c r="ALK190" s="70"/>
      <c r="ALL190" s="70"/>
      <c r="ALM190" s="70"/>
      <c r="ALN190" s="70"/>
      <c r="ALO190" s="70"/>
      <c r="ALP190" s="70"/>
      <c r="ALQ190" s="70"/>
      <c r="ALR190" s="70"/>
      <c r="ALS190" s="70"/>
      <c r="ALT190" s="70"/>
      <c r="ALU190" s="70"/>
      <c r="ALV190" s="70"/>
      <c r="ALW190" s="70"/>
      <c r="ALX190" s="70"/>
      <c r="ALY190" s="70"/>
      <c r="ALZ190" s="70"/>
      <c r="AMA190" s="70"/>
      <c r="AMB190" s="70"/>
      <c r="AMC190" s="70"/>
      <c r="AMD190" s="70"/>
      <c r="AME190" s="70"/>
      <c r="AMF190" s="70"/>
      <c r="AMG190" s="70"/>
      <c r="AMH190" s="70"/>
      <c r="AMI190" s="70"/>
      <c r="AMJ190" s="70"/>
      <c r="AMK190" s="70"/>
      <c r="AML190" s="70"/>
      <c r="AMM190" s="70"/>
      <c r="AMN190" s="70"/>
      <c r="AMO190" s="70"/>
      <c r="AMP190" s="70"/>
      <c r="AMQ190" s="70"/>
      <c r="AMR190" s="70"/>
      <c r="AMS190" s="70"/>
      <c r="AMT190" s="70"/>
      <c r="AMU190" s="70"/>
      <c r="AMV190" s="70"/>
      <c r="AMW190" s="70"/>
      <c r="AMX190" s="70"/>
      <c r="AMY190" s="70"/>
      <c r="AMZ190" s="70"/>
      <c r="ANA190" s="70"/>
      <c r="ANB190" s="70"/>
      <c r="ANC190" s="70"/>
      <c r="AND190" s="70"/>
      <c r="ANE190" s="70"/>
      <c r="ANF190" s="70"/>
      <c r="ANG190" s="70"/>
      <c r="ANH190" s="70"/>
      <c r="ANI190" s="70"/>
      <c r="ANJ190" s="70"/>
      <c r="ANK190" s="70"/>
      <c r="ANL190" s="70"/>
      <c r="ANM190" s="70"/>
      <c r="ANN190" s="70"/>
      <c r="ANO190" s="70"/>
      <c r="ANP190" s="70"/>
      <c r="ANQ190" s="70"/>
      <c r="ANR190" s="70"/>
      <c r="ANS190" s="70"/>
      <c r="ANT190" s="70"/>
      <c r="ANU190" s="70"/>
      <c r="ANV190" s="70"/>
      <c r="ANW190" s="70"/>
      <c r="ANX190" s="70"/>
      <c r="ANY190" s="70"/>
      <c r="ANZ190" s="70"/>
      <c r="AOA190" s="70"/>
      <c r="AOB190" s="70"/>
      <c r="AOC190" s="70"/>
      <c r="AOD190" s="70"/>
      <c r="AOE190" s="70"/>
      <c r="AOF190" s="70"/>
      <c r="AOG190" s="70"/>
      <c r="AOH190" s="70"/>
      <c r="AOI190" s="70"/>
      <c r="AOJ190" s="70"/>
      <c r="AOK190" s="70"/>
      <c r="AOL190" s="70"/>
      <c r="AOM190" s="70"/>
      <c r="AON190" s="70"/>
      <c r="AOO190" s="70"/>
      <c r="AOP190" s="70"/>
      <c r="AOQ190" s="70"/>
      <c r="AOR190" s="70"/>
      <c r="AOS190" s="70"/>
      <c r="AOT190" s="70"/>
      <c r="AOU190" s="70"/>
      <c r="AOV190" s="70"/>
      <c r="AOW190" s="70"/>
      <c r="AOX190" s="70"/>
      <c r="AOY190" s="70"/>
      <c r="AOZ190" s="70"/>
      <c r="APA190" s="70"/>
      <c r="APB190" s="70"/>
      <c r="APC190" s="70"/>
      <c r="APD190" s="70"/>
      <c r="APE190" s="70"/>
      <c r="APF190" s="70"/>
      <c r="APG190" s="70"/>
      <c r="APH190" s="70"/>
      <c r="API190" s="70"/>
      <c r="APJ190" s="70"/>
      <c r="APK190" s="70"/>
      <c r="APL190" s="70"/>
      <c r="APM190" s="70"/>
      <c r="APN190" s="70"/>
      <c r="APO190" s="70"/>
      <c r="APP190" s="70"/>
      <c r="APQ190" s="70"/>
      <c r="APR190" s="70"/>
      <c r="APS190" s="70"/>
      <c r="APT190" s="70"/>
      <c r="APU190" s="70"/>
      <c r="APV190" s="70"/>
      <c r="APW190" s="70"/>
      <c r="APX190" s="70"/>
      <c r="APY190" s="70"/>
      <c r="APZ190" s="70"/>
      <c r="AQA190" s="70"/>
      <c r="AQB190" s="70"/>
      <c r="AQC190" s="70"/>
      <c r="AQD190" s="70"/>
      <c r="AQE190" s="70"/>
      <c r="AQF190" s="70"/>
      <c r="AQG190" s="70"/>
      <c r="AQH190" s="70"/>
      <c r="AQI190" s="70"/>
      <c r="AQJ190" s="70"/>
      <c r="AQK190" s="70"/>
      <c r="AQL190" s="70"/>
      <c r="AQM190" s="70"/>
      <c r="AQN190" s="70"/>
      <c r="AQO190" s="70"/>
      <c r="AQP190" s="70"/>
      <c r="AQQ190" s="70"/>
      <c r="AQR190" s="70"/>
      <c r="AQS190" s="70"/>
      <c r="AQT190" s="70"/>
      <c r="AQU190" s="70"/>
      <c r="AQV190" s="70"/>
      <c r="AQW190" s="70"/>
      <c r="AQX190" s="70"/>
      <c r="AQY190" s="70"/>
      <c r="AQZ190" s="70"/>
      <c r="ARA190" s="70"/>
      <c r="ARB190" s="70"/>
      <c r="ARC190" s="70"/>
      <c r="ARD190" s="70"/>
      <c r="ARE190" s="70"/>
      <c r="ARF190" s="70"/>
      <c r="ARG190" s="70"/>
      <c r="ARH190" s="70"/>
      <c r="ARI190" s="70"/>
      <c r="ARJ190" s="70"/>
      <c r="ARK190" s="70"/>
      <c r="ARL190" s="70"/>
      <c r="ARM190" s="70"/>
      <c r="ARN190" s="70"/>
      <c r="ARO190" s="70"/>
      <c r="ARP190" s="70"/>
      <c r="ARQ190" s="70"/>
      <c r="ARR190" s="70"/>
      <c r="ARS190" s="70"/>
      <c r="ART190" s="70"/>
      <c r="ARU190" s="70"/>
      <c r="ARV190" s="70"/>
      <c r="ARW190" s="70"/>
      <c r="ARX190" s="70"/>
      <c r="ARY190" s="70"/>
      <c r="ARZ190" s="70"/>
      <c r="ASA190" s="70"/>
      <c r="ASB190" s="70"/>
      <c r="ASC190" s="70"/>
      <c r="ASD190" s="70"/>
      <c r="ASE190" s="70"/>
      <c r="ASF190" s="70"/>
      <c r="ASG190" s="70"/>
      <c r="ASH190" s="70"/>
      <c r="ASI190" s="70"/>
      <c r="ASJ190" s="70"/>
      <c r="ASK190" s="70"/>
      <c r="ASL190" s="70"/>
      <c r="ASM190" s="70"/>
      <c r="ASN190" s="70"/>
      <c r="ASO190" s="70"/>
      <c r="ASP190" s="70"/>
      <c r="ASQ190" s="70"/>
      <c r="ASR190" s="70"/>
      <c r="ASS190" s="70"/>
      <c r="AST190" s="70"/>
      <c r="ASU190" s="70"/>
      <c r="ASV190" s="70"/>
      <c r="ASW190" s="70"/>
      <c r="ASX190" s="70"/>
      <c r="ASY190" s="70"/>
      <c r="ASZ190" s="70"/>
      <c r="ATA190" s="70"/>
      <c r="ATB190" s="70"/>
      <c r="ATC190" s="70"/>
      <c r="ATD190" s="70"/>
      <c r="ATE190" s="70"/>
      <c r="ATF190" s="70"/>
      <c r="ATG190" s="70"/>
      <c r="ATH190" s="70"/>
      <c r="ATI190" s="70"/>
      <c r="ATJ190" s="70"/>
      <c r="ATK190" s="70"/>
      <c r="ATL190" s="70"/>
      <c r="ATM190" s="70"/>
      <c r="ATN190" s="70"/>
      <c r="ATO190" s="70"/>
      <c r="ATP190" s="70"/>
      <c r="ATQ190" s="70"/>
      <c r="ATR190" s="70"/>
      <c r="ATS190" s="70"/>
      <c r="ATT190" s="70"/>
      <c r="ATU190" s="70"/>
      <c r="ATV190" s="70"/>
      <c r="ATW190" s="70"/>
      <c r="ATX190" s="70"/>
      <c r="ATY190" s="70"/>
      <c r="ATZ190" s="70"/>
      <c r="AUA190" s="70"/>
      <c r="AUB190" s="70"/>
      <c r="AUC190" s="70"/>
      <c r="AUD190" s="70"/>
      <c r="AUE190" s="70"/>
      <c r="AUF190" s="70"/>
      <c r="AUG190" s="70"/>
      <c r="AUH190" s="70"/>
      <c r="AUI190" s="70"/>
      <c r="AUJ190" s="70"/>
      <c r="AUK190" s="70"/>
      <c r="AUL190" s="70"/>
      <c r="AUM190" s="70"/>
      <c r="AUN190" s="70"/>
      <c r="AUO190" s="70"/>
      <c r="AUP190" s="70"/>
      <c r="AUQ190" s="70"/>
      <c r="AUR190" s="70"/>
      <c r="AUS190" s="70"/>
      <c r="AUT190" s="70"/>
      <c r="AUU190" s="70"/>
      <c r="AUV190" s="70"/>
      <c r="AUW190" s="70"/>
      <c r="AUX190" s="70"/>
      <c r="AUY190" s="70"/>
      <c r="AUZ190" s="70"/>
      <c r="AVA190" s="70"/>
      <c r="AVB190" s="70"/>
      <c r="AVC190" s="70"/>
      <c r="AVD190" s="70"/>
      <c r="AVE190" s="70"/>
      <c r="AVF190" s="70"/>
      <c r="AVG190" s="70"/>
      <c r="AVH190" s="70"/>
      <c r="AVI190" s="70"/>
      <c r="AVJ190" s="70"/>
      <c r="AVK190" s="70"/>
      <c r="AVL190" s="70"/>
      <c r="AVM190" s="70"/>
      <c r="AVN190" s="70"/>
      <c r="AVO190" s="70"/>
      <c r="AVP190" s="70"/>
      <c r="AVQ190" s="70"/>
      <c r="AVR190" s="70"/>
      <c r="AVS190" s="70"/>
      <c r="AVT190" s="70"/>
      <c r="AVU190" s="70"/>
      <c r="AVV190" s="70"/>
      <c r="AVW190" s="70"/>
      <c r="AVX190" s="70"/>
      <c r="AVY190" s="70"/>
      <c r="AVZ190" s="70"/>
      <c r="AWA190" s="70"/>
      <c r="AWB190" s="70"/>
      <c r="AWC190" s="70"/>
      <c r="AWD190" s="70"/>
      <c r="AWE190" s="70"/>
      <c r="AWF190" s="70"/>
      <c r="AWG190" s="70"/>
      <c r="AWH190" s="70"/>
      <c r="AWI190" s="70"/>
      <c r="AWJ190" s="70"/>
      <c r="AWK190" s="70"/>
      <c r="AWL190" s="70"/>
      <c r="AWM190" s="70"/>
      <c r="AWN190" s="70"/>
      <c r="AWO190" s="70"/>
      <c r="AWP190" s="70"/>
      <c r="AWQ190" s="70"/>
      <c r="AWR190" s="70"/>
      <c r="AWS190" s="70"/>
      <c r="AWT190" s="70"/>
      <c r="AWU190" s="70"/>
      <c r="AWV190" s="70"/>
      <c r="AWW190" s="70"/>
      <c r="AWX190" s="70"/>
      <c r="AWY190" s="70"/>
      <c r="AWZ190" s="70"/>
      <c r="AXA190" s="70"/>
      <c r="AXB190" s="70"/>
      <c r="AXC190" s="70"/>
      <c r="AXD190" s="70"/>
      <c r="AXE190" s="70"/>
      <c r="AXF190" s="70"/>
      <c r="AXG190" s="70"/>
      <c r="AXH190" s="70"/>
      <c r="AXI190" s="70"/>
      <c r="AXJ190" s="70"/>
      <c r="AXK190" s="70"/>
      <c r="AXL190" s="70"/>
      <c r="AXM190" s="70"/>
      <c r="AXN190" s="70"/>
      <c r="AXO190" s="70"/>
      <c r="AXP190" s="70"/>
      <c r="AXQ190" s="70"/>
      <c r="AXR190" s="70"/>
      <c r="AXS190" s="70"/>
      <c r="AXT190" s="70"/>
      <c r="AXU190" s="70"/>
      <c r="AXV190" s="70"/>
      <c r="AXW190" s="70"/>
      <c r="AXX190" s="70"/>
      <c r="AXY190" s="70"/>
      <c r="AXZ190" s="70"/>
      <c r="AYA190" s="70"/>
      <c r="AYB190" s="70"/>
      <c r="AYC190" s="70"/>
      <c r="AYD190" s="70"/>
      <c r="AYE190" s="70"/>
      <c r="AYF190" s="70"/>
      <c r="AYG190" s="70"/>
      <c r="AYH190" s="70"/>
      <c r="AYI190" s="70"/>
      <c r="AYJ190" s="70"/>
      <c r="AYK190" s="70"/>
      <c r="AYL190" s="70"/>
      <c r="AYM190" s="70"/>
      <c r="AYN190" s="70"/>
      <c r="AYO190" s="70"/>
      <c r="AYP190" s="70"/>
      <c r="AYQ190" s="70"/>
      <c r="AYR190" s="70"/>
      <c r="AYS190" s="70"/>
      <c r="AYT190" s="70"/>
      <c r="AYU190" s="70"/>
      <c r="AYV190" s="70"/>
      <c r="AYW190" s="70"/>
      <c r="AYX190" s="70"/>
      <c r="AYY190" s="70"/>
      <c r="AYZ190" s="70"/>
      <c r="AZA190" s="70"/>
      <c r="AZB190" s="70"/>
      <c r="AZC190" s="70"/>
      <c r="AZD190" s="70"/>
      <c r="AZE190" s="70"/>
      <c r="AZF190" s="70"/>
      <c r="AZG190" s="70"/>
      <c r="AZH190" s="70"/>
      <c r="AZI190" s="70"/>
      <c r="AZJ190" s="70"/>
      <c r="AZK190" s="70"/>
      <c r="AZL190" s="70"/>
      <c r="AZM190" s="70"/>
      <c r="AZN190" s="70"/>
      <c r="AZO190" s="70"/>
      <c r="AZP190" s="70"/>
      <c r="AZQ190" s="70"/>
      <c r="AZR190" s="70"/>
      <c r="AZS190" s="70"/>
      <c r="AZT190" s="70"/>
      <c r="AZU190" s="70"/>
      <c r="AZV190" s="70"/>
      <c r="AZW190" s="70"/>
      <c r="AZX190" s="70"/>
      <c r="AZY190" s="70"/>
      <c r="AZZ190" s="70"/>
      <c r="BAA190" s="70"/>
      <c r="BAB190" s="70"/>
      <c r="BAC190" s="70"/>
      <c r="BAD190" s="70"/>
      <c r="BAE190" s="70"/>
      <c r="BAF190" s="70"/>
      <c r="BAG190" s="70"/>
      <c r="BAH190" s="70"/>
      <c r="BAI190" s="70"/>
      <c r="BAJ190" s="70"/>
      <c r="BAK190" s="70"/>
      <c r="BAL190" s="70"/>
      <c r="BAM190" s="70"/>
      <c r="BAN190" s="70"/>
      <c r="BAO190" s="70"/>
      <c r="BAP190" s="70"/>
      <c r="BAQ190" s="70"/>
      <c r="BAR190" s="70"/>
      <c r="BAS190" s="70"/>
      <c r="BAT190" s="70"/>
      <c r="BAU190" s="70"/>
      <c r="BAV190" s="70"/>
      <c r="BAW190" s="70"/>
      <c r="BAX190" s="70"/>
      <c r="BAY190" s="70"/>
      <c r="BAZ190" s="70"/>
      <c r="BBA190" s="70"/>
      <c r="BBB190" s="70"/>
      <c r="BBC190" s="70"/>
      <c r="BBD190" s="70"/>
      <c r="BBE190" s="70"/>
      <c r="BBF190" s="70"/>
      <c r="BBG190" s="70"/>
      <c r="BBH190" s="70"/>
      <c r="BBI190" s="70"/>
      <c r="BBJ190" s="70"/>
      <c r="BBK190" s="70"/>
      <c r="BBL190" s="70"/>
      <c r="BBM190" s="70"/>
      <c r="BBN190" s="70"/>
      <c r="BBO190" s="70"/>
      <c r="BBP190" s="70"/>
      <c r="BBQ190" s="70"/>
      <c r="BBR190" s="70"/>
      <c r="BBS190" s="70"/>
      <c r="BBT190" s="70"/>
      <c r="BBU190" s="70"/>
      <c r="BBV190" s="70"/>
      <c r="BBW190" s="70"/>
      <c r="BBX190" s="70"/>
      <c r="BBY190" s="70"/>
      <c r="BBZ190" s="70"/>
      <c r="BCA190" s="70"/>
      <c r="BCB190" s="70"/>
      <c r="BCC190" s="70"/>
      <c r="BCD190" s="70"/>
      <c r="BCE190" s="70"/>
      <c r="BCF190" s="70"/>
      <c r="BCG190" s="70"/>
      <c r="BCH190" s="70"/>
      <c r="BCI190" s="70"/>
      <c r="BCJ190" s="70"/>
      <c r="BCK190" s="70"/>
      <c r="BCL190" s="70"/>
      <c r="BCM190" s="70"/>
      <c r="BCN190" s="70"/>
      <c r="BCO190" s="70"/>
      <c r="BCP190" s="70"/>
      <c r="BCQ190" s="70"/>
      <c r="BCR190" s="70"/>
      <c r="BCS190" s="70"/>
      <c r="BCT190" s="70"/>
      <c r="BCU190" s="70"/>
      <c r="BCV190" s="70"/>
      <c r="BCW190" s="70"/>
      <c r="BCX190" s="70"/>
      <c r="BCY190" s="70"/>
      <c r="BCZ190" s="70"/>
      <c r="BDA190" s="70"/>
      <c r="BDB190" s="70"/>
      <c r="BDC190" s="70"/>
      <c r="BDD190" s="70"/>
      <c r="BDE190" s="70"/>
      <c r="BDF190" s="70"/>
      <c r="BDG190" s="70"/>
      <c r="BDH190" s="70"/>
      <c r="BDI190" s="70"/>
      <c r="BDJ190" s="70"/>
      <c r="BDK190" s="70"/>
      <c r="BDL190" s="70"/>
      <c r="BDM190" s="70"/>
      <c r="BDN190" s="70"/>
      <c r="BDO190" s="70"/>
      <c r="BDP190" s="70"/>
      <c r="BDQ190" s="70"/>
      <c r="BDR190" s="70"/>
      <c r="BDS190" s="70"/>
      <c r="BDT190" s="70"/>
      <c r="BDU190" s="70"/>
      <c r="BDV190" s="70"/>
      <c r="BDW190" s="70"/>
      <c r="BDX190" s="70"/>
      <c r="BDY190" s="70"/>
      <c r="BDZ190" s="70"/>
      <c r="BEA190" s="70"/>
      <c r="BEB190" s="70"/>
      <c r="BEC190" s="70"/>
      <c r="BED190" s="70"/>
      <c r="BEE190" s="70"/>
      <c r="BEF190" s="70"/>
      <c r="BEG190" s="70"/>
      <c r="BEH190" s="70"/>
      <c r="BEI190" s="70"/>
      <c r="BEJ190" s="70"/>
      <c r="BEK190" s="70"/>
      <c r="BEL190" s="70"/>
      <c r="BEM190" s="70"/>
      <c r="BEN190" s="70"/>
      <c r="BEO190" s="70"/>
      <c r="BEP190" s="70"/>
      <c r="BEQ190" s="70"/>
      <c r="BER190" s="70"/>
      <c r="BES190" s="70"/>
      <c r="BET190" s="70"/>
      <c r="BEU190" s="70"/>
      <c r="BEV190" s="70"/>
      <c r="BEW190" s="70"/>
      <c r="BEX190" s="70"/>
      <c r="BEY190" s="70"/>
      <c r="BEZ190" s="70"/>
      <c r="BFA190" s="70"/>
      <c r="BFB190" s="70"/>
      <c r="BFC190" s="70"/>
      <c r="BFD190" s="70"/>
      <c r="BFE190" s="70"/>
      <c r="BFF190" s="70"/>
      <c r="BFG190" s="70"/>
      <c r="BFH190" s="70"/>
      <c r="BFI190" s="70"/>
      <c r="BFJ190" s="70"/>
      <c r="BFK190" s="70"/>
      <c r="BFL190" s="70"/>
      <c r="BFM190" s="70"/>
      <c r="BFN190" s="70"/>
      <c r="BFO190" s="70"/>
      <c r="BFP190" s="70"/>
      <c r="BFQ190" s="70"/>
      <c r="BFR190" s="70"/>
      <c r="BFS190" s="70"/>
    </row>
    <row r="191" spans="1:1527" s="76" customFormat="1" x14ac:dyDescent="0.2">
      <c r="A191" s="72"/>
      <c r="B191" s="72"/>
      <c r="C191" s="72"/>
      <c r="D191" s="72"/>
      <c r="E191" s="72"/>
      <c r="F191" s="162"/>
      <c r="G191" s="73"/>
      <c r="H191" s="73"/>
      <c r="I191" s="73"/>
      <c r="J191" s="73"/>
      <c r="K191" s="73"/>
      <c r="L191" s="73"/>
      <c r="M191" s="73"/>
      <c r="N191" s="73"/>
      <c r="O191" s="73"/>
      <c r="P191" s="73"/>
      <c r="Q191" s="73"/>
      <c r="R191" s="73"/>
      <c r="S191" s="74"/>
      <c r="T191" s="75"/>
      <c r="U191" s="75"/>
      <c r="V191" s="75"/>
      <c r="W191" s="75"/>
      <c r="X191" s="75"/>
      <c r="Y191" s="75"/>
      <c r="Z191" s="75"/>
      <c r="AA191" s="75"/>
      <c r="AB191" s="75"/>
      <c r="AC191" s="75"/>
      <c r="AD191" s="75"/>
      <c r="AE191" s="75"/>
      <c r="AF191" s="75"/>
      <c r="AG191" s="75"/>
      <c r="AH191" s="75"/>
      <c r="AI191" s="75"/>
      <c r="AJ191" s="75"/>
      <c r="AK191" s="75"/>
      <c r="AL191" s="75"/>
      <c r="AM191" s="75"/>
      <c r="AN191" s="75"/>
      <c r="AO191" s="75"/>
      <c r="AP191" s="75"/>
      <c r="AQ191" s="75"/>
      <c r="AR191" s="75"/>
      <c r="AS191" s="75"/>
      <c r="AT191" s="75"/>
      <c r="AU191" s="75"/>
      <c r="AV191" s="75"/>
      <c r="AW191" s="75"/>
      <c r="AX191" s="75"/>
      <c r="AY191" s="75"/>
      <c r="AZ191" s="75"/>
    </row>
    <row r="192" spans="1:1527" s="70" customFormat="1" ht="17" x14ac:dyDescent="0.2">
      <c r="A192" s="41" t="s">
        <v>84</v>
      </c>
      <c r="B192" s="41" t="s">
        <v>85</v>
      </c>
      <c r="C192" s="42" t="s">
        <v>243</v>
      </c>
      <c r="D192" s="42" t="s">
        <v>176</v>
      </c>
      <c r="E192" s="42" t="s">
        <v>86</v>
      </c>
      <c r="F192" s="147" t="s">
        <v>194</v>
      </c>
      <c r="G192" s="136" t="s">
        <v>206</v>
      </c>
      <c r="H192" s="37" t="s">
        <v>207</v>
      </c>
      <c r="I192" s="37" t="s">
        <v>208</v>
      </c>
      <c r="J192" s="37" t="s">
        <v>209</v>
      </c>
      <c r="K192" s="37" t="s">
        <v>210</v>
      </c>
      <c r="L192" s="37" t="s">
        <v>211</v>
      </c>
      <c r="M192" s="37" t="s">
        <v>212</v>
      </c>
      <c r="N192" s="37" t="s">
        <v>213</v>
      </c>
      <c r="O192" s="37" t="s">
        <v>214</v>
      </c>
      <c r="P192" s="37" t="s">
        <v>215</v>
      </c>
      <c r="Q192" s="37" t="s">
        <v>216</v>
      </c>
      <c r="R192" s="37" t="s">
        <v>217</v>
      </c>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row>
    <row r="193" spans="1:52" s="195" customFormat="1" ht="34" x14ac:dyDescent="0.2">
      <c r="A193" s="40" t="s">
        <v>282</v>
      </c>
      <c r="B193" s="56" t="s">
        <v>114</v>
      </c>
      <c r="C193" s="43" t="s">
        <v>415</v>
      </c>
      <c r="D193" s="43"/>
      <c r="E193" s="43" t="s">
        <v>416</v>
      </c>
      <c r="F193" s="196">
        <f>SUM(G193:R193)</f>
        <v>16666</v>
      </c>
      <c r="G193" s="338"/>
      <c r="H193" s="293">
        <v>405.78</v>
      </c>
      <c r="I193" s="293">
        <v>1266</v>
      </c>
      <c r="J193" s="293">
        <v>1666</v>
      </c>
      <c r="K193" s="293">
        <v>1666</v>
      </c>
      <c r="L193" s="293">
        <v>1666</v>
      </c>
      <c r="M193" s="293">
        <v>1666</v>
      </c>
      <c r="N193" s="293">
        <v>2922.22</v>
      </c>
      <c r="O193" s="293">
        <v>666</v>
      </c>
      <c r="P193" s="293">
        <v>666</v>
      </c>
      <c r="Q193" s="293">
        <v>2410.0000000000018</v>
      </c>
      <c r="R193" s="293">
        <v>1666</v>
      </c>
    </row>
    <row r="194" spans="1:52" s="70" customFormat="1" x14ac:dyDescent="0.2">
      <c r="A194" s="438" t="s">
        <v>114</v>
      </c>
      <c r="B194" s="438"/>
      <c r="C194" s="438"/>
      <c r="D194" s="438"/>
      <c r="E194" s="439"/>
      <c r="F194" s="163">
        <f>SUM(F193:F193)</f>
        <v>16666</v>
      </c>
      <c r="G194" s="77">
        <f t="shared" ref="G194:R194" si="14">SUM(G193:G193)</f>
        <v>0</v>
      </c>
      <c r="H194" s="77">
        <f t="shared" si="14"/>
        <v>405.78</v>
      </c>
      <c r="I194" s="77">
        <f t="shared" si="14"/>
        <v>1266</v>
      </c>
      <c r="J194" s="77">
        <f t="shared" si="14"/>
        <v>1666</v>
      </c>
      <c r="K194" s="77">
        <f t="shared" si="14"/>
        <v>1666</v>
      </c>
      <c r="L194" s="77">
        <f t="shared" si="14"/>
        <v>1666</v>
      </c>
      <c r="M194" s="77">
        <f t="shared" si="14"/>
        <v>1666</v>
      </c>
      <c r="N194" s="77">
        <f t="shared" si="14"/>
        <v>2922.22</v>
      </c>
      <c r="O194" s="77">
        <f t="shared" si="14"/>
        <v>666</v>
      </c>
      <c r="P194" s="77">
        <f t="shared" si="14"/>
        <v>666</v>
      </c>
      <c r="Q194" s="77">
        <f t="shared" si="14"/>
        <v>2410.0000000000018</v>
      </c>
      <c r="R194" s="77">
        <f t="shared" si="14"/>
        <v>1666</v>
      </c>
      <c r="S194" s="69"/>
      <c r="T194" s="69"/>
      <c r="U194" s="69"/>
      <c r="V194" s="69"/>
      <c r="W194" s="69"/>
      <c r="X194" s="69"/>
      <c r="Y194" s="69"/>
      <c r="Z194" s="69"/>
      <c r="AA194" s="69"/>
      <c r="AB194" s="69"/>
      <c r="AC194" s="69"/>
      <c r="AD194" s="69"/>
      <c r="AE194" s="69"/>
      <c r="AF194" s="69"/>
      <c r="AG194" s="69"/>
      <c r="AH194" s="69"/>
      <c r="AI194" s="69"/>
      <c r="AJ194" s="69"/>
      <c r="AK194" s="69"/>
      <c r="AL194" s="69"/>
      <c r="AM194" s="69"/>
      <c r="AN194" s="69"/>
      <c r="AO194" s="69"/>
      <c r="AP194" s="69"/>
      <c r="AQ194" s="69"/>
      <c r="AR194" s="69"/>
      <c r="AS194" s="69"/>
      <c r="AT194" s="69"/>
      <c r="AU194" s="69"/>
      <c r="AV194" s="69"/>
      <c r="AW194" s="69"/>
      <c r="AX194" s="69"/>
      <c r="AY194" s="69"/>
      <c r="AZ194" s="69"/>
    </row>
    <row r="195" spans="1:52" s="70" customFormat="1" ht="17" customHeight="1" x14ac:dyDescent="0.2">
      <c r="A195" s="78"/>
      <c r="B195" s="438" t="s">
        <v>218</v>
      </c>
      <c r="C195" s="438"/>
      <c r="D195" s="438"/>
      <c r="E195" s="439"/>
      <c r="F195" s="164"/>
      <c r="G195" s="440">
        <f>+G194+H194+I194</f>
        <v>1671.78</v>
      </c>
      <c r="H195" s="440"/>
      <c r="I195" s="441"/>
      <c r="J195" s="442">
        <f>+J194+K194+L194+G195</f>
        <v>6669.78</v>
      </c>
      <c r="K195" s="440"/>
      <c r="L195" s="441"/>
      <c r="M195" s="442">
        <f>+M194+N194+O194+J195</f>
        <v>11924</v>
      </c>
      <c r="N195" s="440"/>
      <c r="O195" s="441"/>
      <c r="P195" s="442">
        <f>+P194+Q194+R194+M195</f>
        <v>16666</v>
      </c>
      <c r="Q195" s="440"/>
      <c r="R195" s="441"/>
      <c r="S195" s="69"/>
      <c r="T195" s="69"/>
      <c r="U195" s="69"/>
      <c r="V195" s="69"/>
      <c r="W195" s="69"/>
      <c r="X195" s="69"/>
      <c r="Y195" s="69"/>
      <c r="Z195" s="69"/>
      <c r="AA195" s="69"/>
      <c r="AB195" s="69"/>
      <c r="AC195" s="69"/>
      <c r="AD195" s="69"/>
      <c r="AE195" s="69"/>
      <c r="AF195" s="69"/>
      <c r="AG195" s="69"/>
      <c r="AH195" s="69"/>
      <c r="AI195" s="69"/>
      <c r="AJ195" s="69"/>
      <c r="AK195" s="69"/>
      <c r="AL195" s="69"/>
      <c r="AM195" s="69"/>
      <c r="AN195" s="69"/>
      <c r="AO195" s="69"/>
      <c r="AP195" s="69"/>
      <c r="AQ195" s="69"/>
      <c r="AR195" s="69"/>
      <c r="AS195" s="69"/>
      <c r="AT195" s="69"/>
      <c r="AU195" s="69"/>
      <c r="AV195" s="69"/>
      <c r="AW195" s="69"/>
      <c r="AX195" s="69"/>
      <c r="AY195" s="69"/>
      <c r="AZ195" s="69"/>
    </row>
    <row r="196" spans="1:52" s="75" customFormat="1" x14ac:dyDescent="0.2">
      <c r="A196" s="79"/>
      <c r="B196" s="79"/>
      <c r="C196" s="79"/>
      <c r="D196" s="79"/>
      <c r="E196" s="79"/>
      <c r="F196" s="165"/>
      <c r="G196" s="74"/>
      <c r="H196" s="74"/>
      <c r="I196" s="74"/>
      <c r="J196" s="74"/>
      <c r="K196" s="74"/>
      <c r="L196" s="74"/>
      <c r="M196" s="74"/>
      <c r="N196" s="74"/>
      <c r="O196" s="74"/>
      <c r="P196" s="74"/>
      <c r="Q196" s="74"/>
      <c r="R196" s="74"/>
      <c r="S196" s="74"/>
    </row>
    <row r="197" spans="1:52" s="70" customFormat="1" ht="17" x14ac:dyDescent="0.2">
      <c r="A197" s="41" t="s">
        <v>84</v>
      </c>
      <c r="B197" s="41" t="s">
        <v>85</v>
      </c>
      <c r="C197" s="42" t="s">
        <v>243</v>
      </c>
      <c r="D197" s="42" t="s">
        <v>176</v>
      </c>
      <c r="E197" s="42" t="s">
        <v>86</v>
      </c>
      <c r="F197" s="147" t="s">
        <v>194</v>
      </c>
      <c r="G197" s="136" t="s">
        <v>206</v>
      </c>
      <c r="H197" s="37" t="s">
        <v>207</v>
      </c>
      <c r="I197" s="37" t="s">
        <v>208</v>
      </c>
      <c r="J197" s="37" t="s">
        <v>209</v>
      </c>
      <c r="K197" s="37" t="s">
        <v>210</v>
      </c>
      <c r="L197" s="37" t="s">
        <v>211</v>
      </c>
      <c r="M197" s="37" t="s">
        <v>212</v>
      </c>
      <c r="N197" s="37" t="s">
        <v>213</v>
      </c>
      <c r="O197" s="37" t="s">
        <v>214</v>
      </c>
      <c r="P197" s="37" t="s">
        <v>215</v>
      </c>
      <c r="Q197" s="37" t="s">
        <v>216</v>
      </c>
      <c r="R197" s="37" t="s">
        <v>217</v>
      </c>
      <c r="S197" s="69"/>
      <c r="T197" s="69"/>
      <c r="U197" s="69"/>
      <c r="V197" s="69"/>
      <c r="W197" s="69"/>
      <c r="X197" s="69"/>
      <c r="Y197" s="69"/>
      <c r="Z197" s="69"/>
      <c r="AA197" s="69"/>
      <c r="AB197" s="69"/>
      <c r="AC197" s="69"/>
      <c r="AD197" s="69"/>
      <c r="AE197" s="69"/>
      <c r="AF197" s="69"/>
      <c r="AG197" s="69"/>
      <c r="AH197" s="69"/>
      <c r="AI197" s="69"/>
      <c r="AJ197" s="69"/>
      <c r="AK197" s="69"/>
      <c r="AL197" s="69"/>
      <c r="AM197" s="69"/>
      <c r="AN197" s="69"/>
      <c r="AO197" s="69"/>
      <c r="AP197" s="69"/>
      <c r="AQ197" s="69"/>
      <c r="AR197" s="69"/>
      <c r="AS197" s="69"/>
      <c r="AT197" s="69"/>
      <c r="AU197" s="69"/>
      <c r="AV197" s="69"/>
      <c r="AW197" s="69"/>
      <c r="AX197" s="69"/>
      <c r="AY197" s="69"/>
      <c r="AZ197" s="69"/>
    </row>
    <row r="198" spans="1:52" s="70" customFormat="1" ht="17" x14ac:dyDescent="0.2">
      <c r="A198" s="38" t="s">
        <v>282</v>
      </c>
      <c r="B198" s="80" t="s">
        <v>179</v>
      </c>
      <c r="C198" s="39"/>
      <c r="D198" s="39"/>
      <c r="E198" s="39"/>
      <c r="F198" s="166">
        <f>SUM(G198:R198)</f>
        <v>30</v>
      </c>
      <c r="G198" s="81"/>
      <c r="H198" s="82"/>
      <c r="I198" s="82"/>
      <c r="J198" s="82">
        <v>5</v>
      </c>
      <c r="K198" s="82">
        <v>5</v>
      </c>
      <c r="L198" s="82">
        <v>10</v>
      </c>
      <c r="M198" s="82">
        <v>10</v>
      </c>
      <c r="N198" s="82"/>
      <c r="O198" s="82"/>
      <c r="P198" s="82"/>
      <c r="Q198" s="82"/>
      <c r="R198" s="82"/>
      <c r="S198" s="69"/>
      <c r="T198" s="69"/>
      <c r="U198" s="69"/>
      <c r="V198" s="69"/>
      <c r="W198" s="69"/>
      <c r="X198" s="69"/>
      <c r="Y198" s="69"/>
      <c r="Z198" s="69"/>
      <c r="AA198" s="69"/>
      <c r="AB198" s="69"/>
      <c r="AC198" s="69"/>
      <c r="AD198" s="69"/>
      <c r="AE198" s="69"/>
      <c r="AF198" s="69"/>
      <c r="AG198" s="69"/>
      <c r="AH198" s="69"/>
      <c r="AI198" s="69"/>
      <c r="AJ198" s="69"/>
      <c r="AK198" s="69"/>
      <c r="AL198" s="69"/>
      <c r="AM198" s="69"/>
      <c r="AN198" s="69"/>
      <c r="AO198" s="69"/>
      <c r="AP198" s="69"/>
      <c r="AQ198" s="69"/>
      <c r="AR198" s="69"/>
      <c r="AS198" s="69"/>
      <c r="AT198" s="69"/>
      <c r="AU198" s="69"/>
      <c r="AV198" s="69"/>
      <c r="AW198" s="69"/>
      <c r="AX198" s="69"/>
      <c r="AY198" s="69"/>
      <c r="AZ198" s="69"/>
    </row>
    <row r="199" spans="1:52" s="70" customFormat="1" x14ac:dyDescent="0.2">
      <c r="A199" s="438" t="s">
        <v>143</v>
      </c>
      <c r="B199" s="438"/>
      <c r="C199" s="438"/>
      <c r="D199" s="438"/>
      <c r="E199" s="439"/>
      <c r="F199" s="160">
        <f t="shared" ref="F199:R199" si="15">SUM(F198:F198)</f>
        <v>30</v>
      </c>
      <c r="G199" s="65">
        <f t="shared" si="15"/>
        <v>0</v>
      </c>
      <c r="H199" s="83">
        <f t="shared" si="15"/>
        <v>0</v>
      </c>
      <c r="I199" s="83">
        <f t="shared" si="15"/>
        <v>0</v>
      </c>
      <c r="J199" s="83">
        <f t="shared" si="15"/>
        <v>5</v>
      </c>
      <c r="K199" s="83">
        <f t="shared" si="15"/>
        <v>5</v>
      </c>
      <c r="L199" s="83">
        <f t="shared" si="15"/>
        <v>10</v>
      </c>
      <c r="M199" s="83">
        <f t="shared" si="15"/>
        <v>10</v>
      </c>
      <c r="N199" s="83">
        <f t="shared" si="15"/>
        <v>0</v>
      </c>
      <c r="O199" s="83">
        <f t="shared" si="15"/>
        <v>0</v>
      </c>
      <c r="P199" s="83">
        <f t="shared" si="15"/>
        <v>0</v>
      </c>
      <c r="Q199" s="83">
        <f t="shared" si="15"/>
        <v>0</v>
      </c>
      <c r="R199" s="83">
        <f t="shared" si="15"/>
        <v>0</v>
      </c>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row>
    <row r="200" spans="1:52" s="70" customFormat="1" ht="17" customHeight="1" x14ac:dyDescent="0.2">
      <c r="A200" s="78"/>
      <c r="B200" s="438" t="s">
        <v>218</v>
      </c>
      <c r="C200" s="438"/>
      <c r="D200" s="438"/>
      <c r="E200" s="439"/>
      <c r="F200" s="157"/>
      <c r="G200" s="436">
        <f>SUM(G199:I199)</f>
        <v>0</v>
      </c>
      <c r="H200" s="436"/>
      <c r="I200" s="437"/>
      <c r="J200" s="435">
        <f>SUM(J199:L199)+G200</f>
        <v>20</v>
      </c>
      <c r="K200" s="436"/>
      <c r="L200" s="437"/>
      <c r="M200" s="435">
        <f>+M199+N199+O199+J200</f>
        <v>30</v>
      </c>
      <c r="N200" s="436"/>
      <c r="O200" s="437"/>
      <c r="P200" s="435">
        <f>+M200+P199+Q199+R199</f>
        <v>30</v>
      </c>
      <c r="Q200" s="436"/>
      <c r="R200" s="437"/>
      <c r="S200" s="69"/>
      <c r="T200" s="69"/>
      <c r="U200" s="69"/>
      <c r="V200" s="69"/>
      <c r="W200" s="69"/>
      <c r="X200" s="69"/>
      <c r="Y200" s="69"/>
      <c r="Z200" s="69"/>
      <c r="AA200" s="69"/>
      <c r="AB200" s="69"/>
      <c r="AC200" s="69"/>
      <c r="AD200" s="69"/>
      <c r="AE200" s="69"/>
      <c r="AF200" s="69"/>
      <c r="AG200" s="69"/>
      <c r="AH200" s="69"/>
      <c r="AI200" s="69"/>
      <c r="AJ200" s="69"/>
      <c r="AK200" s="69"/>
      <c r="AL200" s="69"/>
      <c r="AM200" s="69"/>
      <c r="AN200" s="69"/>
      <c r="AO200" s="69"/>
      <c r="AP200" s="69"/>
      <c r="AQ200" s="69"/>
      <c r="AR200" s="69"/>
      <c r="AS200" s="69"/>
      <c r="AT200" s="69"/>
      <c r="AU200" s="69"/>
      <c r="AV200" s="69"/>
      <c r="AW200" s="69"/>
      <c r="AX200" s="69"/>
      <c r="AY200" s="69"/>
      <c r="AZ200" s="69"/>
    </row>
    <row r="201" spans="1:52" s="87" customFormat="1" x14ac:dyDescent="0.2">
      <c r="A201" s="84"/>
      <c r="B201" s="84"/>
      <c r="C201" s="84"/>
      <c r="D201" s="84"/>
      <c r="E201" s="84"/>
      <c r="F201" s="167"/>
      <c r="G201" s="85"/>
      <c r="H201" s="85"/>
      <c r="I201" s="85"/>
      <c r="J201" s="85"/>
      <c r="K201" s="85"/>
      <c r="L201" s="85"/>
      <c r="M201" s="85"/>
      <c r="N201" s="85"/>
      <c r="O201" s="85"/>
      <c r="P201" s="85"/>
      <c r="Q201" s="86"/>
      <c r="R201" s="86"/>
      <c r="S201" s="85"/>
    </row>
    <row r="202" spans="1:52" s="87" customFormat="1" ht="17" x14ac:dyDescent="0.2">
      <c r="A202" s="41" t="s">
        <v>84</v>
      </c>
      <c r="B202" s="41" t="s">
        <v>85</v>
      </c>
      <c r="C202" s="42" t="s">
        <v>243</v>
      </c>
      <c r="D202" s="41" t="s">
        <v>176</v>
      </c>
      <c r="E202" s="42" t="s">
        <v>86</v>
      </c>
      <c r="F202" s="168" t="s">
        <v>194</v>
      </c>
      <c r="G202" s="136" t="s">
        <v>206</v>
      </c>
      <c r="H202" s="37" t="s">
        <v>207</v>
      </c>
      <c r="I202" s="37" t="s">
        <v>208</v>
      </c>
      <c r="J202" s="37" t="s">
        <v>209</v>
      </c>
      <c r="K202" s="37" t="s">
        <v>210</v>
      </c>
      <c r="L202" s="37" t="s">
        <v>211</v>
      </c>
      <c r="M202" s="37" t="s">
        <v>212</v>
      </c>
      <c r="N202" s="37" t="s">
        <v>213</v>
      </c>
      <c r="O202" s="37" t="s">
        <v>214</v>
      </c>
      <c r="P202" s="37" t="s">
        <v>215</v>
      </c>
      <c r="Q202" s="37" t="s">
        <v>216</v>
      </c>
      <c r="R202" s="37" t="s">
        <v>217</v>
      </c>
      <c r="S202" s="85"/>
    </row>
    <row r="203" spans="1:52" s="200" customFormat="1" ht="85" x14ac:dyDescent="0.2">
      <c r="A203" s="40" t="s">
        <v>283</v>
      </c>
      <c r="B203" s="40" t="s">
        <v>93</v>
      </c>
      <c r="C203" s="197" t="s">
        <v>418</v>
      </c>
      <c r="D203" s="40" t="s">
        <v>419</v>
      </c>
      <c r="E203" s="198" t="s">
        <v>420</v>
      </c>
      <c r="F203" s="166">
        <f>SUM(G203:R203)</f>
        <v>1</v>
      </c>
      <c r="G203" s="192"/>
      <c r="H203" s="191"/>
      <c r="I203" s="191"/>
      <c r="J203" s="191"/>
      <c r="K203" s="191"/>
      <c r="L203" s="191"/>
      <c r="M203" s="191"/>
      <c r="N203" s="191"/>
      <c r="O203" s="191"/>
      <c r="P203" s="191"/>
      <c r="Q203" s="191"/>
      <c r="R203" s="191">
        <v>1</v>
      </c>
      <c r="S203" s="199"/>
    </row>
    <row r="204" spans="1:52" s="87" customFormat="1" x14ac:dyDescent="0.2">
      <c r="A204" s="438" t="s">
        <v>93</v>
      </c>
      <c r="B204" s="438"/>
      <c r="C204" s="438"/>
      <c r="D204" s="438"/>
      <c r="E204" s="439"/>
      <c r="F204" s="169">
        <f>SUM(F203)</f>
        <v>1</v>
      </c>
      <c r="G204" s="88">
        <f t="shared" ref="G204:R204" si="16">SUM(G203)</f>
        <v>0</v>
      </c>
      <c r="H204" s="88">
        <f t="shared" si="16"/>
        <v>0</v>
      </c>
      <c r="I204" s="88">
        <f t="shared" si="16"/>
        <v>0</v>
      </c>
      <c r="J204" s="88">
        <f t="shared" si="16"/>
        <v>0</v>
      </c>
      <c r="K204" s="88">
        <f t="shared" si="16"/>
        <v>0</v>
      </c>
      <c r="L204" s="88">
        <f t="shared" si="16"/>
        <v>0</v>
      </c>
      <c r="M204" s="88">
        <f t="shared" si="16"/>
        <v>0</v>
      </c>
      <c r="N204" s="88">
        <f t="shared" si="16"/>
        <v>0</v>
      </c>
      <c r="O204" s="88">
        <f t="shared" si="16"/>
        <v>0</v>
      </c>
      <c r="P204" s="88">
        <f t="shared" si="16"/>
        <v>0</v>
      </c>
      <c r="Q204" s="88">
        <f t="shared" si="16"/>
        <v>0</v>
      </c>
      <c r="R204" s="88">
        <f t="shared" si="16"/>
        <v>1</v>
      </c>
      <c r="S204" s="35"/>
    </row>
    <row r="205" spans="1:52" s="87" customFormat="1" x14ac:dyDescent="0.2">
      <c r="A205" s="438" t="s">
        <v>218</v>
      </c>
      <c r="B205" s="438"/>
      <c r="C205" s="438"/>
      <c r="D205" s="438"/>
      <c r="E205" s="439"/>
      <c r="F205" s="170"/>
      <c r="G205" s="440">
        <f>+G204+H204+I204</f>
        <v>0</v>
      </c>
      <c r="H205" s="440"/>
      <c r="I205" s="441"/>
      <c r="J205" s="442">
        <f>+J204+K204+L204+G205</f>
        <v>0</v>
      </c>
      <c r="K205" s="440"/>
      <c r="L205" s="441"/>
      <c r="M205" s="442">
        <f>+M204+N204+O204+J205</f>
        <v>0</v>
      </c>
      <c r="N205" s="440"/>
      <c r="O205" s="441"/>
      <c r="P205" s="442">
        <f>+P204+Q204+R204+M205</f>
        <v>1</v>
      </c>
      <c r="Q205" s="440"/>
      <c r="R205" s="441"/>
      <c r="S205" s="35"/>
    </row>
    <row r="206" spans="1:52" s="87" customFormat="1" x14ac:dyDescent="0.2">
      <c r="A206" s="84"/>
      <c r="B206" s="84"/>
      <c r="C206" s="84"/>
      <c r="D206" s="84"/>
      <c r="E206" s="84"/>
      <c r="F206" s="167"/>
      <c r="G206" s="85"/>
      <c r="H206" s="85"/>
      <c r="I206" s="85"/>
      <c r="J206" s="85"/>
      <c r="K206" s="85"/>
      <c r="L206" s="85"/>
      <c r="M206" s="85"/>
      <c r="N206" s="85"/>
      <c r="O206" s="85"/>
      <c r="P206" s="85"/>
      <c r="Q206" s="86"/>
      <c r="R206" s="86"/>
      <c r="S206" s="85"/>
    </row>
    <row r="207" spans="1:52" s="35" customFormat="1" x14ac:dyDescent="0.2">
      <c r="A207" s="48"/>
      <c r="F207" s="152"/>
      <c r="G207" s="50"/>
      <c r="H207" s="50"/>
      <c r="I207" s="50"/>
      <c r="J207" s="50"/>
      <c r="K207" s="50"/>
      <c r="L207" s="50"/>
      <c r="M207" s="50"/>
      <c r="N207" s="50"/>
      <c r="O207" s="50"/>
      <c r="P207" s="50"/>
      <c r="Q207" s="50"/>
      <c r="R207" s="50"/>
    </row>
    <row r="208" spans="1:52" ht="17" x14ac:dyDescent="0.2">
      <c r="A208" s="41" t="s">
        <v>84</v>
      </c>
      <c r="B208" s="41" t="s">
        <v>85</v>
      </c>
      <c r="C208" s="42" t="s">
        <v>243</v>
      </c>
      <c r="D208" s="42" t="s">
        <v>176</v>
      </c>
      <c r="E208" s="42" t="s">
        <v>86</v>
      </c>
      <c r="F208" s="168" t="s">
        <v>194</v>
      </c>
      <c r="G208" s="136" t="s">
        <v>206</v>
      </c>
      <c r="H208" s="37" t="s">
        <v>207</v>
      </c>
      <c r="I208" s="37" t="s">
        <v>208</v>
      </c>
      <c r="J208" s="37" t="s">
        <v>209</v>
      </c>
      <c r="K208" s="37" t="s">
        <v>210</v>
      </c>
      <c r="L208" s="37" t="s">
        <v>211</v>
      </c>
      <c r="M208" s="37" t="s">
        <v>212</v>
      </c>
      <c r="N208" s="37" t="s">
        <v>213</v>
      </c>
      <c r="O208" s="37" t="s">
        <v>214</v>
      </c>
      <c r="P208" s="37" t="s">
        <v>215</v>
      </c>
      <c r="Q208" s="37" t="s">
        <v>216</v>
      </c>
      <c r="R208" s="37" t="s">
        <v>217</v>
      </c>
    </row>
    <row r="209" spans="1:52" s="55" customFormat="1" ht="85" x14ac:dyDescent="0.2">
      <c r="A209" s="40" t="s">
        <v>283</v>
      </c>
      <c r="B209" s="40" t="s">
        <v>180</v>
      </c>
      <c r="C209" s="197" t="s">
        <v>421</v>
      </c>
      <c r="D209" s="197" t="s">
        <v>422</v>
      </c>
      <c r="E209" s="43" t="s">
        <v>423</v>
      </c>
      <c r="F209" s="179">
        <f>SUM(G209:R209)</f>
        <v>5</v>
      </c>
      <c r="G209" s="112"/>
      <c r="H209" s="45"/>
      <c r="I209" s="45"/>
      <c r="J209" s="45"/>
      <c r="K209" s="45"/>
      <c r="L209" s="45">
        <v>5</v>
      </c>
      <c r="M209" s="45"/>
      <c r="N209" s="45"/>
      <c r="O209" s="45"/>
      <c r="P209" s="45"/>
      <c r="Q209" s="45"/>
      <c r="R209" s="45"/>
    </row>
    <row r="210" spans="1:52" s="55" customFormat="1" ht="102" x14ac:dyDescent="0.2">
      <c r="A210" s="40" t="s">
        <v>283</v>
      </c>
      <c r="B210" s="40" t="s">
        <v>180</v>
      </c>
      <c r="C210" s="197" t="s">
        <v>421</v>
      </c>
      <c r="D210" s="197" t="s">
        <v>422</v>
      </c>
      <c r="E210" s="43" t="s">
        <v>424</v>
      </c>
      <c r="F210" s="179">
        <f>SUM(G210:R210)</f>
        <v>4</v>
      </c>
      <c r="G210" s="112"/>
      <c r="H210" s="45"/>
      <c r="I210" s="45"/>
      <c r="J210" s="45"/>
      <c r="K210" s="45"/>
      <c r="L210" s="45"/>
      <c r="M210" s="45">
        <v>4</v>
      </c>
      <c r="N210" s="45"/>
      <c r="O210" s="45"/>
      <c r="P210" s="45"/>
      <c r="Q210" s="45"/>
      <c r="R210" s="45"/>
    </row>
    <row r="211" spans="1:52" s="55" customFormat="1" ht="85" x14ac:dyDescent="0.2">
      <c r="A211" s="40" t="s">
        <v>283</v>
      </c>
      <c r="B211" s="40" t="s">
        <v>180</v>
      </c>
      <c r="C211" s="197" t="s">
        <v>421</v>
      </c>
      <c r="D211" s="197" t="s">
        <v>422</v>
      </c>
      <c r="E211" s="201" t="s">
        <v>425</v>
      </c>
      <c r="F211" s="179">
        <f t="shared" ref="F211:F215" si="17">SUM(G211:R211)</f>
        <v>1</v>
      </c>
      <c r="G211" s="112"/>
      <c r="H211" s="45"/>
      <c r="I211" s="45"/>
      <c r="J211" s="45"/>
      <c r="K211" s="45"/>
      <c r="L211" s="45"/>
      <c r="M211" s="45"/>
      <c r="N211" s="45">
        <v>1</v>
      </c>
      <c r="O211" s="45"/>
      <c r="P211" s="45"/>
      <c r="Q211" s="45"/>
      <c r="R211" s="45"/>
    </row>
    <row r="212" spans="1:52" s="55" customFormat="1" ht="85" x14ac:dyDescent="0.2">
      <c r="A212" s="40" t="s">
        <v>283</v>
      </c>
      <c r="B212" s="40" t="s">
        <v>180</v>
      </c>
      <c r="C212" s="197" t="s">
        <v>421</v>
      </c>
      <c r="D212" s="197" t="s">
        <v>422</v>
      </c>
      <c r="E212" s="201" t="s">
        <v>426</v>
      </c>
      <c r="F212" s="179">
        <f t="shared" si="17"/>
        <v>2</v>
      </c>
      <c r="G212" s="112"/>
      <c r="H212" s="45"/>
      <c r="I212" s="45"/>
      <c r="J212" s="45"/>
      <c r="K212" s="45"/>
      <c r="L212" s="45"/>
      <c r="M212" s="45"/>
      <c r="N212" s="45">
        <v>2</v>
      </c>
      <c r="O212" s="45"/>
      <c r="P212" s="45"/>
      <c r="Q212" s="45"/>
      <c r="R212" s="45"/>
    </row>
    <row r="213" spans="1:52" s="55" customFormat="1" ht="85" x14ac:dyDescent="0.2">
      <c r="A213" s="40" t="s">
        <v>283</v>
      </c>
      <c r="B213" s="40" t="s">
        <v>180</v>
      </c>
      <c r="C213" s="197" t="s">
        <v>421</v>
      </c>
      <c r="D213" s="197" t="s">
        <v>422</v>
      </c>
      <c r="E213" s="201" t="s">
        <v>427</v>
      </c>
      <c r="F213" s="179">
        <f t="shared" si="17"/>
        <v>1</v>
      </c>
      <c r="G213" s="112"/>
      <c r="H213" s="45"/>
      <c r="I213" s="45"/>
      <c r="J213" s="45"/>
      <c r="K213" s="45"/>
      <c r="L213" s="45"/>
      <c r="M213" s="45"/>
      <c r="N213" s="45">
        <v>1</v>
      </c>
      <c r="O213" s="45"/>
      <c r="P213" s="45"/>
      <c r="Q213" s="45"/>
      <c r="R213" s="45"/>
    </row>
    <row r="214" spans="1:52" s="55" customFormat="1" ht="85" x14ac:dyDescent="0.2">
      <c r="A214" s="40" t="s">
        <v>283</v>
      </c>
      <c r="B214" s="40" t="s">
        <v>180</v>
      </c>
      <c r="C214" s="197" t="s">
        <v>421</v>
      </c>
      <c r="D214" s="197" t="s">
        <v>422</v>
      </c>
      <c r="E214" s="43" t="s">
        <v>428</v>
      </c>
      <c r="F214" s="179">
        <f t="shared" si="17"/>
        <v>1</v>
      </c>
      <c r="G214" s="112"/>
      <c r="H214" s="45"/>
      <c r="I214" s="45"/>
      <c r="J214" s="45"/>
      <c r="K214" s="45"/>
      <c r="L214" s="45"/>
      <c r="M214" s="45"/>
      <c r="N214" s="45"/>
      <c r="O214" s="45"/>
      <c r="P214" s="45"/>
      <c r="Q214" s="45"/>
      <c r="R214" s="45">
        <v>1</v>
      </c>
    </row>
    <row r="215" spans="1:52" s="55" customFormat="1" ht="85" x14ac:dyDescent="0.2">
      <c r="A215" s="40" t="s">
        <v>283</v>
      </c>
      <c r="B215" s="40" t="s">
        <v>180</v>
      </c>
      <c r="C215" s="197" t="s">
        <v>421</v>
      </c>
      <c r="D215" s="197" t="s">
        <v>422</v>
      </c>
      <c r="E215" s="43" t="s">
        <v>429</v>
      </c>
      <c r="F215" s="179">
        <f t="shared" si="17"/>
        <v>1</v>
      </c>
      <c r="G215" s="112"/>
      <c r="H215" s="45"/>
      <c r="I215" s="45"/>
      <c r="J215" s="45">
        <v>1</v>
      </c>
      <c r="K215" s="45"/>
      <c r="L215" s="45"/>
      <c r="M215" s="45"/>
      <c r="N215" s="45"/>
      <c r="O215" s="45"/>
      <c r="P215" s="45"/>
      <c r="Q215" s="45"/>
      <c r="R215" s="45"/>
    </row>
    <row r="216" spans="1:52" ht="16" customHeight="1" x14ac:dyDescent="0.2">
      <c r="A216" s="438" t="s">
        <v>101</v>
      </c>
      <c r="B216" s="438"/>
      <c r="C216" s="438"/>
      <c r="D216" s="438"/>
      <c r="E216" s="439"/>
      <c r="F216" s="171">
        <f>SUM(F209:F215)</f>
        <v>15</v>
      </c>
      <c r="G216" s="89">
        <f t="shared" ref="G216:R216" si="18">SUM(G209:G215)</f>
        <v>0</v>
      </c>
      <c r="H216" s="89">
        <f t="shared" si="18"/>
        <v>0</v>
      </c>
      <c r="I216" s="89">
        <f t="shared" si="18"/>
        <v>0</v>
      </c>
      <c r="J216" s="89">
        <f t="shared" si="18"/>
        <v>1</v>
      </c>
      <c r="K216" s="89">
        <f t="shared" si="18"/>
        <v>0</v>
      </c>
      <c r="L216" s="89">
        <f t="shared" si="18"/>
        <v>5</v>
      </c>
      <c r="M216" s="89">
        <f t="shared" si="18"/>
        <v>4</v>
      </c>
      <c r="N216" s="89">
        <f t="shared" si="18"/>
        <v>4</v>
      </c>
      <c r="O216" s="89">
        <f t="shared" si="18"/>
        <v>0</v>
      </c>
      <c r="P216" s="89">
        <f t="shared" si="18"/>
        <v>0</v>
      </c>
      <c r="Q216" s="89">
        <f t="shared" si="18"/>
        <v>0</v>
      </c>
      <c r="R216" s="89">
        <f t="shared" si="18"/>
        <v>1</v>
      </c>
    </row>
    <row r="217" spans="1:52" x14ac:dyDescent="0.2">
      <c r="A217" s="438" t="s">
        <v>218</v>
      </c>
      <c r="B217" s="438"/>
      <c r="C217" s="438"/>
      <c r="D217" s="438"/>
      <c r="E217" s="439"/>
      <c r="F217" s="161"/>
      <c r="G217" s="436">
        <f>SUM(G216:I216)</f>
        <v>0</v>
      </c>
      <c r="H217" s="436"/>
      <c r="I217" s="437"/>
      <c r="J217" s="435">
        <f>SUM(J216:L216)+G217</f>
        <v>6</v>
      </c>
      <c r="K217" s="436"/>
      <c r="L217" s="437"/>
      <c r="M217" s="435">
        <f>SUM(M216:O216)+J217</f>
        <v>14</v>
      </c>
      <c r="N217" s="436"/>
      <c r="O217" s="437"/>
      <c r="P217" s="435">
        <f>SUM(P216:R216)+M217</f>
        <v>15</v>
      </c>
      <c r="Q217" s="436"/>
      <c r="R217" s="437"/>
    </row>
    <row r="218" spans="1:52" x14ac:dyDescent="0.2">
      <c r="F218" s="155"/>
    </row>
    <row r="219" spans="1:52" s="55" customFormat="1" ht="17" x14ac:dyDescent="0.2">
      <c r="A219" s="90" t="s">
        <v>84</v>
      </c>
      <c r="B219" s="90" t="s">
        <v>85</v>
      </c>
      <c r="C219" s="42" t="s">
        <v>243</v>
      </c>
      <c r="D219" s="90" t="s">
        <v>176</v>
      </c>
      <c r="E219" s="135" t="s">
        <v>86</v>
      </c>
      <c r="F219" s="147" t="s">
        <v>194</v>
      </c>
      <c r="G219" s="136" t="s">
        <v>206</v>
      </c>
      <c r="H219" s="37" t="s">
        <v>207</v>
      </c>
      <c r="I219" s="37" t="s">
        <v>208</v>
      </c>
      <c r="J219" s="37" t="s">
        <v>209</v>
      </c>
      <c r="K219" s="37" t="s">
        <v>210</v>
      </c>
      <c r="L219" s="37" t="s">
        <v>211</v>
      </c>
      <c r="M219" s="37" t="s">
        <v>212</v>
      </c>
      <c r="N219" s="37" t="s">
        <v>213</v>
      </c>
      <c r="O219" s="37" t="s">
        <v>214</v>
      </c>
      <c r="P219" s="37" t="s">
        <v>215</v>
      </c>
      <c r="Q219" s="37" t="s">
        <v>216</v>
      </c>
      <c r="R219" s="37" t="s">
        <v>217</v>
      </c>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row>
    <row r="220" spans="1:52" s="55" customFormat="1" ht="85" x14ac:dyDescent="0.2">
      <c r="A220" s="38" t="s">
        <v>283</v>
      </c>
      <c r="B220" s="40" t="s">
        <v>181</v>
      </c>
      <c r="C220" s="91" t="s">
        <v>421</v>
      </c>
      <c r="D220" s="92" t="s">
        <v>422</v>
      </c>
      <c r="E220" s="44" t="s">
        <v>444</v>
      </c>
      <c r="F220" s="166">
        <v>9</v>
      </c>
      <c r="G220" s="94"/>
      <c r="H220" s="93"/>
      <c r="I220" s="45"/>
      <c r="J220" s="45"/>
      <c r="K220" s="45"/>
      <c r="L220" s="45"/>
      <c r="M220" s="45"/>
      <c r="N220" s="45">
        <v>9</v>
      </c>
      <c r="O220" s="45"/>
      <c r="P220" s="45"/>
      <c r="Q220" s="45"/>
      <c r="R220" s="4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row>
    <row r="221" spans="1:52" s="55" customFormat="1" x14ac:dyDescent="0.2">
      <c r="A221" s="40"/>
      <c r="B221" s="40"/>
      <c r="C221" s="43"/>
      <c r="D221" s="43"/>
      <c r="E221" s="43"/>
      <c r="F221" s="172"/>
      <c r="G221" s="94"/>
      <c r="H221" s="93"/>
      <c r="I221" s="45"/>
      <c r="J221" s="45"/>
      <c r="K221" s="45"/>
      <c r="L221" s="45"/>
      <c r="M221" s="45"/>
      <c r="N221" s="93"/>
      <c r="O221" s="45"/>
      <c r="P221" s="45"/>
      <c r="Q221" s="45"/>
      <c r="R221" s="4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row>
    <row r="222" spans="1:52" ht="16" customHeight="1" x14ac:dyDescent="0.2">
      <c r="A222" s="438" t="s">
        <v>141</v>
      </c>
      <c r="B222" s="438"/>
      <c r="C222" s="438"/>
      <c r="D222" s="438"/>
      <c r="E222" s="439"/>
      <c r="F222" s="160">
        <f t="shared" ref="F222:R222" si="19">SUM(F220:F221)</f>
        <v>9</v>
      </c>
      <c r="G222" s="65">
        <f t="shared" si="19"/>
        <v>0</v>
      </c>
      <c r="H222" s="83">
        <f t="shared" si="19"/>
        <v>0</v>
      </c>
      <c r="I222" s="83">
        <f t="shared" si="19"/>
        <v>0</v>
      </c>
      <c r="J222" s="83">
        <f t="shared" si="19"/>
        <v>0</v>
      </c>
      <c r="K222" s="83">
        <f t="shared" si="19"/>
        <v>0</v>
      </c>
      <c r="L222" s="83">
        <f t="shared" si="19"/>
        <v>0</v>
      </c>
      <c r="M222" s="83">
        <f t="shared" si="19"/>
        <v>0</v>
      </c>
      <c r="N222" s="83">
        <f t="shared" si="19"/>
        <v>9</v>
      </c>
      <c r="O222" s="83">
        <f t="shared" si="19"/>
        <v>0</v>
      </c>
      <c r="P222" s="83">
        <f t="shared" si="19"/>
        <v>0</v>
      </c>
      <c r="Q222" s="83">
        <f t="shared" si="19"/>
        <v>0</v>
      </c>
      <c r="R222" s="83">
        <f t="shared" si="19"/>
        <v>0</v>
      </c>
    </row>
    <row r="223" spans="1:52" x14ac:dyDescent="0.2">
      <c r="A223" s="438" t="s">
        <v>218</v>
      </c>
      <c r="B223" s="438"/>
      <c r="C223" s="438"/>
      <c r="D223" s="438"/>
      <c r="E223" s="439"/>
      <c r="F223" s="161"/>
      <c r="G223" s="420">
        <f>SUM(G222:I222)</f>
        <v>0</v>
      </c>
      <c r="H223" s="420"/>
      <c r="I223" s="421"/>
      <c r="J223" s="419">
        <f>SUM(J222:L222)+G223</f>
        <v>0</v>
      </c>
      <c r="K223" s="420"/>
      <c r="L223" s="421"/>
      <c r="M223" s="419">
        <f>SUM(M222:O222)+J223</f>
        <v>9</v>
      </c>
      <c r="N223" s="420"/>
      <c r="O223" s="421"/>
      <c r="P223" s="419">
        <f>SUM(P222:R222)+M223</f>
        <v>9</v>
      </c>
      <c r="Q223" s="420"/>
      <c r="R223" s="421"/>
    </row>
    <row r="224" spans="1:52" x14ac:dyDescent="0.2">
      <c r="F224" s="155"/>
    </row>
    <row r="225" spans="1:18" ht="17" x14ac:dyDescent="0.2">
      <c r="A225" s="41" t="s">
        <v>84</v>
      </c>
      <c r="B225" s="41" t="s">
        <v>85</v>
      </c>
      <c r="C225" s="42" t="s">
        <v>243</v>
      </c>
      <c r="D225" s="42" t="s">
        <v>176</v>
      </c>
      <c r="E225" s="42" t="s">
        <v>87</v>
      </c>
      <c r="F225" s="147" t="s">
        <v>194</v>
      </c>
      <c r="G225" s="136" t="s">
        <v>206</v>
      </c>
      <c r="H225" s="37" t="s">
        <v>207</v>
      </c>
      <c r="I225" s="37" t="s">
        <v>208</v>
      </c>
      <c r="J225" s="37" t="s">
        <v>209</v>
      </c>
      <c r="K225" s="37" t="s">
        <v>210</v>
      </c>
      <c r="L225" s="37" t="s">
        <v>211</v>
      </c>
      <c r="M225" s="37" t="s">
        <v>212</v>
      </c>
      <c r="N225" s="37" t="s">
        <v>213</v>
      </c>
      <c r="O225" s="37" t="s">
        <v>214</v>
      </c>
      <c r="P225" s="37" t="s">
        <v>215</v>
      </c>
      <c r="Q225" s="37" t="s">
        <v>216</v>
      </c>
      <c r="R225" s="37" t="s">
        <v>217</v>
      </c>
    </row>
    <row r="226" spans="1:18" s="204" customFormat="1" ht="51" x14ac:dyDescent="0.2">
      <c r="A226" s="40" t="s">
        <v>283</v>
      </c>
      <c r="B226" s="40" t="s">
        <v>182</v>
      </c>
      <c r="C226" s="197" t="s">
        <v>421</v>
      </c>
      <c r="D226" s="43" t="s">
        <v>430</v>
      </c>
      <c r="E226" s="43" t="s">
        <v>431</v>
      </c>
      <c r="F226" s="166">
        <f>SUM(G226:R226)</f>
        <v>1</v>
      </c>
      <c r="G226" s="202"/>
      <c r="H226" s="203"/>
      <c r="I226" s="203"/>
      <c r="J226" s="203"/>
      <c r="K226" s="203"/>
      <c r="L226" s="203">
        <v>1</v>
      </c>
      <c r="M226" s="203"/>
      <c r="N226" s="203"/>
      <c r="O226" s="203"/>
      <c r="P226" s="203"/>
      <c r="Q226" s="203"/>
      <c r="R226" s="203"/>
    </row>
    <row r="227" spans="1:18" s="204" customFormat="1" ht="51" x14ac:dyDescent="0.2">
      <c r="A227" s="40" t="s">
        <v>283</v>
      </c>
      <c r="B227" s="40" t="s">
        <v>182</v>
      </c>
      <c r="C227" s="197" t="s">
        <v>421</v>
      </c>
      <c r="D227" s="43" t="s">
        <v>430</v>
      </c>
      <c r="E227" s="43" t="s">
        <v>432</v>
      </c>
      <c r="F227" s="166">
        <f t="shared" ref="F227:F230" si="20">SUM(G227:R227)</f>
        <v>1</v>
      </c>
      <c r="G227" s="202"/>
      <c r="H227" s="203"/>
      <c r="I227" s="203"/>
      <c r="J227" s="203"/>
      <c r="K227" s="203"/>
      <c r="L227" s="203">
        <v>1</v>
      </c>
      <c r="M227" s="203"/>
      <c r="N227" s="203"/>
      <c r="O227" s="203"/>
      <c r="P227" s="203"/>
      <c r="Q227" s="203"/>
      <c r="R227" s="203"/>
    </row>
    <row r="228" spans="1:18" s="204" customFormat="1" ht="51" x14ac:dyDescent="0.2">
      <c r="A228" s="40" t="s">
        <v>283</v>
      </c>
      <c r="B228" s="40" t="s">
        <v>182</v>
      </c>
      <c r="C228" s="197" t="s">
        <v>421</v>
      </c>
      <c r="D228" s="43" t="s">
        <v>430</v>
      </c>
      <c r="E228" s="43" t="s">
        <v>433</v>
      </c>
      <c r="F228" s="166">
        <f t="shared" si="20"/>
        <v>1</v>
      </c>
      <c r="G228" s="202"/>
      <c r="H228" s="203"/>
      <c r="I228" s="203"/>
      <c r="J228" s="203"/>
      <c r="K228" s="203"/>
      <c r="L228" s="203"/>
      <c r="M228" s="203"/>
      <c r="N228" s="203"/>
      <c r="O228" s="203"/>
      <c r="P228" s="203"/>
      <c r="Q228" s="203"/>
      <c r="R228" s="203">
        <v>1</v>
      </c>
    </row>
    <row r="229" spans="1:18" s="204" customFormat="1" ht="51" x14ac:dyDescent="0.2">
      <c r="A229" s="40" t="s">
        <v>283</v>
      </c>
      <c r="B229" s="40" t="s">
        <v>182</v>
      </c>
      <c r="C229" s="197" t="s">
        <v>421</v>
      </c>
      <c r="D229" s="43" t="s">
        <v>430</v>
      </c>
      <c r="E229" s="43" t="s">
        <v>434</v>
      </c>
      <c r="F229" s="166">
        <f t="shared" si="20"/>
        <v>1</v>
      </c>
      <c r="G229" s="202"/>
      <c r="H229" s="203"/>
      <c r="I229" s="203"/>
      <c r="J229" s="203"/>
      <c r="K229" s="203"/>
      <c r="L229" s="203"/>
      <c r="M229" s="203"/>
      <c r="N229" s="203"/>
      <c r="O229" s="203"/>
      <c r="P229" s="203"/>
      <c r="Q229" s="203"/>
      <c r="R229" s="203">
        <v>1</v>
      </c>
    </row>
    <row r="230" spans="1:18" s="204" customFormat="1" ht="51" x14ac:dyDescent="0.2">
      <c r="A230" s="40" t="s">
        <v>283</v>
      </c>
      <c r="B230" s="40" t="s">
        <v>182</v>
      </c>
      <c r="C230" s="197" t="s">
        <v>421</v>
      </c>
      <c r="D230" s="43" t="s">
        <v>430</v>
      </c>
      <c r="E230" s="43" t="s">
        <v>435</v>
      </c>
      <c r="F230" s="166">
        <f t="shared" si="20"/>
        <v>1</v>
      </c>
      <c r="G230" s="202"/>
      <c r="H230" s="203"/>
      <c r="I230" s="203"/>
      <c r="J230" s="203"/>
      <c r="K230" s="203"/>
      <c r="L230" s="203"/>
      <c r="M230" s="203"/>
      <c r="N230" s="203"/>
      <c r="O230" s="203"/>
      <c r="P230" s="203"/>
      <c r="Q230" s="203"/>
      <c r="R230" s="203">
        <v>1</v>
      </c>
    </row>
    <row r="231" spans="1:18" ht="16" customHeight="1" x14ac:dyDescent="0.2">
      <c r="A231" s="438" t="s">
        <v>95</v>
      </c>
      <c r="B231" s="438"/>
      <c r="C231" s="438"/>
      <c r="D231" s="438"/>
      <c r="E231" s="439"/>
      <c r="F231" s="205">
        <f>SUM(F226:F230)</f>
        <v>5</v>
      </c>
      <c r="G231" s="97">
        <f t="shared" ref="G231:R231" si="21">SUM(G226:G230)</f>
        <v>0</v>
      </c>
      <c r="H231" s="97">
        <f t="shared" si="21"/>
        <v>0</v>
      </c>
      <c r="I231" s="97">
        <f t="shared" si="21"/>
        <v>0</v>
      </c>
      <c r="J231" s="97">
        <f t="shared" si="21"/>
        <v>0</v>
      </c>
      <c r="K231" s="97">
        <f t="shared" si="21"/>
        <v>0</v>
      </c>
      <c r="L231" s="97">
        <f t="shared" si="21"/>
        <v>2</v>
      </c>
      <c r="M231" s="97">
        <f t="shared" si="21"/>
        <v>0</v>
      </c>
      <c r="N231" s="97">
        <f t="shared" si="21"/>
        <v>0</v>
      </c>
      <c r="O231" s="97">
        <f t="shared" si="21"/>
        <v>0</v>
      </c>
      <c r="P231" s="97">
        <f t="shared" si="21"/>
        <v>0</v>
      </c>
      <c r="Q231" s="97">
        <f t="shared" si="21"/>
        <v>0</v>
      </c>
      <c r="R231" s="97">
        <f t="shared" si="21"/>
        <v>3</v>
      </c>
    </row>
    <row r="232" spans="1:18" x14ac:dyDescent="0.2">
      <c r="A232" s="438" t="s">
        <v>218</v>
      </c>
      <c r="B232" s="438"/>
      <c r="C232" s="438"/>
      <c r="D232" s="438"/>
      <c r="E232" s="439"/>
      <c r="F232" s="161"/>
      <c r="G232" s="436">
        <f>SUM(G231:I231)</f>
        <v>0</v>
      </c>
      <c r="H232" s="436"/>
      <c r="I232" s="437"/>
      <c r="J232" s="435">
        <f>SUM(J231:L231)+G232</f>
        <v>2</v>
      </c>
      <c r="K232" s="436"/>
      <c r="L232" s="437"/>
      <c r="M232" s="435">
        <f>SUM(M231:O231)+J232</f>
        <v>2</v>
      </c>
      <c r="N232" s="436"/>
      <c r="O232" s="437"/>
      <c r="P232" s="435">
        <f>SUM(P231:R231)+M232</f>
        <v>5</v>
      </c>
      <c r="Q232" s="436"/>
      <c r="R232" s="437"/>
    </row>
    <row r="233" spans="1:18" s="35" customFormat="1" x14ac:dyDescent="0.2">
      <c r="A233" s="98"/>
      <c r="B233" s="98"/>
      <c r="C233" s="98"/>
      <c r="D233" s="98"/>
      <c r="E233" s="98"/>
      <c r="F233" s="173"/>
      <c r="G233" s="98"/>
      <c r="H233" s="98"/>
      <c r="I233" s="98"/>
      <c r="J233" s="98"/>
      <c r="K233" s="98"/>
      <c r="L233" s="98"/>
      <c r="M233" s="98"/>
      <c r="N233" s="98"/>
      <c r="O233" s="98"/>
      <c r="P233" s="98"/>
      <c r="Q233" s="98"/>
      <c r="R233" s="98"/>
    </row>
    <row r="234" spans="1:18" ht="17" x14ac:dyDescent="0.2">
      <c r="A234" s="41" t="s">
        <v>84</v>
      </c>
      <c r="B234" s="41" t="s">
        <v>85</v>
      </c>
      <c r="C234" s="42" t="s">
        <v>243</v>
      </c>
      <c r="D234" s="42" t="s">
        <v>176</v>
      </c>
      <c r="E234" s="42" t="s">
        <v>87</v>
      </c>
      <c r="F234" s="147" t="s">
        <v>194</v>
      </c>
      <c r="G234" s="136" t="s">
        <v>206</v>
      </c>
      <c r="H234" s="37" t="s">
        <v>207</v>
      </c>
      <c r="I234" s="37" t="s">
        <v>208</v>
      </c>
      <c r="J234" s="37" t="s">
        <v>209</v>
      </c>
      <c r="K234" s="37" t="s">
        <v>210</v>
      </c>
      <c r="L234" s="37" t="s">
        <v>211</v>
      </c>
      <c r="M234" s="37" t="s">
        <v>212</v>
      </c>
      <c r="N234" s="37" t="s">
        <v>213</v>
      </c>
      <c r="O234" s="37" t="s">
        <v>214</v>
      </c>
      <c r="P234" s="37" t="s">
        <v>215</v>
      </c>
      <c r="Q234" s="37" t="s">
        <v>216</v>
      </c>
      <c r="R234" s="37" t="s">
        <v>217</v>
      </c>
    </row>
    <row r="235" spans="1:18" s="55" customFormat="1" ht="154" x14ac:dyDescent="0.2">
      <c r="A235" s="299" t="s">
        <v>282</v>
      </c>
      <c r="B235" s="334" t="s">
        <v>183</v>
      </c>
      <c r="C235" s="334" t="s">
        <v>731</v>
      </c>
      <c r="D235" s="334" t="s">
        <v>732</v>
      </c>
      <c r="E235" s="334" t="s">
        <v>733</v>
      </c>
      <c r="F235" s="334">
        <v>5.97</v>
      </c>
      <c r="G235" s="334">
        <v>0.52</v>
      </c>
      <c r="H235" s="334">
        <v>1</v>
      </c>
      <c r="I235" s="334">
        <v>1</v>
      </c>
      <c r="J235" s="334">
        <v>1.5</v>
      </c>
      <c r="K235" s="334">
        <v>1</v>
      </c>
      <c r="L235" s="334">
        <f>+F235-G235-H235-I235-J235-K235</f>
        <v>0.94999999999999929</v>
      </c>
      <c r="M235" s="334"/>
      <c r="N235" s="334"/>
      <c r="O235" s="334"/>
      <c r="P235" s="334"/>
      <c r="Q235" s="334"/>
      <c r="R235" s="334"/>
    </row>
    <row r="236" spans="1:18" s="55" customFormat="1" ht="182" x14ac:dyDescent="0.2">
      <c r="A236" s="299" t="s">
        <v>282</v>
      </c>
      <c r="B236" s="334" t="s">
        <v>183</v>
      </c>
      <c r="C236" s="334" t="s">
        <v>728</v>
      </c>
      <c r="D236" s="334" t="s">
        <v>729</v>
      </c>
      <c r="E236" s="334" t="s">
        <v>734</v>
      </c>
      <c r="F236" s="334">
        <v>4.0999999999999996</v>
      </c>
      <c r="G236" s="334"/>
      <c r="H236" s="334">
        <v>1</v>
      </c>
      <c r="I236" s="334">
        <v>1</v>
      </c>
      <c r="J236" s="334">
        <v>1.1000000000000001</v>
      </c>
      <c r="K236" s="334">
        <v>1</v>
      </c>
      <c r="L236" s="334"/>
      <c r="M236" s="334"/>
      <c r="N236" s="334"/>
      <c r="O236" s="334"/>
      <c r="P236" s="334"/>
      <c r="Q236" s="334"/>
      <c r="R236" s="334"/>
    </row>
    <row r="237" spans="1:18" s="55" customFormat="1" ht="140" x14ac:dyDescent="0.2">
      <c r="A237" s="299" t="s">
        <v>282</v>
      </c>
      <c r="B237" s="334" t="s">
        <v>183</v>
      </c>
      <c r="C237" s="334" t="s">
        <v>728</v>
      </c>
      <c r="D237" s="334" t="s">
        <v>735</v>
      </c>
      <c r="E237" s="334" t="s">
        <v>414</v>
      </c>
      <c r="F237" s="334">
        <v>4.68</v>
      </c>
      <c r="G237" s="334"/>
      <c r="H237" s="334"/>
      <c r="I237" s="334">
        <v>0.2</v>
      </c>
      <c r="J237" s="334">
        <v>0.5</v>
      </c>
      <c r="K237" s="334">
        <v>0.5</v>
      </c>
      <c r="L237" s="334">
        <v>0.7</v>
      </c>
      <c r="M237" s="334">
        <v>0.5</v>
      </c>
      <c r="N237" s="334">
        <v>0.5</v>
      </c>
      <c r="O237" s="334">
        <v>1</v>
      </c>
      <c r="P237" s="334">
        <v>0.78</v>
      </c>
      <c r="Q237" s="334"/>
      <c r="R237" s="334"/>
    </row>
    <row r="238" spans="1:18" s="55" customFormat="1" ht="98" x14ac:dyDescent="0.2">
      <c r="A238" s="299" t="s">
        <v>282</v>
      </c>
      <c r="B238" s="334" t="s">
        <v>183</v>
      </c>
      <c r="C238" s="334" t="s">
        <v>728</v>
      </c>
      <c r="D238" s="334" t="s">
        <v>736</v>
      </c>
      <c r="E238" s="334" t="s">
        <v>737</v>
      </c>
      <c r="F238" s="334">
        <v>7</v>
      </c>
      <c r="G238" s="334"/>
      <c r="H238" s="334"/>
      <c r="I238" s="334"/>
      <c r="J238" s="334">
        <v>0.5</v>
      </c>
      <c r="K238" s="334">
        <v>0.5</v>
      </c>
      <c r="L238" s="334">
        <v>0.5</v>
      </c>
      <c r="M238" s="334">
        <v>0.5</v>
      </c>
      <c r="N238" s="334">
        <v>0.5</v>
      </c>
      <c r="O238" s="334">
        <v>1.2</v>
      </c>
      <c r="P238" s="334">
        <v>1.2</v>
      </c>
      <c r="Q238" s="334">
        <v>1.1000000000000001</v>
      </c>
      <c r="R238" s="334">
        <v>1</v>
      </c>
    </row>
    <row r="239" spans="1:18" s="55" customFormat="1" ht="98" x14ac:dyDescent="0.2">
      <c r="A239" s="299" t="s">
        <v>282</v>
      </c>
      <c r="B239" s="334" t="s">
        <v>183</v>
      </c>
      <c r="C239" s="334" t="s">
        <v>728</v>
      </c>
      <c r="D239" s="334" t="s">
        <v>738</v>
      </c>
      <c r="E239" s="334" t="s">
        <v>739</v>
      </c>
      <c r="F239" s="334">
        <v>2.5</v>
      </c>
      <c r="G239" s="334"/>
      <c r="H239" s="334"/>
      <c r="I239" s="334"/>
      <c r="J239" s="334"/>
      <c r="K239" s="334">
        <v>0.5</v>
      </c>
      <c r="L239" s="334">
        <v>0.5</v>
      </c>
      <c r="M239" s="334">
        <v>0.5</v>
      </c>
      <c r="N239" s="334">
        <v>1</v>
      </c>
      <c r="O239" s="334"/>
      <c r="P239" s="334"/>
      <c r="Q239" s="334"/>
      <c r="R239" s="334"/>
    </row>
    <row r="240" spans="1:18" s="55" customFormat="1" ht="28" x14ac:dyDescent="0.2">
      <c r="A240" s="299" t="s">
        <v>282</v>
      </c>
      <c r="B240" s="334" t="s">
        <v>183</v>
      </c>
      <c r="C240" s="334" t="s">
        <v>728</v>
      </c>
      <c r="D240" s="334" t="s">
        <v>740</v>
      </c>
      <c r="E240" s="334" t="s">
        <v>741</v>
      </c>
      <c r="F240" s="334">
        <v>7.2</v>
      </c>
      <c r="G240" s="334"/>
      <c r="H240" s="334"/>
      <c r="I240" s="334"/>
      <c r="J240" s="334">
        <v>0.5</v>
      </c>
      <c r="K240" s="334">
        <v>0.5</v>
      </c>
      <c r="L240" s="334">
        <v>0.8</v>
      </c>
      <c r="M240" s="334">
        <v>0.8</v>
      </c>
      <c r="N240" s="334">
        <v>0.8</v>
      </c>
      <c r="O240" s="334">
        <v>0.8</v>
      </c>
      <c r="P240" s="334">
        <v>1</v>
      </c>
      <c r="Q240" s="334">
        <v>1</v>
      </c>
      <c r="R240" s="334">
        <v>1</v>
      </c>
    </row>
    <row r="241" spans="1:1526" s="55" customFormat="1" ht="168" x14ac:dyDescent="0.2">
      <c r="A241" s="299" t="s">
        <v>282</v>
      </c>
      <c r="B241" s="334" t="s">
        <v>183</v>
      </c>
      <c r="C241" s="334" t="s">
        <v>742</v>
      </c>
      <c r="D241" s="334" t="s">
        <v>743</v>
      </c>
      <c r="E241" s="334" t="s">
        <v>744</v>
      </c>
      <c r="F241" s="334">
        <v>5</v>
      </c>
      <c r="G241" s="334"/>
      <c r="H241" s="334">
        <v>0.5</v>
      </c>
      <c r="I241" s="334">
        <v>0.5</v>
      </c>
      <c r="J241" s="334">
        <v>0.5</v>
      </c>
      <c r="K241" s="334">
        <v>1</v>
      </c>
      <c r="L241" s="334">
        <v>1</v>
      </c>
      <c r="M241" s="334">
        <v>1</v>
      </c>
      <c r="N241" s="334">
        <v>0.5</v>
      </c>
      <c r="O241" s="334"/>
      <c r="P241" s="334"/>
      <c r="Q241" s="334"/>
      <c r="R241" s="334"/>
    </row>
    <row r="242" spans="1:1526" s="55" customFormat="1" ht="28" x14ac:dyDescent="0.2">
      <c r="A242" s="348" t="s">
        <v>282</v>
      </c>
      <c r="B242" s="299" t="s">
        <v>748</v>
      </c>
      <c r="C242" s="296" t="s">
        <v>749</v>
      </c>
      <c r="D242" s="299" t="s">
        <v>750</v>
      </c>
      <c r="E242" s="299" t="s">
        <v>751</v>
      </c>
      <c r="F242" s="348">
        <v>3.2</v>
      </c>
      <c r="G242" s="348">
        <v>0</v>
      </c>
      <c r="H242" s="348">
        <v>0.6</v>
      </c>
      <c r="I242" s="348">
        <v>0.8</v>
      </c>
      <c r="J242" s="348">
        <v>1.1000000000000001</v>
      </c>
      <c r="K242" s="348">
        <v>0.7</v>
      </c>
      <c r="L242" s="348"/>
      <c r="M242" s="348"/>
      <c r="N242" s="348"/>
      <c r="O242" s="348"/>
      <c r="P242" s="348"/>
      <c r="Q242" s="348"/>
      <c r="R242" s="348"/>
    </row>
    <row r="243" spans="1:1526" s="55" customFormat="1" ht="34" x14ac:dyDescent="0.2">
      <c r="A243" s="40" t="s">
        <v>469</v>
      </c>
      <c r="B243" s="40"/>
      <c r="C243" s="43" t="s">
        <v>466</v>
      </c>
      <c r="D243" s="43" t="s">
        <v>467</v>
      </c>
      <c r="E243" s="43" t="s">
        <v>497</v>
      </c>
      <c r="F243" s="179">
        <f>SUM(G243:R243)</f>
        <v>2</v>
      </c>
      <c r="G243" s="57">
        <v>0.33</v>
      </c>
      <c r="H243" s="40">
        <v>0.33</v>
      </c>
      <c r="I243" s="40">
        <v>0.33</v>
      </c>
      <c r="J243" s="40">
        <v>0.33</v>
      </c>
      <c r="K243" s="40">
        <v>0.33</v>
      </c>
      <c r="L243" s="40">
        <v>0.35</v>
      </c>
      <c r="M243" s="40"/>
      <c r="N243" s="40"/>
      <c r="O243" s="40"/>
      <c r="P243" s="40"/>
      <c r="Q243" s="40"/>
      <c r="R243" s="40"/>
    </row>
    <row r="244" spans="1:1526" ht="16" customHeight="1" x14ac:dyDescent="0.2">
      <c r="A244" s="438" t="s">
        <v>72</v>
      </c>
      <c r="B244" s="438"/>
      <c r="C244" s="438"/>
      <c r="D244" s="438"/>
      <c r="E244" s="439"/>
      <c r="F244" s="176">
        <f t="shared" ref="F244:R244" si="22">SUM(F235:F243)</f>
        <v>41.650000000000006</v>
      </c>
      <c r="G244" s="100">
        <f t="shared" si="22"/>
        <v>0.85000000000000009</v>
      </c>
      <c r="H244" s="100">
        <f t="shared" si="22"/>
        <v>3.43</v>
      </c>
      <c r="I244" s="100">
        <f t="shared" si="22"/>
        <v>3.83</v>
      </c>
      <c r="J244" s="100">
        <f t="shared" si="22"/>
        <v>6.0299999999999994</v>
      </c>
      <c r="K244" s="100">
        <f t="shared" si="22"/>
        <v>6.03</v>
      </c>
      <c r="L244" s="100">
        <f t="shared" si="22"/>
        <v>4.7999999999999989</v>
      </c>
      <c r="M244" s="100">
        <f t="shared" si="22"/>
        <v>3.3</v>
      </c>
      <c r="N244" s="100">
        <f t="shared" si="22"/>
        <v>3.3</v>
      </c>
      <c r="O244" s="100">
        <f t="shared" si="22"/>
        <v>3</v>
      </c>
      <c r="P244" s="100">
        <f t="shared" si="22"/>
        <v>2.98</v>
      </c>
      <c r="Q244" s="100">
        <f t="shared" si="22"/>
        <v>2.1</v>
      </c>
      <c r="R244" s="100">
        <f t="shared" si="22"/>
        <v>2</v>
      </c>
    </row>
    <row r="245" spans="1:1526" x14ac:dyDescent="0.2">
      <c r="A245" s="438" t="s">
        <v>218</v>
      </c>
      <c r="B245" s="438"/>
      <c r="C245" s="438"/>
      <c r="D245" s="438"/>
      <c r="E245" s="439"/>
      <c r="F245" s="176"/>
      <c r="G245" s="420">
        <f>SUM(G244:I244)</f>
        <v>8.11</v>
      </c>
      <c r="H245" s="420"/>
      <c r="I245" s="421"/>
      <c r="J245" s="419">
        <f>SUM(J244:L244)+G245</f>
        <v>24.97</v>
      </c>
      <c r="K245" s="420"/>
      <c r="L245" s="421"/>
      <c r="M245" s="419">
        <f>SUM(M244:O244)+J245</f>
        <v>34.57</v>
      </c>
      <c r="N245" s="420"/>
      <c r="O245" s="421"/>
      <c r="P245" s="419">
        <f>SUM(P244:R244)+M245</f>
        <v>41.65</v>
      </c>
      <c r="Q245" s="420"/>
      <c r="R245" s="421"/>
    </row>
    <row r="246" spans="1:1526" s="35" customFormat="1" x14ac:dyDescent="0.2">
      <c r="A246" s="48"/>
      <c r="F246" s="152"/>
      <c r="G246" s="50"/>
      <c r="H246" s="50"/>
      <c r="I246" s="50"/>
      <c r="J246" s="68"/>
      <c r="K246" s="50"/>
      <c r="L246" s="50"/>
      <c r="M246" s="68"/>
      <c r="N246" s="50"/>
      <c r="O246" s="50"/>
      <c r="P246" s="68"/>
      <c r="Q246" s="50"/>
      <c r="R246" s="50"/>
    </row>
    <row r="247" spans="1:1526" s="98" customFormat="1" ht="17" x14ac:dyDescent="0.2">
      <c r="A247" s="41" t="s">
        <v>84</v>
      </c>
      <c r="B247" s="41" t="s">
        <v>85</v>
      </c>
      <c r="C247" s="42" t="s">
        <v>243</v>
      </c>
      <c r="D247" s="42" t="s">
        <v>176</v>
      </c>
      <c r="E247" s="42" t="s">
        <v>86</v>
      </c>
      <c r="F247" s="147" t="s">
        <v>194</v>
      </c>
      <c r="G247" s="136" t="s">
        <v>206</v>
      </c>
      <c r="H247" s="37" t="s">
        <v>207</v>
      </c>
      <c r="I247" s="37" t="s">
        <v>208</v>
      </c>
      <c r="J247" s="37" t="s">
        <v>209</v>
      </c>
      <c r="K247" s="37" t="s">
        <v>210</v>
      </c>
      <c r="L247" s="37" t="s">
        <v>211</v>
      </c>
      <c r="M247" s="37" t="s">
        <v>212</v>
      </c>
      <c r="N247" s="37" t="s">
        <v>213</v>
      </c>
      <c r="O247" s="37" t="s">
        <v>214</v>
      </c>
      <c r="P247" s="37" t="s">
        <v>215</v>
      </c>
      <c r="Q247" s="37" t="s">
        <v>216</v>
      </c>
      <c r="R247" s="37" t="s">
        <v>217</v>
      </c>
      <c r="BA247" s="101"/>
      <c r="BB247" s="101"/>
      <c r="BC247" s="101"/>
      <c r="BD247" s="101"/>
      <c r="BE247" s="101"/>
      <c r="BF247" s="101"/>
      <c r="BG247" s="101"/>
      <c r="BH247" s="101"/>
      <c r="BI247" s="101"/>
      <c r="BJ247" s="101"/>
      <c r="BK247" s="101"/>
      <c r="BL247" s="101"/>
      <c r="BM247" s="101"/>
      <c r="BN247" s="101"/>
      <c r="BO247" s="101"/>
      <c r="BP247" s="101"/>
      <c r="BQ247" s="101"/>
      <c r="BR247" s="101"/>
      <c r="BS247" s="101"/>
      <c r="BT247" s="101"/>
      <c r="BU247" s="101"/>
      <c r="BV247" s="101"/>
      <c r="BW247" s="101"/>
      <c r="BX247" s="101"/>
      <c r="BY247" s="101"/>
      <c r="BZ247" s="101"/>
      <c r="CA247" s="101"/>
      <c r="CB247" s="101"/>
      <c r="CC247" s="101"/>
      <c r="CD247" s="101"/>
      <c r="CE247" s="101"/>
      <c r="CF247" s="101"/>
      <c r="CG247" s="101"/>
      <c r="CH247" s="101"/>
      <c r="CI247" s="101"/>
      <c r="CJ247" s="101"/>
      <c r="CK247" s="101"/>
      <c r="CL247" s="101"/>
      <c r="CM247" s="101"/>
      <c r="CN247" s="101"/>
      <c r="CO247" s="101"/>
      <c r="CP247" s="101"/>
      <c r="CQ247" s="101"/>
      <c r="CR247" s="101"/>
      <c r="CS247" s="101"/>
      <c r="CT247" s="101"/>
      <c r="CU247" s="101"/>
      <c r="CV247" s="101"/>
      <c r="CW247" s="101"/>
      <c r="CX247" s="101"/>
      <c r="CY247" s="101"/>
      <c r="CZ247" s="101"/>
      <c r="DA247" s="101"/>
      <c r="DB247" s="101"/>
      <c r="DC247" s="101"/>
      <c r="DD247" s="101"/>
      <c r="DE247" s="101"/>
      <c r="DF247" s="101"/>
      <c r="DG247" s="101"/>
      <c r="DH247" s="101"/>
      <c r="DI247" s="101"/>
      <c r="DJ247" s="101"/>
      <c r="DK247" s="101"/>
      <c r="DL247" s="101"/>
      <c r="DM247" s="101"/>
      <c r="DN247" s="101"/>
      <c r="DO247" s="101"/>
      <c r="DP247" s="101"/>
      <c r="DQ247" s="101"/>
      <c r="DR247" s="101"/>
      <c r="DS247" s="101"/>
      <c r="DT247" s="101"/>
      <c r="DU247" s="101"/>
      <c r="DV247" s="101"/>
      <c r="DW247" s="101"/>
      <c r="DX247" s="101"/>
      <c r="DY247" s="101"/>
      <c r="DZ247" s="101"/>
      <c r="EA247" s="101"/>
      <c r="EB247" s="101"/>
      <c r="EC247" s="101"/>
      <c r="ED247" s="101"/>
      <c r="EE247" s="101"/>
      <c r="EF247" s="101"/>
      <c r="EG247" s="101"/>
      <c r="EH247" s="101"/>
      <c r="EI247" s="101"/>
      <c r="EJ247" s="101"/>
      <c r="EK247" s="101"/>
      <c r="EL247" s="101"/>
      <c r="EM247" s="101"/>
      <c r="EN247" s="101"/>
      <c r="EO247" s="101"/>
      <c r="EP247" s="101"/>
      <c r="EQ247" s="101"/>
      <c r="ER247" s="101"/>
      <c r="ES247" s="101"/>
      <c r="ET247" s="101"/>
      <c r="EU247" s="101"/>
      <c r="EV247" s="101"/>
      <c r="EW247" s="101"/>
      <c r="EX247" s="101"/>
      <c r="EY247" s="101"/>
      <c r="EZ247" s="101"/>
      <c r="FA247" s="101"/>
      <c r="FB247" s="101"/>
      <c r="FC247" s="101"/>
      <c r="FD247" s="101"/>
      <c r="FE247" s="101"/>
      <c r="FF247" s="101"/>
      <c r="FG247" s="101"/>
      <c r="FH247" s="101"/>
      <c r="FI247" s="101"/>
      <c r="FJ247" s="101"/>
      <c r="FK247" s="101"/>
      <c r="FL247" s="101"/>
      <c r="FM247" s="101"/>
      <c r="FN247" s="101"/>
      <c r="FO247" s="101"/>
      <c r="FP247" s="101"/>
      <c r="FQ247" s="101"/>
      <c r="FR247" s="101"/>
      <c r="FS247" s="101"/>
      <c r="FT247" s="101"/>
      <c r="FU247" s="101"/>
      <c r="FV247" s="101"/>
      <c r="FW247" s="101"/>
      <c r="FX247" s="101"/>
      <c r="FY247" s="101"/>
      <c r="FZ247" s="101"/>
      <c r="GA247" s="101"/>
      <c r="GB247" s="101"/>
      <c r="GC247" s="101"/>
      <c r="GD247" s="101"/>
      <c r="GE247" s="101"/>
      <c r="GF247" s="101"/>
      <c r="GG247" s="101"/>
      <c r="GH247" s="101"/>
      <c r="GI247" s="101"/>
      <c r="GJ247" s="101"/>
      <c r="GK247" s="101"/>
      <c r="GL247" s="101"/>
      <c r="GM247" s="101"/>
      <c r="GN247" s="101"/>
      <c r="GO247" s="101"/>
      <c r="GP247" s="101"/>
      <c r="GQ247" s="101"/>
      <c r="GR247" s="101"/>
      <c r="GS247" s="101"/>
      <c r="GT247" s="101"/>
      <c r="GU247" s="101"/>
      <c r="GV247" s="101"/>
      <c r="GW247" s="101"/>
      <c r="GX247" s="101"/>
      <c r="GY247" s="101"/>
      <c r="GZ247" s="101"/>
      <c r="HA247" s="101"/>
      <c r="HB247" s="101"/>
      <c r="HC247" s="101"/>
      <c r="HD247" s="101"/>
      <c r="HE247" s="101"/>
      <c r="HF247" s="101"/>
      <c r="HG247" s="101"/>
      <c r="HH247" s="101"/>
      <c r="HI247" s="101"/>
      <c r="HJ247" s="101"/>
      <c r="HK247" s="101"/>
      <c r="HL247" s="101"/>
      <c r="HM247" s="101"/>
      <c r="HN247" s="101"/>
      <c r="HO247" s="101"/>
      <c r="HP247" s="101"/>
      <c r="HQ247" s="101"/>
      <c r="HR247" s="101"/>
      <c r="HS247" s="101"/>
      <c r="HT247" s="101"/>
      <c r="HU247" s="101"/>
      <c r="HV247" s="101"/>
      <c r="HW247" s="101"/>
      <c r="HX247" s="101"/>
      <c r="HY247" s="101"/>
      <c r="HZ247" s="101"/>
      <c r="IA247" s="101"/>
      <c r="IB247" s="101"/>
      <c r="IC247" s="101"/>
      <c r="ID247" s="101"/>
      <c r="IE247" s="101"/>
      <c r="IF247" s="101"/>
      <c r="IG247" s="101"/>
      <c r="IH247" s="101"/>
      <c r="II247" s="101"/>
      <c r="IJ247" s="101"/>
      <c r="IK247" s="101"/>
      <c r="IL247" s="101"/>
      <c r="IM247" s="101"/>
      <c r="IN247" s="101"/>
      <c r="IO247" s="101"/>
      <c r="IP247" s="101"/>
      <c r="IQ247" s="101"/>
      <c r="IR247" s="101"/>
      <c r="IS247" s="101"/>
      <c r="IT247" s="101"/>
      <c r="IU247" s="101"/>
      <c r="IV247" s="101"/>
      <c r="IW247" s="101"/>
      <c r="IX247" s="101"/>
      <c r="IY247" s="101"/>
      <c r="IZ247" s="101"/>
      <c r="JA247" s="101"/>
      <c r="JB247" s="101"/>
      <c r="JC247" s="101"/>
      <c r="JD247" s="101"/>
      <c r="JE247" s="101"/>
      <c r="JF247" s="101"/>
      <c r="JG247" s="101"/>
      <c r="JH247" s="101"/>
      <c r="JI247" s="101"/>
      <c r="JJ247" s="101"/>
      <c r="JK247" s="101"/>
      <c r="JL247" s="101"/>
      <c r="JM247" s="101"/>
      <c r="JN247" s="101"/>
      <c r="JO247" s="101"/>
      <c r="JP247" s="101"/>
      <c r="JQ247" s="101"/>
      <c r="JR247" s="101"/>
      <c r="JS247" s="101"/>
      <c r="JT247" s="101"/>
      <c r="JU247" s="101"/>
      <c r="JV247" s="101"/>
      <c r="JW247" s="101"/>
      <c r="JX247" s="101"/>
      <c r="JY247" s="101"/>
      <c r="JZ247" s="101"/>
      <c r="KA247" s="101"/>
      <c r="KB247" s="101"/>
      <c r="KC247" s="101"/>
      <c r="KD247" s="101"/>
      <c r="KE247" s="101"/>
      <c r="KF247" s="101"/>
      <c r="KG247" s="101"/>
      <c r="KH247" s="101"/>
      <c r="KI247" s="101"/>
      <c r="KJ247" s="101"/>
      <c r="KK247" s="101"/>
      <c r="KL247" s="101"/>
      <c r="KM247" s="101"/>
      <c r="KN247" s="101"/>
      <c r="KO247" s="101"/>
      <c r="KP247" s="101"/>
      <c r="KQ247" s="101"/>
      <c r="KR247" s="101"/>
      <c r="KS247" s="101"/>
      <c r="KT247" s="101"/>
      <c r="KU247" s="101"/>
      <c r="KV247" s="101"/>
      <c r="KW247" s="101"/>
      <c r="KX247" s="101"/>
      <c r="KY247" s="101"/>
      <c r="KZ247" s="101"/>
      <c r="LA247" s="101"/>
      <c r="LB247" s="101"/>
      <c r="LC247" s="101"/>
      <c r="LD247" s="101"/>
      <c r="LE247" s="101"/>
      <c r="LF247" s="101"/>
      <c r="LG247" s="101"/>
      <c r="LH247" s="101"/>
      <c r="LI247" s="101"/>
      <c r="LJ247" s="101"/>
      <c r="LK247" s="101"/>
      <c r="LL247" s="101"/>
      <c r="LM247" s="101"/>
      <c r="LN247" s="101"/>
      <c r="LO247" s="101"/>
      <c r="LP247" s="101"/>
      <c r="LQ247" s="101"/>
      <c r="LR247" s="101"/>
      <c r="LS247" s="101"/>
      <c r="LT247" s="101"/>
      <c r="LU247" s="101"/>
      <c r="LV247" s="101"/>
      <c r="LW247" s="101"/>
      <c r="LX247" s="101"/>
      <c r="LY247" s="101"/>
      <c r="LZ247" s="101"/>
      <c r="MA247" s="101"/>
      <c r="MB247" s="101"/>
      <c r="MC247" s="101"/>
      <c r="MD247" s="101"/>
      <c r="ME247" s="101"/>
      <c r="MF247" s="101"/>
      <c r="MG247" s="101"/>
      <c r="MH247" s="101"/>
      <c r="MI247" s="101"/>
      <c r="MJ247" s="101"/>
      <c r="MK247" s="101"/>
      <c r="ML247" s="101"/>
      <c r="MM247" s="101"/>
      <c r="MN247" s="101"/>
      <c r="MO247" s="101"/>
      <c r="MP247" s="101"/>
      <c r="MQ247" s="101"/>
      <c r="MR247" s="101"/>
      <c r="MS247" s="101"/>
      <c r="MT247" s="101"/>
      <c r="MU247" s="101"/>
      <c r="MV247" s="101"/>
      <c r="MW247" s="101"/>
      <c r="MX247" s="101"/>
      <c r="MY247" s="101"/>
      <c r="MZ247" s="101"/>
      <c r="NA247" s="101"/>
      <c r="NB247" s="101"/>
      <c r="NC247" s="101"/>
      <c r="ND247" s="101"/>
      <c r="NE247" s="101"/>
      <c r="NF247" s="101"/>
      <c r="NG247" s="101"/>
      <c r="NH247" s="101"/>
      <c r="NI247" s="101"/>
      <c r="NJ247" s="101"/>
      <c r="NK247" s="101"/>
      <c r="NL247" s="101"/>
      <c r="NM247" s="101"/>
      <c r="NN247" s="101"/>
      <c r="NO247" s="101"/>
      <c r="NP247" s="101"/>
      <c r="NQ247" s="101"/>
      <c r="NR247" s="101"/>
      <c r="NS247" s="101"/>
      <c r="NT247" s="101"/>
      <c r="NU247" s="101"/>
      <c r="NV247" s="101"/>
      <c r="NW247" s="101"/>
      <c r="NX247" s="101"/>
      <c r="NY247" s="101"/>
      <c r="NZ247" s="101"/>
      <c r="OA247" s="101"/>
      <c r="OB247" s="101"/>
      <c r="OC247" s="101"/>
      <c r="OD247" s="101"/>
      <c r="OE247" s="101"/>
      <c r="OF247" s="101"/>
      <c r="OG247" s="101"/>
      <c r="OH247" s="101"/>
      <c r="OI247" s="101"/>
      <c r="OJ247" s="101"/>
      <c r="OK247" s="101"/>
      <c r="OL247" s="101"/>
      <c r="OM247" s="101"/>
      <c r="ON247" s="101"/>
      <c r="OO247" s="101"/>
      <c r="OP247" s="101"/>
      <c r="OQ247" s="101"/>
      <c r="OR247" s="101"/>
      <c r="OS247" s="101"/>
      <c r="OT247" s="101"/>
      <c r="OU247" s="101"/>
      <c r="OV247" s="101"/>
      <c r="OW247" s="101"/>
      <c r="OX247" s="101"/>
      <c r="OY247" s="101"/>
      <c r="OZ247" s="101"/>
      <c r="PA247" s="101"/>
      <c r="PB247" s="101"/>
      <c r="PC247" s="101"/>
      <c r="PD247" s="101"/>
      <c r="PE247" s="101"/>
      <c r="PF247" s="101"/>
      <c r="PG247" s="101"/>
      <c r="PH247" s="101"/>
      <c r="PI247" s="101"/>
      <c r="PJ247" s="101"/>
      <c r="PK247" s="101"/>
      <c r="PL247" s="101"/>
      <c r="PM247" s="101"/>
      <c r="PN247" s="101"/>
      <c r="PO247" s="101"/>
      <c r="PP247" s="101"/>
      <c r="PQ247" s="101"/>
      <c r="PR247" s="101"/>
      <c r="PS247" s="101"/>
      <c r="PT247" s="101"/>
      <c r="PU247" s="101"/>
      <c r="PV247" s="101"/>
      <c r="PW247" s="101"/>
      <c r="PX247" s="101"/>
      <c r="PY247" s="101"/>
      <c r="PZ247" s="101"/>
      <c r="QA247" s="101"/>
      <c r="QB247" s="101"/>
      <c r="QC247" s="101"/>
      <c r="QD247" s="101"/>
      <c r="QE247" s="101"/>
      <c r="QF247" s="101"/>
      <c r="QG247" s="101"/>
      <c r="QH247" s="101"/>
      <c r="QI247" s="101"/>
      <c r="QJ247" s="101"/>
      <c r="QK247" s="101"/>
      <c r="QL247" s="101"/>
      <c r="QM247" s="101"/>
      <c r="QN247" s="101"/>
      <c r="QO247" s="101"/>
      <c r="QP247" s="101"/>
      <c r="QQ247" s="101"/>
      <c r="QR247" s="101"/>
      <c r="QS247" s="101"/>
      <c r="QT247" s="101"/>
      <c r="QU247" s="101"/>
      <c r="QV247" s="101"/>
      <c r="QW247" s="101"/>
      <c r="QX247" s="101"/>
      <c r="QY247" s="101"/>
      <c r="QZ247" s="101"/>
      <c r="RA247" s="101"/>
      <c r="RB247" s="101"/>
      <c r="RC247" s="101"/>
      <c r="RD247" s="101"/>
      <c r="RE247" s="101"/>
      <c r="RF247" s="101"/>
      <c r="RG247" s="101"/>
      <c r="RH247" s="101"/>
      <c r="RI247" s="101"/>
      <c r="RJ247" s="101"/>
      <c r="RK247" s="101"/>
      <c r="RL247" s="101"/>
      <c r="RM247" s="101"/>
      <c r="RN247" s="101"/>
      <c r="RO247" s="101"/>
      <c r="RP247" s="101"/>
      <c r="RQ247" s="101"/>
      <c r="RR247" s="101"/>
      <c r="RS247" s="101"/>
      <c r="RT247" s="101"/>
      <c r="RU247" s="101"/>
      <c r="RV247" s="101"/>
      <c r="RW247" s="101"/>
      <c r="RX247" s="101"/>
      <c r="RY247" s="101"/>
      <c r="RZ247" s="101"/>
      <c r="SA247" s="101"/>
      <c r="SB247" s="101"/>
      <c r="SC247" s="101"/>
      <c r="SD247" s="101"/>
      <c r="SE247" s="101"/>
      <c r="SF247" s="101"/>
      <c r="SG247" s="101"/>
      <c r="SH247" s="101"/>
      <c r="SI247" s="101"/>
      <c r="SJ247" s="101"/>
      <c r="SK247" s="101"/>
      <c r="SL247" s="101"/>
      <c r="SM247" s="101"/>
      <c r="SN247" s="101"/>
      <c r="SO247" s="101"/>
      <c r="SP247" s="101"/>
      <c r="SQ247" s="101"/>
      <c r="SR247" s="101"/>
      <c r="SS247" s="101"/>
      <c r="ST247" s="101"/>
      <c r="SU247" s="101"/>
      <c r="SV247" s="101"/>
      <c r="SW247" s="101"/>
      <c r="SX247" s="101"/>
      <c r="SY247" s="101"/>
      <c r="SZ247" s="101"/>
      <c r="TA247" s="101"/>
      <c r="TB247" s="101"/>
      <c r="TC247" s="101"/>
      <c r="TD247" s="101"/>
      <c r="TE247" s="101"/>
      <c r="TF247" s="101"/>
      <c r="TG247" s="101"/>
      <c r="TH247" s="101"/>
      <c r="TI247" s="101"/>
      <c r="TJ247" s="101"/>
      <c r="TK247" s="101"/>
      <c r="TL247" s="101"/>
      <c r="TM247" s="101"/>
      <c r="TN247" s="101"/>
      <c r="TO247" s="101"/>
      <c r="TP247" s="101"/>
      <c r="TQ247" s="101"/>
      <c r="TR247" s="101"/>
      <c r="TS247" s="101"/>
      <c r="TT247" s="101"/>
      <c r="TU247" s="101"/>
      <c r="TV247" s="101"/>
      <c r="TW247" s="101"/>
      <c r="TX247" s="101"/>
      <c r="TY247" s="101"/>
      <c r="TZ247" s="101"/>
      <c r="UA247" s="101"/>
      <c r="UB247" s="101"/>
      <c r="UC247" s="101"/>
      <c r="UD247" s="101"/>
      <c r="UE247" s="101"/>
      <c r="UF247" s="101"/>
      <c r="UG247" s="101"/>
      <c r="UH247" s="101"/>
      <c r="UI247" s="101"/>
      <c r="UJ247" s="101"/>
      <c r="UK247" s="101"/>
      <c r="UL247" s="101"/>
      <c r="UM247" s="101"/>
      <c r="UN247" s="101"/>
      <c r="UO247" s="101"/>
      <c r="UP247" s="101"/>
      <c r="UQ247" s="101"/>
      <c r="UR247" s="101"/>
      <c r="US247" s="101"/>
      <c r="UT247" s="101"/>
      <c r="UU247" s="101"/>
      <c r="UV247" s="101"/>
      <c r="UW247" s="101"/>
      <c r="UX247" s="101"/>
      <c r="UY247" s="101"/>
      <c r="UZ247" s="101"/>
      <c r="VA247" s="101"/>
      <c r="VB247" s="101"/>
      <c r="VC247" s="101"/>
      <c r="VD247" s="101"/>
      <c r="VE247" s="101"/>
      <c r="VF247" s="101"/>
      <c r="VG247" s="101"/>
      <c r="VH247" s="101"/>
      <c r="VI247" s="101"/>
      <c r="VJ247" s="101"/>
      <c r="VK247" s="101"/>
      <c r="VL247" s="101"/>
      <c r="VM247" s="101"/>
      <c r="VN247" s="101"/>
      <c r="VO247" s="101"/>
      <c r="VP247" s="101"/>
      <c r="VQ247" s="101"/>
      <c r="VR247" s="101"/>
      <c r="VS247" s="101"/>
      <c r="VT247" s="101"/>
      <c r="VU247" s="101"/>
      <c r="VV247" s="101"/>
      <c r="VW247" s="101"/>
      <c r="VX247" s="101"/>
      <c r="VY247" s="101"/>
      <c r="VZ247" s="101"/>
      <c r="WA247" s="101"/>
      <c r="WB247" s="101"/>
      <c r="WC247" s="101"/>
      <c r="WD247" s="101"/>
      <c r="WE247" s="101"/>
      <c r="WF247" s="101"/>
      <c r="WG247" s="101"/>
      <c r="WH247" s="101"/>
      <c r="WI247" s="101"/>
      <c r="WJ247" s="101"/>
      <c r="WK247" s="101"/>
      <c r="WL247" s="101"/>
      <c r="WM247" s="101"/>
      <c r="WN247" s="101"/>
      <c r="WO247" s="101"/>
      <c r="WP247" s="101"/>
      <c r="WQ247" s="101"/>
      <c r="WR247" s="101"/>
      <c r="WS247" s="101"/>
      <c r="WT247" s="101"/>
      <c r="WU247" s="101"/>
      <c r="WV247" s="101"/>
      <c r="WW247" s="101"/>
      <c r="WX247" s="101"/>
      <c r="WY247" s="101"/>
      <c r="WZ247" s="101"/>
      <c r="XA247" s="101"/>
      <c r="XB247" s="101"/>
      <c r="XC247" s="101"/>
      <c r="XD247" s="101"/>
      <c r="XE247" s="101"/>
      <c r="XF247" s="101"/>
      <c r="XG247" s="101"/>
      <c r="XH247" s="101"/>
      <c r="XI247" s="101"/>
      <c r="XJ247" s="101"/>
      <c r="XK247" s="101"/>
      <c r="XL247" s="101"/>
      <c r="XM247" s="101"/>
      <c r="XN247" s="101"/>
      <c r="XO247" s="101"/>
      <c r="XP247" s="101"/>
      <c r="XQ247" s="101"/>
      <c r="XR247" s="101"/>
      <c r="XS247" s="101"/>
      <c r="XT247" s="101"/>
      <c r="XU247" s="101"/>
      <c r="XV247" s="101"/>
      <c r="XW247" s="101"/>
      <c r="XX247" s="101"/>
      <c r="XY247" s="101"/>
      <c r="XZ247" s="101"/>
      <c r="YA247" s="101"/>
      <c r="YB247" s="101"/>
      <c r="YC247" s="101"/>
      <c r="YD247" s="101"/>
      <c r="YE247" s="101"/>
      <c r="YF247" s="101"/>
      <c r="YG247" s="101"/>
      <c r="YH247" s="101"/>
      <c r="YI247" s="101"/>
      <c r="YJ247" s="101"/>
      <c r="YK247" s="101"/>
      <c r="YL247" s="101"/>
      <c r="YM247" s="101"/>
      <c r="YN247" s="101"/>
      <c r="YO247" s="101"/>
      <c r="YP247" s="101"/>
      <c r="YQ247" s="101"/>
      <c r="YR247" s="101"/>
      <c r="YS247" s="101"/>
      <c r="YT247" s="101"/>
      <c r="YU247" s="101"/>
      <c r="YV247" s="101"/>
      <c r="YW247" s="101"/>
      <c r="YX247" s="101"/>
      <c r="YY247" s="101"/>
      <c r="YZ247" s="101"/>
      <c r="ZA247" s="101"/>
      <c r="ZB247" s="101"/>
      <c r="ZC247" s="101"/>
      <c r="ZD247" s="101"/>
      <c r="ZE247" s="101"/>
      <c r="ZF247" s="101"/>
      <c r="ZG247" s="101"/>
      <c r="ZH247" s="101"/>
      <c r="ZI247" s="101"/>
      <c r="ZJ247" s="101"/>
      <c r="ZK247" s="101"/>
      <c r="ZL247" s="101"/>
      <c r="ZM247" s="101"/>
      <c r="ZN247" s="101"/>
      <c r="ZO247" s="101"/>
      <c r="ZP247" s="101"/>
      <c r="ZQ247" s="101"/>
      <c r="ZR247" s="101"/>
      <c r="ZS247" s="101"/>
      <c r="ZT247" s="101"/>
      <c r="ZU247" s="101"/>
      <c r="ZV247" s="101"/>
      <c r="ZW247" s="101"/>
      <c r="ZX247" s="101"/>
      <c r="ZY247" s="101"/>
      <c r="ZZ247" s="101"/>
      <c r="AAA247" s="101"/>
      <c r="AAB247" s="101"/>
      <c r="AAC247" s="101"/>
      <c r="AAD247" s="101"/>
      <c r="AAE247" s="101"/>
      <c r="AAF247" s="101"/>
      <c r="AAG247" s="101"/>
      <c r="AAH247" s="101"/>
      <c r="AAI247" s="101"/>
      <c r="AAJ247" s="101"/>
      <c r="AAK247" s="101"/>
      <c r="AAL247" s="101"/>
      <c r="AAM247" s="101"/>
      <c r="AAN247" s="101"/>
      <c r="AAO247" s="101"/>
      <c r="AAP247" s="101"/>
      <c r="AAQ247" s="101"/>
      <c r="AAR247" s="101"/>
      <c r="AAS247" s="101"/>
      <c r="AAT247" s="101"/>
      <c r="AAU247" s="101"/>
      <c r="AAV247" s="101"/>
      <c r="AAW247" s="101"/>
      <c r="AAX247" s="101"/>
      <c r="AAY247" s="101"/>
      <c r="AAZ247" s="101"/>
      <c r="ABA247" s="101"/>
      <c r="ABB247" s="101"/>
      <c r="ABC247" s="101"/>
      <c r="ABD247" s="101"/>
      <c r="ABE247" s="101"/>
      <c r="ABF247" s="101"/>
      <c r="ABG247" s="101"/>
      <c r="ABH247" s="101"/>
      <c r="ABI247" s="101"/>
      <c r="ABJ247" s="101"/>
      <c r="ABK247" s="101"/>
      <c r="ABL247" s="101"/>
      <c r="ABM247" s="101"/>
      <c r="ABN247" s="101"/>
      <c r="ABO247" s="101"/>
      <c r="ABP247" s="101"/>
      <c r="ABQ247" s="101"/>
      <c r="ABR247" s="101"/>
      <c r="ABS247" s="101"/>
      <c r="ABT247" s="101"/>
      <c r="ABU247" s="101"/>
      <c r="ABV247" s="101"/>
      <c r="ABW247" s="101"/>
      <c r="ABX247" s="101"/>
      <c r="ABY247" s="101"/>
      <c r="ABZ247" s="101"/>
      <c r="ACA247" s="101"/>
      <c r="ACB247" s="101"/>
      <c r="ACC247" s="101"/>
      <c r="ACD247" s="101"/>
      <c r="ACE247" s="101"/>
      <c r="ACF247" s="101"/>
      <c r="ACG247" s="101"/>
      <c r="ACH247" s="101"/>
      <c r="ACI247" s="101"/>
      <c r="ACJ247" s="101"/>
      <c r="ACK247" s="101"/>
      <c r="ACL247" s="101"/>
      <c r="ACM247" s="101"/>
      <c r="ACN247" s="101"/>
      <c r="ACO247" s="101"/>
      <c r="ACP247" s="101"/>
      <c r="ACQ247" s="101"/>
      <c r="ACR247" s="101"/>
      <c r="ACS247" s="101"/>
      <c r="ACT247" s="101"/>
      <c r="ACU247" s="101"/>
      <c r="ACV247" s="101"/>
      <c r="ACW247" s="101"/>
      <c r="ACX247" s="101"/>
      <c r="ACY247" s="101"/>
      <c r="ACZ247" s="101"/>
      <c r="ADA247" s="101"/>
      <c r="ADB247" s="101"/>
      <c r="ADC247" s="101"/>
      <c r="ADD247" s="101"/>
      <c r="ADE247" s="101"/>
      <c r="ADF247" s="101"/>
      <c r="ADG247" s="101"/>
      <c r="ADH247" s="101"/>
      <c r="ADI247" s="101"/>
      <c r="ADJ247" s="101"/>
      <c r="ADK247" s="101"/>
      <c r="ADL247" s="101"/>
      <c r="ADM247" s="101"/>
      <c r="ADN247" s="101"/>
      <c r="ADO247" s="101"/>
      <c r="ADP247" s="101"/>
      <c r="ADQ247" s="101"/>
      <c r="ADR247" s="101"/>
      <c r="ADS247" s="101"/>
      <c r="ADT247" s="101"/>
      <c r="ADU247" s="101"/>
      <c r="ADV247" s="101"/>
      <c r="ADW247" s="101"/>
      <c r="ADX247" s="101"/>
      <c r="ADY247" s="101"/>
      <c r="ADZ247" s="101"/>
      <c r="AEA247" s="101"/>
      <c r="AEB247" s="101"/>
      <c r="AEC247" s="101"/>
      <c r="AED247" s="101"/>
      <c r="AEE247" s="101"/>
      <c r="AEF247" s="101"/>
      <c r="AEG247" s="101"/>
      <c r="AEH247" s="101"/>
      <c r="AEI247" s="101"/>
      <c r="AEJ247" s="101"/>
      <c r="AEK247" s="101"/>
      <c r="AEL247" s="101"/>
      <c r="AEM247" s="101"/>
      <c r="AEN247" s="101"/>
      <c r="AEO247" s="101"/>
      <c r="AEP247" s="101"/>
      <c r="AEQ247" s="101"/>
      <c r="AER247" s="101"/>
      <c r="AES247" s="101"/>
      <c r="AET247" s="101"/>
      <c r="AEU247" s="101"/>
      <c r="AEV247" s="101"/>
      <c r="AEW247" s="101"/>
      <c r="AEX247" s="101"/>
      <c r="AEY247" s="101"/>
      <c r="AEZ247" s="101"/>
      <c r="AFA247" s="101"/>
      <c r="AFB247" s="101"/>
      <c r="AFC247" s="101"/>
      <c r="AFD247" s="101"/>
      <c r="AFE247" s="101"/>
      <c r="AFF247" s="101"/>
      <c r="AFG247" s="101"/>
      <c r="AFH247" s="101"/>
      <c r="AFI247" s="101"/>
      <c r="AFJ247" s="101"/>
      <c r="AFK247" s="101"/>
      <c r="AFL247" s="101"/>
      <c r="AFM247" s="101"/>
      <c r="AFN247" s="101"/>
      <c r="AFO247" s="101"/>
      <c r="AFP247" s="101"/>
      <c r="AFQ247" s="101"/>
      <c r="AFR247" s="101"/>
      <c r="AFS247" s="101"/>
      <c r="AFT247" s="101"/>
      <c r="AFU247" s="101"/>
      <c r="AFV247" s="101"/>
      <c r="AFW247" s="101"/>
      <c r="AFX247" s="101"/>
      <c r="AFY247" s="101"/>
      <c r="AFZ247" s="101"/>
      <c r="AGA247" s="101"/>
      <c r="AGB247" s="101"/>
      <c r="AGC247" s="101"/>
      <c r="AGD247" s="101"/>
      <c r="AGE247" s="101"/>
      <c r="AGF247" s="101"/>
      <c r="AGG247" s="101"/>
      <c r="AGH247" s="101"/>
      <c r="AGI247" s="101"/>
      <c r="AGJ247" s="101"/>
      <c r="AGK247" s="101"/>
      <c r="AGL247" s="101"/>
      <c r="AGM247" s="101"/>
      <c r="AGN247" s="101"/>
      <c r="AGO247" s="101"/>
      <c r="AGP247" s="101"/>
      <c r="AGQ247" s="101"/>
      <c r="AGR247" s="101"/>
      <c r="AGS247" s="101"/>
      <c r="AGT247" s="101"/>
      <c r="AGU247" s="101"/>
      <c r="AGV247" s="101"/>
      <c r="AGW247" s="101"/>
      <c r="AGX247" s="101"/>
      <c r="AGY247" s="101"/>
      <c r="AGZ247" s="101"/>
      <c r="AHA247" s="101"/>
      <c r="AHB247" s="101"/>
      <c r="AHC247" s="101"/>
      <c r="AHD247" s="101"/>
      <c r="AHE247" s="101"/>
      <c r="AHF247" s="101"/>
      <c r="AHG247" s="101"/>
      <c r="AHH247" s="101"/>
      <c r="AHI247" s="101"/>
      <c r="AHJ247" s="101"/>
      <c r="AHK247" s="101"/>
      <c r="AHL247" s="101"/>
      <c r="AHM247" s="101"/>
      <c r="AHN247" s="101"/>
      <c r="AHO247" s="101"/>
      <c r="AHP247" s="101"/>
      <c r="AHQ247" s="101"/>
      <c r="AHR247" s="101"/>
      <c r="AHS247" s="101"/>
      <c r="AHT247" s="101"/>
      <c r="AHU247" s="101"/>
      <c r="AHV247" s="101"/>
      <c r="AHW247" s="101"/>
      <c r="AHX247" s="101"/>
      <c r="AHY247" s="101"/>
      <c r="AHZ247" s="101"/>
      <c r="AIA247" s="101"/>
      <c r="AIB247" s="101"/>
      <c r="AIC247" s="101"/>
      <c r="AID247" s="101"/>
      <c r="AIE247" s="101"/>
      <c r="AIF247" s="101"/>
      <c r="AIG247" s="101"/>
      <c r="AIH247" s="101"/>
      <c r="AII247" s="101"/>
      <c r="AIJ247" s="101"/>
      <c r="AIK247" s="101"/>
      <c r="AIL247" s="101"/>
      <c r="AIM247" s="101"/>
      <c r="AIN247" s="101"/>
      <c r="AIO247" s="101"/>
      <c r="AIP247" s="101"/>
      <c r="AIQ247" s="101"/>
      <c r="AIR247" s="101"/>
      <c r="AIS247" s="101"/>
      <c r="AIT247" s="101"/>
      <c r="AIU247" s="101"/>
      <c r="AIV247" s="101"/>
      <c r="AIW247" s="101"/>
      <c r="AIX247" s="101"/>
      <c r="AIY247" s="101"/>
      <c r="AIZ247" s="101"/>
      <c r="AJA247" s="101"/>
      <c r="AJB247" s="101"/>
      <c r="AJC247" s="101"/>
      <c r="AJD247" s="101"/>
      <c r="AJE247" s="101"/>
      <c r="AJF247" s="101"/>
      <c r="AJG247" s="101"/>
      <c r="AJH247" s="101"/>
      <c r="AJI247" s="101"/>
      <c r="AJJ247" s="101"/>
      <c r="AJK247" s="101"/>
      <c r="AJL247" s="101"/>
      <c r="AJM247" s="101"/>
      <c r="AJN247" s="101"/>
      <c r="AJO247" s="101"/>
      <c r="AJP247" s="101"/>
      <c r="AJQ247" s="101"/>
      <c r="AJR247" s="101"/>
      <c r="AJS247" s="101"/>
      <c r="AJT247" s="101"/>
      <c r="AJU247" s="101"/>
      <c r="AJV247" s="101"/>
      <c r="AJW247" s="101"/>
      <c r="AJX247" s="101"/>
      <c r="AJY247" s="101"/>
      <c r="AJZ247" s="101"/>
      <c r="AKA247" s="101"/>
      <c r="AKB247" s="101"/>
      <c r="AKC247" s="101"/>
      <c r="AKD247" s="101"/>
      <c r="AKE247" s="101"/>
      <c r="AKF247" s="101"/>
      <c r="AKG247" s="101"/>
      <c r="AKH247" s="101"/>
      <c r="AKI247" s="101"/>
      <c r="AKJ247" s="101"/>
      <c r="AKK247" s="101"/>
      <c r="AKL247" s="101"/>
      <c r="AKM247" s="101"/>
      <c r="AKN247" s="101"/>
      <c r="AKO247" s="101"/>
      <c r="AKP247" s="101"/>
      <c r="AKQ247" s="101"/>
      <c r="AKR247" s="101"/>
      <c r="AKS247" s="101"/>
      <c r="AKT247" s="101"/>
      <c r="AKU247" s="101"/>
      <c r="AKV247" s="101"/>
      <c r="AKW247" s="101"/>
      <c r="AKX247" s="101"/>
      <c r="AKY247" s="101"/>
      <c r="AKZ247" s="101"/>
      <c r="ALA247" s="101"/>
      <c r="ALB247" s="101"/>
      <c r="ALC247" s="101"/>
      <c r="ALD247" s="101"/>
      <c r="ALE247" s="101"/>
      <c r="ALF247" s="101"/>
      <c r="ALG247" s="101"/>
      <c r="ALH247" s="101"/>
      <c r="ALI247" s="101"/>
      <c r="ALJ247" s="101"/>
      <c r="ALK247" s="101"/>
      <c r="ALL247" s="101"/>
      <c r="ALM247" s="101"/>
      <c r="ALN247" s="101"/>
      <c r="ALO247" s="101"/>
      <c r="ALP247" s="101"/>
      <c r="ALQ247" s="101"/>
      <c r="ALR247" s="101"/>
      <c r="ALS247" s="101"/>
      <c r="ALT247" s="101"/>
      <c r="ALU247" s="101"/>
      <c r="ALV247" s="101"/>
      <c r="ALW247" s="101"/>
      <c r="ALX247" s="101"/>
      <c r="ALY247" s="101"/>
      <c r="ALZ247" s="101"/>
      <c r="AMA247" s="101"/>
      <c r="AMB247" s="101"/>
      <c r="AMC247" s="101"/>
      <c r="AMD247" s="101"/>
      <c r="AME247" s="101"/>
      <c r="AMF247" s="101"/>
      <c r="AMG247" s="101"/>
      <c r="AMH247" s="101"/>
      <c r="AMI247" s="101"/>
      <c r="AMJ247" s="101"/>
      <c r="AMK247" s="101"/>
      <c r="AML247" s="101"/>
      <c r="AMM247" s="101"/>
      <c r="AMN247" s="101"/>
      <c r="AMO247" s="101"/>
      <c r="AMP247" s="101"/>
      <c r="AMQ247" s="101"/>
      <c r="AMR247" s="101"/>
      <c r="AMS247" s="101"/>
      <c r="AMT247" s="101"/>
      <c r="AMU247" s="101"/>
      <c r="AMV247" s="101"/>
      <c r="AMW247" s="101"/>
      <c r="AMX247" s="101"/>
      <c r="AMY247" s="101"/>
      <c r="AMZ247" s="101"/>
      <c r="ANA247" s="101"/>
      <c r="ANB247" s="101"/>
      <c r="ANC247" s="101"/>
      <c r="AND247" s="101"/>
      <c r="ANE247" s="101"/>
      <c r="ANF247" s="101"/>
      <c r="ANG247" s="101"/>
      <c r="ANH247" s="101"/>
      <c r="ANI247" s="101"/>
      <c r="ANJ247" s="101"/>
      <c r="ANK247" s="101"/>
      <c r="ANL247" s="101"/>
      <c r="ANM247" s="101"/>
      <c r="ANN247" s="101"/>
      <c r="ANO247" s="101"/>
      <c r="ANP247" s="101"/>
      <c r="ANQ247" s="101"/>
      <c r="ANR247" s="101"/>
      <c r="ANS247" s="101"/>
      <c r="ANT247" s="101"/>
      <c r="ANU247" s="101"/>
      <c r="ANV247" s="101"/>
      <c r="ANW247" s="101"/>
      <c r="ANX247" s="101"/>
      <c r="ANY247" s="101"/>
      <c r="ANZ247" s="101"/>
      <c r="AOA247" s="101"/>
      <c r="AOB247" s="101"/>
      <c r="AOC247" s="101"/>
      <c r="AOD247" s="101"/>
      <c r="AOE247" s="101"/>
      <c r="AOF247" s="101"/>
      <c r="AOG247" s="101"/>
      <c r="AOH247" s="101"/>
      <c r="AOI247" s="101"/>
      <c r="AOJ247" s="101"/>
      <c r="AOK247" s="101"/>
      <c r="AOL247" s="101"/>
      <c r="AOM247" s="101"/>
      <c r="AON247" s="101"/>
      <c r="AOO247" s="101"/>
      <c r="AOP247" s="101"/>
      <c r="AOQ247" s="101"/>
      <c r="AOR247" s="101"/>
      <c r="AOS247" s="101"/>
      <c r="AOT247" s="101"/>
      <c r="AOU247" s="101"/>
      <c r="AOV247" s="101"/>
      <c r="AOW247" s="101"/>
      <c r="AOX247" s="101"/>
      <c r="AOY247" s="101"/>
      <c r="AOZ247" s="101"/>
      <c r="APA247" s="101"/>
      <c r="APB247" s="101"/>
      <c r="APC247" s="101"/>
      <c r="APD247" s="101"/>
      <c r="APE247" s="101"/>
      <c r="APF247" s="101"/>
      <c r="APG247" s="101"/>
      <c r="APH247" s="101"/>
      <c r="API247" s="101"/>
      <c r="APJ247" s="101"/>
      <c r="APK247" s="101"/>
      <c r="APL247" s="101"/>
      <c r="APM247" s="101"/>
      <c r="APN247" s="101"/>
      <c r="APO247" s="101"/>
      <c r="APP247" s="101"/>
      <c r="APQ247" s="101"/>
      <c r="APR247" s="101"/>
      <c r="APS247" s="101"/>
      <c r="APT247" s="101"/>
      <c r="APU247" s="101"/>
      <c r="APV247" s="101"/>
      <c r="APW247" s="101"/>
      <c r="APX247" s="101"/>
      <c r="APY247" s="101"/>
      <c r="APZ247" s="101"/>
      <c r="AQA247" s="101"/>
      <c r="AQB247" s="101"/>
      <c r="AQC247" s="101"/>
      <c r="AQD247" s="101"/>
      <c r="AQE247" s="101"/>
      <c r="AQF247" s="101"/>
      <c r="AQG247" s="101"/>
      <c r="AQH247" s="101"/>
      <c r="AQI247" s="101"/>
      <c r="AQJ247" s="101"/>
      <c r="AQK247" s="101"/>
      <c r="AQL247" s="101"/>
      <c r="AQM247" s="101"/>
      <c r="AQN247" s="101"/>
      <c r="AQO247" s="101"/>
      <c r="AQP247" s="101"/>
      <c r="AQQ247" s="101"/>
      <c r="AQR247" s="101"/>
      <c r="AQS247" s="101"/>
      <c r="AQT247" s="101"/>
      <c r="AQU247" s="101"/>
      <c r="AQV247" s="101"/>
      <c r="AQW247" s="101"/>
      <c r="AQX247" s="101"/>
      <c r="AQY247" s="101"/>
      <c r="AQZ247" s="101"/>
      <c r="ARA247" s="101"/>
      <c r="ARB247" s="101"/>
      <c r="ARC247" s="101"/>
      <c r="ARD247" s="101"/>
      <c r="ARE247" s="101"/>
      <c r="ARF247" s="101"/>
      <c r="ARG247" s="101"/>
      <c r="ARH247" s="101"/>
      <c r="ARI247" s="101"/>
      <c r="ARJ247" s="101"/>
      <c r="ARK247" s="101"/>
      <c r="ARL247" s="101"/>
      <c r="ARM247" s="101"/>
      <c r="ARN247" s="101"/>
      <c r="ARO247" s="101"/>
      <c r="ARP247" s="101"/>
      <c r="ARQ247" s="101"/>
      <c r="ARR247" s="101"/>
      <c r="ARS247" s="101"/>
      <c r="ART247" s="101"/>
      <c r="ARU247" s="101"/>
      <c r="ARV247" s="101"/>
      <c r="ARW247" s="101"/>
      <c r="ARX247" s="101"/>
      <c r="ARY247" s="101"/>
      <c r="ARZ247" s="101"/>
      <c r="ASA247" s="101"/>
      <c r="ASB247" s="101"/>
      <c r="ASC247" s="101"/>
      <c r="ASD247" s="101"/>
      <c r="ASE247" s="101"/>
      <c r="ASF247" s="101"/>
      <c r="ASG247" s="101"/>
      <c r="ASH247" s="101"/>
      <c r="ASI247" s="101"/>
      <c r="ASJ247" s="101"/>
      <c r="ASK247" s="101"/>
      <c r="ASL247" s="101"/>
      <c r="ASM247" s="101"/>
      <c r="ASN247" s="101"/>
      <c r="ASO247" s="101"/>
      <c r="ASP247" s="101"/>
      <c r="ASQ247" s="101"/>
      <c r="ASR247" s="101"/>
      <c r="ASS247" s="101"/>
      <c r="AST247" s="101"/>
      <c r="ASU247" s="101"/>
      <c r="ASV247" s="101"/>
      <c r="ASW247" s="101"/>
      <c r="ASX247" s="101"/>
      <c r="ASY247" s="101"/>
      <c r="ASZ247" s="101"/>
      <c r="ATA247" s="101"/>
      <c r="ATB247" s="101"/>
      <c r="ATC247" s="101"/>
      <c r="ATD247" s="101"/>
      <c r="ATE247" s="101"/>
      <c r="ATF247" s="101"/>
      <c r="ATG247" s="101"/>
      <c r="ATH247" s="101"/>
      <c r="ATI247" s="101"/>
      <c r="ATJ247" s="101"/>
      <c r="ATK247" s="101"/>
      <c r="ATL247" s="101"/>
      <c r="ATM247" s="101"/>
      <c r="ATN247" s="101"/>
      <c r="ATO247" s="101"/>
      <c r="ATP247" s="101"/>
      <c r="ATQ247" s="101"/>
      <c r="ATR247" s="101"/>
      <c r="ATS247" s="101"/>
      <c r="ATT247" s="101"/>
      <c r="ATU247" s="101"/>
      <c r="ATV247" s="101"/>
      <c r="ATW247" s="101"/>
      <c r="ATX247" s="101"/>
      <c r="ATY247" s="101"/>
      <c r="ATZ247" s="101"/>
      <c r="AUA247" s="101"/>
      <c r="AUB247" s="101"/>
      <c r="AUC247" s="101"/>
      <c r="AUD247" s="101"/>
      <c r="AUE247" s="101"/>
      <c r="AUF247" s="101"/>
      <c r="AUG247" s="101"/>
      <c r="AUH247" s="101"/>
      <c r="AUI247" s="101"/>
      <c r="AUJ247" s="101"/>
      <c r="AUK247" s="101"/>
      <c r="AUL247" s="101"/>
      <c r="AUM247" s="101"/>
      <c r="AUN247" s="101"/>
      <c r="AUO247" s="101"/>
      <c r="AUP247" s="101"/>
      <c r="AUQ247" s="101"/>
      <c r="AUR247" s="101"/>
      <c r="AUS247" s="101"/>
      <c r="AUT247" s="101"/>
      <c r="AUU247" s="101"/>
      <c r="AUV247" s="101"/>
      <c r="AUW247" s="101"/>
      <c r="AUX247" s="101"/>
      <c r="AUY247" s="101"/>
      <c r="AUZ247" s="101"/>
      <c r="AVA247" s="101"/>
      <c r="AVB247" s="101"/>
      <c r="AVC247" s="101"/>
      <c r="AVD247" s="101"/>
      <c r="AVE247" s="101"/>
      <c r="AVF247" s="101"/>
      <c r="AVG247" s="101"/>
      <c r="AVH247" s="101"/>
      <c r="AVI247" s="101"/>
      <c r="AVJ247" s="101"/>
      <c r="AVK247" s="101"/>
      <c r="AVL247" s="101"/>
      <c r="AVM247" s="101"/>
      <c r="AVN247" s="101"/>
      <c r="AVO247" s="101"/>
      <c r="AVP247" s="101"/>
      <c r="AVQ247" s="101"/>
      <c r="AVR247" s="101"/>
      <c r="AVS247" s="101"/>
      <c r="AVT247" s="101"/>
      <c r="AVU247" s="101"/>
      <c r="AVV247" s="101"/>
      <c r="AVW247" s="101"/>
      <c r="AVX247" s="101"/>
      <c r="AVY247" s="101"/>
      <c r="AVZ247" s="101"/>
      <c r="AWA247" s="101"/>
      <c r="AWB247" s="101"/>
      <c r="AWC247" s="101"/>
      <c r="AWD247" s="101"/>
      <c r="AWE247" s="101"/>
      <c r="AWF247" s="101"/>
      <c r="AWG247" s="101"/>
      <c r="AWH247" s="101"/>
      <c r="AWI247" s="101"/>
      <c r="AWJ247" s="101"/>
      <c r="AWK247" s="101"/>
      <c r="AWL247" s="101"/>
      <c r="AWM247" s="101"/>
      <c r="AWN247" s="101"/>
      <c r="AWO247" s="101"/>
      <c r="AWP247" s="101"/>
      <c r="AWQ247" s="101"/>
      <c r="AWR247" s="101"/>
      <c r="AWS247" s="101"/>
      <c r="AWT247" s="101"/>
      <c r="AWU247" s="101"/>
      <c r="AWV247" s="101"/>
      <c r="AWW247" s="101"/>
      <c r="AWX247" s="101"/>
      <c r="AWY247" s="101"/>
      <c r="AWZ247" s="101"/>
      <c r="AXA247" s="101"/>
      <c r="AXB247" s="101"/>
      <c r="AXC247" s="101"/>
      <c r="AXD247" s="101"/>
      <c r="AXE247" s="101"/>
      <c r="AXF247" s="101"/>
      <c r="AXG247" s="101"/>
      <c r="AXH247" s="101"/>
      <c r="AXI247" s="101"/>
      <c r="AXJ247" s="101"/>
      <c r="AXK247" s="101"/>
      <c r="AXL247" s="101"/>
      <c r="AXM247" s="101"/>
      <c r="AXN247" s="101"/>
      <c r="AXO247" s="101"/>
      <c r="AXP247" s="101"/>
      <c r="AXQ247" s="101"/>
      <c r="AXR247" s="101"/>
      <c r="AXS247" s="101"/>
      <c r="AXT247" s="101"/>
      <c r="AXU247" s="101"/>
      <c r="AXV247" s="101"/>
      <c r="AXW247" s="101"/>
      <c r="AXX247" s="101"/>
      <c r="AXY247" s="101"/>
      <c r="AXZ247" s="101"/>
      <c r="AYA247" s="101"/>
      <c r="AYB247" s="101"/>
      <c r="AYC247" s="101"/>
      <c r="AYD247" s="101"/>
      <c r="AYE247" s="101"/>
      <c r="AYF247" s="101"/>
      <c r="AYG247" s="101"/>
      <c r="AYH247" s="101"/>
      <c r="AYI247" s="101"/>
      <c r="AYJ247" s="101"/>
      <c r="AYK247" s="101"/>
      <c r="AYL247" s="101"/>
      <c r="AYM247" s="101"/>
      <c r="AYN247" s="101"/>
      <c r="AYO247" s="101"/>
      <c r="AYP247" s="101"/>
      <c r="AYQ247" s="101"/>
      <c r="AYR247" s="101"/>
      <c r="AYS247" s="101"/>
      <c r="AYT247" s="101"/>
      <c r="AYU247" s="101"/>
      <c r="AYV247" s="101"/>
      <c r="AYW247" s="101"/>
      <c r="AYX247" s="101"/>
      <c r="AYY247" s="101"/>
      <c r="AYZ247" s="101"/>
      <c r="AZA247" s="101"/>
      <c r="AZB247" s="101"/>
      <c r="AZC247" s="101"/>
      <c r="AZD247" s="101"/>
      <c r="AZE247" s="101"/>
      <c r="AZF247" s="101"/>
      <c r="AZG247" s="101"/>
      <c r="AZH247" s="101"/>
      <c r="AZI247" s="101"/>
      <c r="AZJ247" s="101"/>
      <c r="AZK247" s="101"/>
      <c r="AZL247" s="101"/>
      <c r="AZM247" s="101"/>
      <c r="AZN247" s="101"/>
      <c r="AZO247" s="101"/>
      <c r="AZP247" s="101"/>
      <c r="AZQ247" s="101"/>
      <c r="AZR247" s="101"/>
      <c r="AZS247" s="101"/>
      <c r="AZT247" s="101"/>
      <c r="AZU247" s="101"/>
      <c r="AZV247" s="101"/>
      <c r="AZW247" s="101"/>
      <c r="AZX247" s="101"/>
      <c r="AZY247" s="101"/>
      <c r="AZZ247" s="101"/>
      <c r="BAA247" s="101"/>
      <c r="BAB247" s="101"/>
      <c r="BAC247" s="101"/>
      <c r="BAD247" s="101"/>
      <c r="BAE247" s="101"/>
      <c r="BAF247" s="101"/>
      <c r="BAG247" s="101"/>
      <c r="BAH247" s="101"/>
      <c r="BAI247" s="101"/>
      <c r="BAJ247" s="101"/>
      <c r="BAK247" s="101"/>
      <c r="BAL247" s="101"/>
      <c r="BAM247" s="101"/>
      <c r="BAN247" s="101"/>
      <c r="BAO247" s="101"/>
      <c r="BAP247" s="101"/>
      <c r="BAQ247" s="101"/>
      <c r="BAR247" s="101"/>
      <c r="BAS247" s="101"/>
      <c r="BAT247" s="101"/>
      <c r="BAU247" s="101"/>
      <c r="BAV247" s="101"/>
      <c r="BAW247" s="101"/>
      <c r="BAX247" s="101"/>
      <c r="BAY247" s="101"/>
      <c r="BAZ247" s="101"/>
      <c r="BBA247" s="101"/>
      <c r="BBB247" s="101"/>
      <c r="BBC247" s="101"/>
      <c r="BBD247" s="101"/>
      <c r="BBE247" s="101"/>
      <c r="BBF247" s="101"/>
      <c r="BBG247" s="101"/>
      <c r="BBH247" s="101"/>
      <c r="BBI247" s="101"/>
      <c r="BBJ247" s="101"/>
      <c r="BBK247" s="101"/>
      <c r="BBL247" s="101"/>
      <c r="BBM247" s="101"/>
      <c r="BBN247" s="101"/>
      <c r="BBO247" s="101"/>
      <c r="BBP247" s="101"/>
      <c r="BBQ247" s="101"/>
      <c r="BBR247" s="101"/>
      <c r="BBS247" s="101"/>
      <c r="BBT247" s="101"/>
      <c r="BBU247" s="101"/>
      <c r="BBV247" s="101"/>
      <c r="BBW247" s="101"/>
      <c r="BBX247" s="101"/>
      <c r="BBY247" s="101"/>
      <c r="BBZ247" s="101"/>
      <c r="BCA247" s="101"/>
      <c r="BCB247" s="101"/>
      <c r="BCC247" s="101"/>
      <c r="BCD247" s="101"/>
      <c r="BCE247" s="101"/>
      <c r="BCF247" s="101"/>
      <c r="BCG247" s="101"/>
      <c r="BCH247" s="101"/>
      <c r="BCI247" s="101"/>
      <c r="BCJ247" s="101"/>
      <c r="BCK247" s="101"/>
      <c r="BCL247" s="101"/>
      <c r="BCM247" s="101"/>
      <c r="BCN247" s="101"/>
      <c r="BCO247" s="101"/>
      <c r="BCP247" s="101"/>
      <c r="BCQ247" s="101"/>
      <c r="BCR247" s="101"/>
      <c r="BCS247" s="101"/>
      <c r="BCT247" s="101"/>
      <c r="BCU247" s="101"/>
      <c r="BCV247" s="101"/>
      <c r="BCW247" s="101"/>
      <c r="BCX247" s="101"/>
      <c r="BCY247" s="101"/>
      <c r="BCZ247" s="101"/>
      <c r="BDA247" s="101"/>
      <c r="BDB247" s="101"/>
      <c r="BDC247" s="101"/>
      <c r="BDD247" s="101"/>
      <c r="BDE247" s="101"/>
      <c r="BDF247" s="101"/>
      <c r="BDG247" s="101"/>
      <c r="BDH247" s="101"/>
      <c r="BDI247" s="101"/>
      <c r="BDJ247" s="101"/>
      <c r="BDK247" s="101"/>
      <c r="BDL247" s="101"/>
      <c r="BDM247" s="101"/>
      <c r="BDN247" s="101"/>
      <c r="BDO247" s="101"/>
      <c r="BDP247" s="101"/>
      <c r="BDQ247" s="101"/>
      <c r="BDR247" s="101"/>
      <c r="BDS247" s="101"/>
      <c r="BDT247" s="101"/>
      <c r="BDU247" s="101"/>
      <c r="BDV247" s="101"/>
      <c r="BDW247" s="101"/>
      <c r="BDX247" s="101"/>
      <c r="BDY247" s="101"/>
      <c r="BDZ247" s="101"/>
      <c r="BEA247" s="101"/>
      <c r="BEB247" s="101"/>
      <c r="BEC247" s="101"/>
      <c r="BED247" s="101"/>
      <c r="BEE247" s="101"/>
      <c r="BEF247" s="101"/>
      <c r="BEG247" s="101"/>
      <c r="BEH247" s="101"/>
      <c r="BEI247" s="101"/>
      <c r="BEJ247" s="101"/>
      <c r="BEK247" s="101"/>
      <c r="BEL247" s="101"/>
      <c r="BEM247" s="101"/>
      <c r="BEN247" s="101"/>
      <c r="BEO247" s="101"/>
      <c r="BEP247" s="101"/>
      <c r="BEQ247" s="101"/>
      <c r="BER247" s="101"/>
      <c r="BES247" s="101"/>
      <c r="BET247" s="101"/>
      <c r="BEU247" s="101"/>
      <c r="BEV247" s="101"/>
      <c r="BEW247" s="101"/>
      <c r="BEX247" s="101"/>
      <c r="BEY247" s="101"/>
      <c r="BEZ247" s="101"/>
      <c r="BFA247" s="101"/>
      <c r="BFB247" s="101"/>
      <c r="BFC247" s="101"/>
      <c r="BFD247" s="101"/>
      <c r="BFE247" s="101"/>
      <c r="BFF247" s="101"/>
      <c r="BFG247" s="101"/>
      <c r="BFH247" s="101"/>
      <c r="BFI247" s="101"/>
      <c r="BFJ247" s="101"/>
      <c r="BFK247" s="101"/>
      <c r="BFL247" s="101"/>
      <c r="BFM247" s="101"/>
      <c r="BFN247" s="101"/>
      <c r="BFO247" s="101"/>
      <c r="BFP247" s="101"/>
      <c r="BFQ247" s="101"/>
      <c r="BFR247" s="101"/>
    </row>
    <row r="248" spans="1:1526" s="98" customFormat="1" ht="34" x14ac:dyDescent="0.2">
      <c r="A248" s="38" t="s">
        <v>469</v>
      </c>
      <c r="B248" s="99" t="s">
        <v>184</v>
      </c>
      <c r="C248" s="39" t="s">
        <v>466</v>
      </c>
      <c r="D248" s="39" t="s">
        <v>467</v>
      </c>
      <c r="E248" s="39" t="s">
        <v>497</v>
      </c>
      <c r="F248" s="181">
        <f>SUM(G248:R248)</f>
        <v>3</v>
      </c>
      <c r="G248" s="102"/>
      <c r="H248" s="82">
        <v>0.5</v>
      </c>
      <c r="I248" s="82">
        <v>0.5</v>
      </c>
      <c r="J248" s="82">
        <v>1</v>
      </c>
      <c r="K248" s="82">
        <v>1</v>
      </c>
      <c r="L248" s="38"/>
      <c r="M248" s="38"/>
      <c r="N248" s="38"/>
      <c r="O248" s="38"/>
      <c r="P248" s="38"/>
      <c r="Q248" s="38"/>
      <c r="R248" s="38"/>
      <c r="BA248" s="101"/>
      <c r="BB248" s="101"/>
      <c r="BC248" s="101"/>
      <c r="BD248" s="101"/>
      <c r="BE248" s="101"/>
      <c r="BF248" s="101"/>
      <c r="BG248" s="101"/>
      <c r="BH248" s="101"/>
      <c r="BI248" s="101"/>
      <c r="BJ248" s="101"/>
      <c r="BK248" s="101"/>
      <c r="BL248" s="101"/>
      <c r="BM248" s="101"/>
      <c r="BN248" s="101"/>
      <c r="BO248" s="101"/>
      <c r="BP248" s="101"/>
      <c r="BQ248" s="101"/>
      <c r="BR248" s="101"/>
      <c r="BS248" s="101"/>
      <c r="BT248" s="101"/>
      <c r="BU248" s="101"/>
      <c r="BV248" s="101"/>
      <c r="BW248" s="101"/>
      <c r="BX248" s="101"/>
      <c r="BY248" s="101"/>
      <c r="BZ248" s="101"/>
      <c r="CA248" s="101"/>
      <c r="CB248" s="101"/>
      <c r="CC248" s="101"/>
      <c r="CD248" s="101"/>
      <c r="CE248" s="101"/>
      <c r="CF248" s="101"/>
      <c r="CG248" s="101"/>
      <c r="CH248" s="101"/>
      <c r="CI248" s="101"/>
      <c r="CJ248" s="101"/>
      <c r="CK248" s="101"/>
      <c r="CL248" s="101"/>
      <c r="CM248" s="101"/>
      <c r="CN248" s="101"/>
      <c r="CO248" s="101"/>
      <c r="CP248" s="101"/>
      <c r="CQ248" s="101"/>
      <c r="CR248" s="101"/>
      <c r="CS248" s="101"/>
      <c r="CT248" s="101"/>
      <c r="CU248" s="101"/>
      <c r="CV248" s="101"/>
      <c r="CW248" s="101"/>
      <c r="CX248" s="101"/>
      <c r="CY248" s="101"/>
      <c r="CZ248" s="101"/>
      <c r="DA248" s="101"/>
      <c r="DB248" s="101"/>
      <c r="DC248" s="101"/>
      <c r="DD248" s="101"/>
      <c r="DE248" s="101"/>
      <c r="DF248" s="101"/>
      <c r="DG248" s="101"/>
      <c r="DH248" s="101"/>
      <c r="DI248" s="101"/>
      <c r="DJ248" s="101"/>
      <c r="DK248" s="101"/>
      <c r="DL248" s="101"/>
      <c r="DM248" s="101"/>
      <c r="DN248" s="101"/>
      <c r="DO248" s="101"/>
      <c r="DP248" s="101"/>
      <c r="DQ248" s="101"/>
      <c r="DR248" s="101"/>
      <c r="DS248" s="101"/>
      <c r="DT248" s="101"/>
      <c r="DU248" s="101"/>
      <c r="DV248" s="101"/>
      <c r="DW248" s="101"/>
      <c r="DX248" s="101"/>
      <c r="DY248" s="101"/>
      <c r="DZ248" s="101"/>
      <c r="EA248" s="101"/>
      <c r="EB248" s="101"/>
      <c r="EC248" s="101"/>
      <c r="ED248" s="101"/>
      <c r="EE248" s="101"/>
      <c r="EF248" s="101"/>
      <c r="EG248" s="101"/>
      <c r="EH248" s="101"/>
      <c r="EI248" s="101"/>
      <c r="EJ248" s="101"/>
      <c r="EK248" s="101"/>
      <c r="EL248" s="101"/>
      <c r="EM248" s="101"/>
      <c r="EN248" s="101"/>
      <c r="EO248" s="101"/>
      <c r="EP248" s="101"/>
      <c r="EQ248" s="101"/>
      <c r="ER248" s="101"/>
      <c r="ES248" s="101"/>
      <c r="ET248" s="101"/>
      <c r="EU248" s="101"/>
      <c r="EV248" s="101"/>
      <c r="EW248" s="101"/>
      <c r="EX248" s="101"/>
      <c r="EY248" s="101"/>
      <c r="EZ248" s="101"/>
      <c r="FA248" s="101"/>
      <c r="FB248" s="101"/>
      <c r="FC248" s="101"/>
      <c r="FD248" s="101"/>
      <c r="FE248" s="101"/>
      <c r="FF248" s="101"/>
      <c r="FG248" s="101"/>
      <c r="FH248" s="101"/>
      <c r="FI248" s="101"/>
      <c r="FJ248" s="101"/>
      <c r="FK248" s="101"/>
      <c r="FL248" s="101"/>
      <c r="FM248" s="101"/>
      <c r="FN248" s="101"/>
      <c r="FO248" s="101"/>
      <c r="FP248" s="101"/>
      <c r="FQ248" s="101"/>
      <c r="FR248" s="101"/>
      <c r="FS248" s="101"/>
      <c r="FT248" s="101"/>
      <c r="FU248" s="101"/>
      <c r="FV248" s="101"/>
      <c r="FW248" s="101"/>
      <c r="FX248" s="101"/>
      <c r="FY248" s="101"/>
      <c r="FZ248" s="101"/>
      <c r="GA248" s="101"/>
      <c r="GB248" s="101"/>
      <c r="GC248" s="101"/>
      <c r="GD248" s="101"/>
      <c r="GE248" s="101"/>
      <c r="GF248" s="101"/>
      <c r="GG248" s="101"/>
      <c r="GH248" s="101"/>
      <c r="GI248" s="101"/>
      <c r="GJ248" s="101"/>
      <c r="GK248" s="101"/>
      <c r="GL248" s="101"/>
      <c r="GM248" s="101"/>
      <c r="GN248" s="101"/>
      <c r="GO248" s="101"/>
      <c r="GP248" s="101"/>
      <c r="GQ248" s="101"/>
      <c r="GR248" s="101"/>
      <c r="GS248" s="101"/>
      <c r="GT248" s="101"/>
      <c r="GU248" s="101"/>
      <c r="GV248" s="101"/>
      <c r="GW248" s="101"/>
      <c r="GX248" s="101"/>
      <c r="GY248" s="101"/>
      <c r="GZ248" s="101"/>
      <c r="HA248" s="101"/>
      <c r="HB248" s="101"/>
      <c r="HC248" s="101"/>
      <c r="HD248" s="101"/>
      <c r="HE248" s="101"/>
      <c r="HF248" s="101"/>
      <c r="HG248" s="101"/>
      <c r="HH248" s="101"/>
      <c r="HI248" s="101"/>
      <c r="HJ248" s="101"/>
      <c r="HK248" s="101"/>
      <c r="HL248" s="101"/>
      <c r="HM248" s="101"/>
      <c r="HN248" s="101"/>
      <c r="HO248" s="101"/>
      <c r="HP248" s="101"/>
      <c r="HQ248" s="101"/>
      <c r="HR248" s="101"/>
      <c r="HS248" s="101"/>
      <c r="HT248" s="101"/>
      <c r="HU248" s="101"/>
      <c r="HV248" s="101"/>
      <c r="HW248" s="101"/>
      <c r="HX248" s="101"/>
      <c r="HY248" s="101"/>
      <c r="HZ248" s="101"/>
      <c r="IA248" s="101"/>
      <c r="IB248" s="101"/>
      <c r="IC248" s="101"/>
      <c r="ID248" s="101"/>
      <c r="IE248" s="101"/>
      <c r="IF248" s="101"/>
      <c r="IG248" s="101"/>
      <c r="IH248" s="101"/>
      <c r="II248" s="101"/>
      <c r="IJ248" s="101"/>
      <c r="IK248" s="101"/>
      <c r="IL248" s="101"/>
      <c r="IM248" s="101"/>
      <c r="IN248" s="101"/>
      <c r="IO248" s="101"/>
      <c r="IP248" s="101"/>
      <c r="IQ248" s="101"/>
      <c r="IR248" s="101"/>
      <c r="IS248" s="101"/>
      <c r="IT248" s="101"/>
      <c r="IU248" s="101"/>
      <c r="IV248" s="101"/>
      <c r="IW248" s="101"/>
      <c r="IX248" s="101"/>
      <c r="IY248" s="101"/>
      <c r="IZ248" s="101"/>
      <c r="JA248" s="101"/>
      <c r="JB248" s="101"/>
      <c r="JC248" s="101"/>
      <c r="JD248" s="101"/>
      <c r="JE248" s="101"/>
      <c r="JF248" s="101"/>
      <c r="JG248" s="101"/>
      <c r="JH248" s="101"/>
      <c r="JI248" s="101"/>
      <c r="JJ248" s="101"/>
      <c r="JK248" s="101"/>
      <c r="JL248" s="101"/>
      <c r="JM248" s="101"/>
      <c r="JN248" s="101"/>
      <c r="JO248" s="101"/>
      <c r="JP248" s="101"/>
      <c r="JQ248" s="101"/>
      <c r="JR248" s="101"/>
      <c r="JS248" s="101"/>
      <c r="JT248" s="101"/>
      <c r="JU248" s="101"/>
      <c r="JV248" s="101"/>
      <c r="JW248" s="101"/>
      <c r="JX248" s="101"/>
      <c r="JY248" s="101"/>
      <c r="JZ248" s="101"/>
      <c r="KA248" s="101"/>
      <c r="KB248" s="101"/>
      <c r="KC248" s="101"/>
      <c r="KD248" s="101"/>
      <c r="KE248" s="101"/>
      <c r="KF248" s="101"/>
      <c r="KG248" s="101"/>
      <c r="KH248" s="101"/>
      <c r="KI248" s="101"/>
      <c r="KJ248" s="101"/>
      <c r="KK248" s="101"/>
      <c r="KL248" s="101"/>
      <c r="KM248" s="101"/>
      <c r="KN248" s="101"/>
      <c r="KO248" s="101"/>
      <c r="KP248" s="101"/>
      <c r="KQ248" s="101"/>
      <c r="KR248" s="101"/>
      <c r="KS248" s="101"/>
      <c r="KT248" s="101"/>
      <c r="KU248" s="101"/>
      <c r="KV248" s="101"/>
      <c r="KW248" s="101"/>
      <c r="KX248" s="101"/>
      <c r="KY248" s="101"/>
      <c r="KZ248" s="101"/>
      <c r="LA248" s="101"/>
      <c r="LB248" s="101"/>
      <c r="LC248" s="101"/>
      <c r="LD248" s="101"/>
      <c r="LE248" s="101"/>
      <c r="LF248" s="101"/>
      <c r="LG248" s="101"/>
      <c r="LH248" s="101"/>
      <c r="LI248" s="101"/>
      <c r="LJ248" s="101"/>
      <c r="LK248" s="101"/>
      <c r="LL248" s="101"/>
      <c r="LM248" s="101"/>
      <c r="LN248" s="101"/>
      <c r="LO248" s="101"/>
      <c r="LP248" s="101"/>
      <c r="LQ248" s="101"/>
      <c r="LR248" s="101"/>
      <c r="LS248" s="101"/>
      <c r="LT248" s="101"/>
      <c r="LU248" s="101"/>
      <c r="LV248" s="101"/>
      <c r="LW248" s="101"/>
      <c r="LX248" s="101"/>
      <c r="LY248" s="101"/>
      <c r="LZ248" s="101"/>
      <c r="MA248" s="101"/>
      <c r="MB248" s="101"/>
      <c r="MC248" s="101"/>
      <c r="MD248" s="101"/>
      <c r="ME248" s="101"/>
      <c r="MF248" s="101"/>
      <c r="MG248" s="101"/>
      <c r="MH248" s="101"/>
      <c r="MI248" s="101"/>
      <c r="MJ248" s="101"/>
      <c r="MK248" s="101"/>
      <c r="ML248" s="101"/>
      <c r="MM248" s="101"/>
      <c r="MN248" s="101"/>
      <c r="MO248" s="101"/>
      <c r="MP248" s="101"/>
      <c r="MQ248" s="101"/>
      <c r="MR248" s="101"/>
      <c r="MS248" s="101"/>
      <c r="MT248" s="101"/>
      <c r="MU248" s="101"/>
      <c r="MV248" s="101"/>
      <c r="MW248" s="101"/>
      <c r="MX248" s="101"/>
      <c r="MY248" s="101"/>
      <c r="MZ248" s="101"/>
      <c r="NA248" s="101"/>
      <c r="NB248" s="101"/>
      <c r="NC248" s="101"/>
      <c r="ND248" s="101"/>
      <c r="NE248" s="101"/>
      <c r="NF248" s="101"/>
      <c r="NG248" s="101"/>
      <c r="NH248" s="101"/>
      <c r="NI248" s="101"/>
      <c r="NJ248" s="101"/>
      <c r="NK248" s="101"/>
      <c r="NL248" s="101"/>
      <c r="NM248" s="101"/>
      <c r="NN248" s="101"/>
      <c r="NO248" s="101"/>
      <c r="NP248" s="101"/>
      <c r="NQ248" s="101"/>
      <c r="NR248" s="101"/>
      <c r="NS248" s="101"/>
      <c r="NT248" s="101"/>
      <c r="NU248" s="101"/>
      <c r="NV248" s="101"/>
      <c r="NW248" s="101"/>
      <c r="NX248" s="101"/>
      <c r="NY248" s="101"/>
      <c r="NZ248" s="101"/>
      <c r="OA248" s="101"/>
      <c r="OB248" s="101"/>
      <c r="OC248" s="101"/>
      <c r="OD248" s="101"/>
      <c r="OE248" s="101"/>
      <c r="OF248" s="101"/>
      <c r="OG248" s="101"/>
      <c r="OH248" s="101"/>
      <c r="OI248" s="101"/>
      <c r="OJ248" s="101"/>
      <c r="OK248" s="101"/>
      <c r="OL248" s="101"/>
      <c r="OM248" s="101"/>
      <c r="ON248" s="101"/>
      <c r="OO248" s="101"/>
      <c r="OP248" s="101"/>
      <c r="OQ248" s="101"/>
      <c r="OR248" s="101"/>
      <c r="OS248" s="101"/>
      <c r="OT248" s="101"/>
      <c r="OU248" s="101"/>
      <c r="OV248" s="101"/>
      <c r="OW248" s="101"/>
      <c r="OX248" s="101"/>
      <c r="OY248" s="101"/>
      <c r="OZ248" s="101"/>
      <c r="PA248" s="101"/>
      <c r="PB248" s="101"/>
      <c r="PC248" s="101"/>
      <c r="PD248" s="101"/>
      <c r="PE248" s="101"/>
      <c r="PF248" s="101"/>
      <c r="PG248" s="101"/>
      <c r="PH248" s="101"/>
      <c r="PI248" s="101"/>
      <c r="PJ248" s="101"/>
      <c r="PK248" s="101"/>
      <c r="PL248" s="101"/>
      <c r="PM248" s="101"/>
      <c r="PN248" s="101"/>
      <c r="PO248" s="101"/>
      <c r="PP248" s="101"/>
      <c r="PQ248" s="101"/>
      <c r="PR248" s="101"/>
      <c r="PS248" s="101"/>
      <c r="PT248" s="101"/>
      <c r="PU248" s="101"/>
      <c r="PV248" s="101"/>
      <c r="PW248" s="101"/>
      <c r="PX248" s="101"/>
      <c r="PY248" s="101"/>
      <c r="PZ248" s="101"/>
      <c r="QA248" s="101"/>
      <c r="QB248" s="101"/>
      <c r="QC248" s="101"/>
      <c r="QD248" s="101"/>
      <c r="QE248" s="101"/>
      <c r="QF248" s="101"/>
      <c r="QG248" s="101"/>
      <c r="QH248" s="101"/>
      <c r="QI248" s="101"/>
      <c r="QJ248" s="101"/>
      <c r="QK248" s="101"/>
      <c r="QL248" s="101"/>
      <c r="QM248" s="101"/>
      <c r="QN248" s="101"/>
      <c r="QO248" s="101"/>
      <c r="QP248" s="101"/>
      <c r="QQ248" s="101"/>
      <c r="QR248" s="101"/>
      <c r="QS248" s="101"/>
      <c r="QT248" s="101"/>
      <c r="QU248" s="101"/>
      <c r="QV248" s="101"/>
      <c r="QW248" s="101"/>
      <c r="QX248" s="101"/>
      <c r="QY248" s="101"/>
      <c r="QZ248" s="101"/>
      <c r="RA248" s="101"/>
      <c r="RB248" s="101"/>
      <c r="RC248" s="101"/>
      <c r="RD248" s="101"/>
      <c r="RE248" s="101"/>
      <c r="RF248" s="101"/>
      <c r="RG248" s="101"/>
      <c r="RH248" s="101"/>
      <c r="RI248" s="101"/>
      <c r="RJ248" s="101"/>
      <c r="RK248" s="101"/>
      <c r="RL248" s="101"/>
      <c r="RM248" s="101"/>
      <c r="RN248" s="101"/>
      <c r="RO248" s="101"/>
      <c r="RP248" s="101"/>
      <c r="RQ248" s="101"/>
      <c r="RR248" s="101"/>
      <c r="RS248" s="101"/>
      <c r="RT248" s="101"/>
      <c r="RU248" s="101"/>
      <c r="RV248" s="101"/>
      <c r="RW248" s="101"/>
      <c r="RX248" s="101"/>
      <c r="RY248" s="101"/>
      <c r="RZ248" s="101"/>
      <c r="SA248" s="101"/>
      <c r="SB248" s="101"/>
      <c r="SC248" s="101"/>
      <c r="SD248" s="101"/>
      <c r="SE248" s="101"/>
      <c r="SF248" s="101"/>
      <c r="SG248" s="101"/>
      <c r="SH248" s="101"/>
      <c r="SI248" s="101"/>
      <c r="SJ248" s="101"/>
      <c r="SK248" s="101"/>
      <c r="SL248" s="101"/>
      <c r="SM248" s="101"/>
      <c r="SN248" s="101"/>
      <c r="SO248" s="101"/>
      <c r="SP248" s="101"/>
      <c r="SQ248" s="101"/>
      <c r="SR248" s="101"/>
      <c r="SS248" s="101"/>
      <c r="ST248" s="101"/>
      <c r="SU248" s="101"/>
      <c r="SV248" s="101"/>
      <c r="SW248" s="101"/>
      <c r="SX248" s="101"/>
      <c r="SY248" s="101"/>
      <c r="SZ248" s="101"/>
      <c r="TA248" s="101"/>
      <c r="TB248" s="101"/>
      <c r="TC248" s="101"/>
      <c r="TD248" s="101"/>
      <c r="TE248" s="101"/>
      <c r="TF248" s="101"/>
      <c r="TG248" s="101"/>
      <c r="TH248" s="101"/>
      <c r="TI248" s="101"/>
      <c r="TJ248" s="101"/>
      <c r="TK248" s="101"/>
      <c r="TL248" s="101"/>
      <c r="TM248" s="101"/>
      <c r="TN248" s="101"/>
      <c r="TO248" s="101"/>
      <c r="TP248" s="101"/>
      <c r="TQ248" s="101"/>
      <c r="TR248" s="101"/>
      <c r="TS248" s="101"/>
      <c r="TT248" s="101"/>
      <c r="TU248" s="101"/>
      <c r="TV248" s="101"/>
      <c r="TW248" s="101"/>
      <c r="TX248" s="101"/>
      <c r="TY248" s="101"/>
      <c r="TZ248" s="101"/>
      <c r="UA248" s="101"/>
      <c r="UB248" s="101"/>
      <c r="UC248" s="101"/>
      <c r="UD248" s="101"/>
      <c r="UE248" s="101"/>
      <c r="UF248" s="101"/>
      <c r="UG248" s="101"/>
      <c r="UH248" s="101"/>
      <c r="UI248" s="101"/>
      <c r="UJ248" s="101"/>
      <c r="UK248" s="101"/>
      <c r="UL248" s="101"/>
      <c r="UM248" s="101"/>
      <c r="UN248" s="101"/>
      <c r="UO248" s="101"/>
      <c r="UP248" s="101"/>
      <c r="UQ248" s="101"/>
      <c r="UR248" s="101"/>
      <c r="US248" s="101"/>
      <c r="UT248" s="101"/>
      <c r="UU248" s="101"/>
      <c r="UV248" s="101"/>
      <c r="UW248" s="101"/>
      <c r="UX248" s="101"/>
      <c r="UY248" s="101"/>
      <c r="UZ248" s="101"/>
      <c r="VA248" s="101"/>
      <c r="VB248" s="101"/>
      <c r="VC248" s="101"/>
      <c r="VD248" s="101"/>
      <c r="VE248" s="101"/>
      <c r="VF248" s="101"/>
      <c r="VG248" s="101"/>
      <c r="VH248" s="101"/>
      <c r="VI248" s="101"/>
      <c r="VJ248" s="101"/>
      <c r="VK248" s="101"/>
      <c r="VL248" s="101"/>
      <c r="VM248" s="101"/>
      <c r="VN248" s="101"/>
      <c r="VO248" s="101"/>
      <c r="VP248" s="101"/>
      <c r="VQ248" s="101"/>
      <c r="VR248" s="101"/>
      <c r="VS248" s="101"/>
      <c r="VT248" s="101"/>
      <c r="VU248" s="101"/>
      <c r="VV248" s="101"/>
      <c r="VW248" s="101"/>
      <c r="VX248" s="101"/>
      <c r="VY248" s="101"/>
      <c r="VZ248" s="101"/>
      <c r="WA248" s="101"/>
      <c r="WB248" s="101"/>
      <c r="WC248" s="101"/>
      <c r="WD248" s="101"/>
      <c r="WE248" s="101"/>
      <c r="WF248" s="101"/>
      <c r="WG248" s="101"/>
      <c r="WH248" s="101"/>
      <c r="WI248" s="101"/>
      <c r="WJ248" s="101"/>
      <c r="WK248" s="101"/>
      <c r="WL248" s="101"/>
      <c r="WM248" s="101"/>
      <c r="WN248" s="101"/>
      <c r="WO248" s="101"/>
      <c r="WP248" s="101"/>
      <c r="WQ248" s="101"/>
      <c r="WR248" s="101"/>
      <c r="WS248" s="101"/>
      <c r="WT248" s="101"/>
      <c r="WU248" s="101"/>
      <c r="WV248" s="101"/>
      <c r="WW248" s="101"/>
      <c r="WX248" s="101"/>
      <c r="WY248" s="101"/>
      <c r="WZ248" s="101"/>
      <c r="XA248" s="101"/>
      <c r="XB248" s="101"/>
      <c r="XC248" s="101"/>
      <c r="XD248" s="101"/>
      <c r="XE248" s="101"/>
      <c r="XF248" s="101"/>
      <c r="XG248" s="101"/>
      <c r="XH248" s="101"/>
      <c r="XI248" s="101"/>
      <c r="XJ248" s="101"/>
      <c r="XK248" s="101"/>
      <c r="XL248" s="101"/>
      <c r="XM248" s="101"/>
      <c r="XN248" s="101"/>
      <c r="XO248" s="101"/>
      <c r="XP248" s="101"/>
      <c r="XQ248" s="101"/>
      <c r="XR248" s="101"/>
      <c r="XS248" s="101"/>
      <c r="XT248" s="101"/>
      <c r="XU248" s="101"/>
      <c r="XV248" s="101"/>
      <c r="XW248" s="101"/>
      <c r="XX248" s="101"/>
      <c r="XY248" s="101"/>
      <c r="XZ248" s="101"/>
      <c r="YA248" s="101"/>
      <c r="YB248" s="101"/>
      <c r="YC248" s="101"/>
      <c r="YD248" s="101"/>
      <c r="YE248" s="101"/>
      <c r="YF248" s="101"/>
      <c r="YG248" s="101"/>
      <c r="YH248" s="101"/>
      <c r="YI248" s="101"/>
      <c r="YJ248" s="101"/>
      <c r="YK248" s="101"/>
      <c r="YL248" s="101"/>
      <c r="YM248" s="101"/>
      <c r="YN248" s="101"/>
      <c r="YO248" s="101"/>
      <c r="YP248" s="101"/>
      <c r="YQ248" s="101"/>
      <c r="YR248" s="101"/>
      <c r="YS248" s="101"/>
      <c r="YT248" s="101"/>
      <c r="YU248" s="101"/>
      <c r="YV248" s="101"/>
      <c r="YW248" s="101"/>
      <c r="YX248" s="101"/>
      <c r="YY248" s="101"/>
      <c r="YZ248" s="101"/>
      <c r="ZA248" s="101"/>
      <c r="ZB248" s="101"/>
      <c r="ZC248" s="101"/>
      <c r="ZD248" s="101"/>
      <c r="ZE248" s="101"/>
      <c r="ZF248" s="101"/>
      <c r="ZG248" s="101"/>
      <c r="ZH248" s="101"/>
      <c r="ZI248" s="101"/>
      <c r="ZJ248" s="101"/>
      <c r="ZK248" s="101"/>
      <c r="ZL248" s="101"/>
      <c r="ZM248" s="101"/>
      <c r="ZN248" s="101"/>
      <c r="ZO248" s="101"/>
      <c r="ZP248" s="101"/>
      <c r="ZQ248" s="101"/>
      <c r="ZR248" s="101"/>
      <c r="ZS248" s="101"/>
      <c r="ZT248" s="101"/>
      <c r="ZU248" s="101"/>
      <c r="ZV248" s="101"/>
      <c r="ZW248" s="101"/>
      <c r="ZX248" s="101"/>
      <c r="ZY248" s="101"/>
      <c r="ZZ248" s="101"/>
      <c r="AAA248" s="101"/>
      <c r="AAB248" s="101"/>
      <c r="AAC248" s="101"/>
      <c r="AAD248" s="101"/>
      <c r="AAE248" s="101"/>
      <c r="AAF248" s="101"/>
      <c r="AAG248" s="101"/>
      <c r="AAH248" s="101"/>
      <c r="AAI248" s="101"/>
      <c r="AAJ248" s="101"/>
      <c r="AAK248" s="101"/>
      <c r="AAL248" s="101"/>
      <c r="AAM248" s="101"/>
      <c r="AAN248" s="101"/>
      <c r="AAO248" s="101"/>
      <c r="AAP248" s="101"/>
      <c r="AAQ248" s="101"/>
      <c r="AAR248" s="101"/>
      <c r="AAS248" s="101"/>
      <c r="AAT248" s="101"/>
      <c r="AAU248" s="101"/>
      <c r="AAV248" s="101"/>
      <c r="AAW248" s="101"/>
      <c r="AAX248" s="101"/>
      <c r="AAY248" s="101"/>
      <c r="AAZ248" s="101"/>
      <c r="ABA248" s="101"/>
      <c r="ABB248" s="101"/>
      <c r="ABC248" s="101"/>
      <c r="ABD248" s="101"/>
      <c r="ABE248" s="101"/>
      <c r="ABF248" s="101"/>
      <c r="ABG248" s="101"/>
      <c r="ABH248" s="101"/>
      <c r="ABI248" s="101"/>
      <c r="ABJ248" s="101"/>
      <c r="ABK248" s="101"/>
      <c r="ABL248" s="101"/>
      <c r="ABM248" s="101"/>
      <c r="ABN248" s="101"/>
      <c r="ABO248" s="101"/>
      <c r="ABP248" s="101"/>
      <c r="ABQ248" s="101"/>
      <c r="ABR248" s="101"/>
      <c r="ABS248" s="101"/>
      <c r="ABT248" s="101"/>
      <c r="ABU248" s="101"/>
      <c r="ABV248" s="101"/>
      <c r="ABW248" s="101"/>
      <c r="ABX248" s="101"/>
      <c r="ABY248" s="101"/>
      <c r="ABZ248" s="101"/>
      <c r="ACA248" s="101"/>
      <c r="ACB248" s="101"/>
      <c r="ACC248" s="101"/>
      <c r="ACD248" s="101"/>
      <c r="ACE248" s="101"/>
      <c r="ACF248" s="101"/>
      <c r="ACG248" s="101"/>
      <c r="ACH248" s="101"/>
      <c r="ACI248" s="101"/>
      <c r="ACJ248" s="101"/>
      <c r="ACK248" s="101"/>
      <c r="ACL248" s="101"/>
      <c r="ACM248" s="101"/>
      <c r="ACN248" s="101"/>
      <c r="ACO248" s="101"/>
      <c r="ACP248" s="101"/>
      <c r="ACQ248" s="101"/>
      <c r="ACR248" s="101"/>
      <c r="ACS248" s="101"/>
      <c r="ACT248" s="101"/>
      <c r="ACU248" s="101"/>
      <c r="ACV248" s="101"/>
      <c r="ACW248" s="101"/>
      <c r="ACX248" s="101"/>
      <c r="ACY248" s="101"/>
      <c r="ACZ248" s="101"/>
      <c r="ADA248" s="101"/>
      <c r="ADB248" s="101"/>
      <c r="ADC248" s="101"/>
      <c r="ADD248" s="101"/>
      <c r="ADE248" s="101"/>
      <c r="ADF248" s="101"/>
      <c r="ADG248" s="101"/>
      <c r="ADH248" s="101"/>
      <c r="ADI248" s="101"/>
      <c r="ADJ248" s="101"/>
      <c r="ADK248" s="101"/>
      <c r="ADL248" s="101"/>
      <c r="ADM248" s="101"/>
      <c r="ADN248" s="101"/>
      <c r="ADO248" s="101"/>
      <c r="ADP248" s="101"/>
      <c r="ADQ248" s="101"/>
      <c r="ADR248" s="101"/>
      <c r="ADS248" s="101"/>
      <c r="ADT248" s="101"/>
      <c r="ADU248" s="101"/>
      <c r="ADV248" s="101"/>
      <c r="ADW248" s="101"/>
      <c r="ADX248" s="101"/>
      <c r="ADY248" s="101"/>
      <c r="ADZ248" s="101"/>
      <c r="AEA248" s="101"/>
      <c r="AEB248" s="101"/>
      <c r="AEC248" s="101"/>
      <c r="AED248" s="101"/>
      <c r="AEE248" s="101"/>
      <c r="AEF248" s="101"/>
      <c r="AEG248" s="101"/>
      <c r="AEH248" s="101"/>
      <c r="AEI248" s="101"/>
      <c r="AEJ248" s="101"/>
      <c r="AEK248" s="101"/>
      <c r="AEL248" s="101"/>
      <c r="AEM248" s="101"/>
      <c r="AEN248" s="101"/>
      <c r="AEO248" s="101"/>
      <c r="AEP248" s="101"/>
      <c r="AEQ248" s="101"/>
      <c r="AER248" s="101"/>
      <c r="AES248" s="101"/>
      <c r="AET248" s="101"/>
      <c r="AEU248" s="101"/>
      <c r="AEV248" s="101"/>
      <c r="AEW248" s="101"/>
      <c r="AEX248" s="101"/>
      <c r="AEY248" s="101"/>
      <c r="AEZ248" s="101"/>
      <c r="AFA248" s="101"/>
      <c r="AFB248" s="101"/>
      <c r="AFC248" s="101"/>
      <c r="AFD248" s="101"/>
      <c r="AFE248" s="101"/>
      <c r="AFF248" s="101"/>
      <c r="AFG248" s="101"/>
      <c r="AFH248" s="101"/>
      <c r="AFI248" s="101"/>
      <c r="AFJ248" s="101"/>
      <c r="AFK248" s="101"/>
      <c r="AFL248" s="101"/>
      <c r="AFM248" s="101"/>
      <c r="AFN248" s="101"/>
      <c r="AFO248" s="101"/>
      <c r="AFP248" s="101"/>
      <c r="AFQ248" s="101"/>
      <c r="AFR248" s="101"/>
      <c r="AFS248" s="101"/>
      <c r="AFT248" s="101"/>
      <c r="AFU248" s="101"/>
      <c r="AFV248" s="101"/>
      <c r="AFW248" s="101"/>
      <c r="AFX248" s="101"/>
      <c r="AFY248" s="101"/>
      <c r="AFZ248" s="101"/>
      <c r="AGA248" s="101"/>
      <c r="AGB248" s="101"/>
      <c r="AGC248" s="101"/>
      <c r="AGD248" s="101"/>
      <c r="AGE248" s="101"/>
      <c r="AGF248" s="101"/>
      <c r="AGG248" s="101"/>
      <c r="AGH248" s="101"/>
      <c r="AGI248" s="101"/>
      <c r="AGJ248" s="101"/>
      <c r="AGK248" s="101"/>
      <c r="AGL248" s="101"/>
      <c r="AGM248" s="101"/>
      <c r="AGN248" s="101"/>
      <c r="AGO248" s="101"/>
      <c r="AGP248" s="101"/>
      <c r="AGQ248" s="101"/>
      <c r="AGR248" s="101"/>
      <c r="AGS248" s="101"/>
      <c r="AGT248" s="101"/>
      <c r="AGU248" s="101"/>
      <c r="AGV248" s="101"/>
      <c r="AGW248" s="101"/>
      <c r="AGX248" s="101"/>
      <c r="AGY248" s="101"/>
      <c r="AGZ248" s="101"/>
      <c r="AHA248" s="101"/>
      <c r="AHB248" s="101"/>
      <c r="AHC248" s="101"/>
      <c r="AHD248" s="101"/>
      <c r="AHE248" s="101"/>
      <c r="AHF248" s="101"/>
      <c r="AHG248" s="101"/>
      <c r="AHH248" s="101"/>
      <c r="AHI248" s="101"/>
      <c r="AHJ248" s="101"/>
      <c r="AHK248" s="101"/>
      <c r="AHL248" s="101"/>
      <c r="AHM248" s="101"/>
      <c r="AHN248" s="101"/>
      <c r="AHO248" s="101"/>
      <c r="AHP248" s="101"/>
      <c r="AHQ248" s="101"/>
      <c r="AHR248" s="101"/>
      <c r="AHS248" s="101"/>
      <c r="AHT248" s="101"/>
      <c r="AHU248" s="101"/>
      <c r="AHV248" s="101"/>
      <c r="AHW248" s="101"/>
      <c r="AHX248" s="101"/>
      <c r="AHY248" s="101"/>
      <c r="AHZ248" s="101"/>
      <c r="AIA248" s="101"/>
      <c r="AIB248" s="101"/>
      <c r="AIC248" s="101"/>
      <c r="AID248" s="101"/>
      <c r="AIE248" s="101"/>
      <c r="AIF248" s="101"/>
      <c r="AIG248" s="101"/>
      <c r="AIH248" s="101"/>
      <c r="AII248" s="101"/>
      <c r="AIJ248" s="101"/>
      <c r="AIK248" s="101"/>
      <c r="AIL248" s="101"/>
      <c r="AIM248" s="101"/>
      <c r="AIN248" s="101"/>
      <c r="AIO248" s="101"/>
      <c r="AIP248" s="101"/>
      <c r="AIQ248" s="101"/>
      <c r="AIR248" s="101"/>
      <c r="AIS248" s="101"/>
      <c r="AIT248" s="101"/>
      <c r="AIU248" s="101"/>
      <c r="AIV248" s="101"/>
      <c r="AIW248" s="101"/>
      <c r="AIX248" s="101"/>
      <c r="AIY248" s="101"/>
      <c r="AIZ248" s="101"/>
      <c r="AJA248" s="101"/>
      <c r="AJB248" s="101"/>
      <c r="AJC248" s="101"/>
      <c r="AJD248" s="101"/>
      <c r="AJE248" s="101"/>
      <c r="AJF248" s="101"/>
      <c r="AJG248" s="101"/>
      <c r="AJH248" s="101"/>
      <c r="AJI248" s="101"/>
      <c r="AJJ248" s="101"/>
      <c r="AJK248" s="101"/>
      <c r="AJL248" s="101"/>
      <c r="AJM248" s="101"/>
      <c r="AJN248" s="101"/>
      <c r="AJO248" s="101"/>
      <c r="AJP248" s="101"/>
      <c r="AJQ248" s="101"/>
      <c r="AJR248" s="101"/>
      <c r="AJS248" s="101"/>
      <c r="AJT248" s="101"/>
      <c r="AJU248" s="101"/>
      <c r="AJV248" s="101"/>
      <c r="AJW248" s="101"/>
      <c r="AJX248" s="101"/>
      <c r="AJY248" s="101"/>
      <c r="AJZ248" s="101"/>
      <c r="AKA248" s="101"/>
      <c r="AKB248" s="101"/>
      <c r="AKC248" s="101"/>
      <c r="AKD248" s="101"/>
      <c r="AKE248" s="101"/>
      <c r="AKF248" s="101"/>
      <c r="AKG248" s="101"/>
      <c r="AKH248" s="101"/>
      <c r="AKI248" s="101"/>
      <c r="AKJ248" s="101"/>
      <c r="AKK248" s="101"/>
      <c r="AKL248" s="101"/>
      <c r="AKM248" s="101"/>
      <c r="AKN248" s="101"/>
      <c r="AKO248" s="101"/>
      <c r="AKP248" s="101"/>
      <c r="AKQ248" s="101"/>
      <c r="AKR248" s="101"/>
      <c r="AKS248" s="101"/>
      <c r="AKT248" s="101"/>
      <c r="AKU248" s="101"/>
      <c r="AKV248" s="101"/>
      <c r="AKW248" s="101"/>
      <c r="AKX248" s="101"/>
      <c r="AKY248" s="101"/>
      <c r="AKZ248" s="101"/>
      <c r="ALA248" s="101"/>
      <c r="ALB248" s="101"/>
      <c r="ALC248" s="101"/>
      <c r="ALD248" s="101"/>
      <c r="ALE248" s="101"/>
      <c r="ALF248" s="101"/>
      <c r="ALG248" s="101"/>
      <c r="ALH248" s="101"/>
      <c r="ALI248" s="101"/>
      <c r="ALJ248" s="101"/>
      <c r="ALK248" s="101"/>
      <c r="ALL248" s="101"/>
      <c r="ALM248" s="101"/>
      <c r="ALN248" s="101"/>
      <c r="ALO248" s="101"/>
      <c r="ALP248" s="101"/>
      <c r="ALQ248" s="101"/>
      <c r="ALR248" s="101"/>
      <c r="ALS248" s="101"/>
      <c r="ALT248" s="101"/>
      <c r="ALU248" s="101"/>
      <c r="ALV248" s="101"/>
      <c r="ALW248" s="101"/>
      <c r="ALX248" s="101"/>
      <c r="ALY248" s="101"/>
      <c r="ALZ248" s="101"/>
      <c r="AMA248" s="101"/>
      <c r="AMB248" s="101"/>
      <c r="AMC248" s="101"/>
      <c r="AMD248" s="101"/>
      <c r="AME248" s="101"/>
      <c r="AMF248" s="101"/>
      <c r="AMG248" s="101"/>
      <c r="AMH248" s="101"/>
      <c r="AMI248" s="101"/>
      <c r="AMJ248" s="101"/>
      <c r="AMK248" s="101"/>
      <c r="AML248" s="101"/>
      <c r="AMM248" s="101"/>
      <c r="AMN248" s="101"/>
      <c r="AMO248" s="101"/>
      <c r="AMP248" s="101"/>
      <c r="AMQ248" s="101"/>
      <c r="AMR248" s="101"/>
      <c r="AMS248" s="101"/>
      <c r="AMT248" s="101"/>
      <c r="AMU248" s="101"/>
      <c r="AMV248" s="101"/>
      <c r="AMW248" s="101"/>
      <c r="AMX248" s="101"/>
      <c r="AMY248" s="101"/>
      <c r="AMZ248" s="101"/>
      <c r="ANA248" s="101"/>
      <c r="ANB248" s="101"/>
      <c r="ANC248" s="101"/>
      <c r="AND248" s="101"/>
      <c r="ANE248" s="101"/>
      <c r="ANF248" s="101"/>
      <c r="ANG248" s="101"/>
      <c r="ANH248" s="101"/>
      <c r="ANI248" s="101"/>
      <c r="ANJ248" s="101"/>
      <c r="ANK248" s="101"/>
      <c r="ANL248" s="101"/>
      <c r="ANM248" s="101"/>
      <c r="ANN248" s="101"/>
      <c r="ANO248" s="101"/>
      <c r="ANP248" s="101"/>
      <c r="ANQ248" s="101"/>
      <c r="ANR248" s="101"/>
      <c r="ANS248" s="101"/>
      <c r="ANT248" s="101"/>
      <c r="ANU248" s="101"/>
      <c r="ANV248" s="101"/>
      <c r="ANW248" s="101"/>
      <c r="ANX248" s="101"/>
      <c r="ANY248" s="101"/>
      <c r="ANZ248" s="101"/>
      <c r="AOA248" s="101"/>
      <c r="AOB248" s="101"/>
      <c r="AOC248" s="101"/>
      <c r="AOD248" s="101"/>
      <c r="AOE248" s="101"/>
      <c r="AOF248" s="101"/>
      <c r="AOG248" s="101"/>
      <c r="AOH248" s="101"/>
      <c r="AOI248" s="101"/>
      <c r="AOJ248" s="101"/>
      <c r="AOK248" s="101"/>
      <c r="AOL248" s="101"/>
      <c r="AOM248" s="101"/>
      <c r="AON248" s="101"/>
      <c r="AOO248" s="101"/>
      <c r="AOP248" s="101"/>
      <c r="AOQ248" s="101"/>
      <c r="AOR248" s="101"/>
      <c r="AOS248" s="101"/>
      <c r="AOT248" s="101"/>
      <c r="AOU248" s="101"/>
      <c r="AOV248" s="101"/>
      <c r="AOW248" s="101"/>
      <c r="AOX248" s="101"/>
      <c r="AOY248" s="101"/>
      <c r="AOZ248" s="101"/>
      <c r="APA248" s="101"/>
      <c r="APB248" s="101"/>
      <c r="APC248" s="101"/>
      <c r="APD248" s="101"/>
      <c r="APE248" s="101"/>
      <c r="APF248" s="101"/>
      <c r="APG248" s="101"/>
      <c r="APH248" s="101"/>
      <c r="API248" s="101"/>
      <c r="APJ248" s="101"/>
      <c r="APK248" s="101"/>
      <c r="APL248" s="101"/>
      <c r="APM248" s="101"/>
      <c r="APN248" s="101"/>
      <c r="APO248" s="101"/>
      <c r="APP248" s="101"/>
      <c r="APQ248" s="101"/>
      <c r="APR248" s="101"/>
      <c r="APS248" s="101"/>
      <c r="APT248" s="101"/>
      <c r="APU248" s="101"/>
      <c r="APV248" s="101"/>
      <c r="APW248" s="101"/>
      <c r="APX248" s="101"/>
      <c r="APY248" s="101"/>
      <c r="APZ248" s="101"/>
      <c r="AQA248" s="101"/>
      <c r="AQB248" s="101"/>
      <c r="AQC248" s="101"/>
      <c r="AQD248" s="101"/>
      <c r="AQE248" s="101"/>
      <c r="AQF248" s="101"/>
      <c r="AQG248" s="101"/>
      <c r="AQH248" s="101"/>
      <c r="AQI248" s="101"/>
      <c r="AQJ248" s="101"/>
      <c r="AQK248" s="101"/>
      <c r="AQL248" s="101"/>
      <c r="AQM248" s="101"/>
      <c r="AQN248" s="101"/>
      <c r="AQO248" s="101"/>
      <c r="AQP248" s="101"/>
      <c r="AQQ248" s="101"/>
      <c r="AQR248" s="101"/>
      <c r="AQS248" s="101"/>
      <c r="AQT248" s="101"/>
      <c r="AQU248" s="101"/>
      <c r="AQV248" s="101"/>
      <c r="AQW248" s="101"/>
      <c r="AQX248" s="101"/>
      <c r="AQY248" s="101"/>
      <c r="AQZ248" s="101"/>
      <c r="ARA248" s="101"/>
      <c r="ARB248" s="101"/>
      <c r="ARC248" s="101"/>
      <c r="ARD248" s="101"/>
      <c r="ARE248" s="101"/>
      <c r="ARF248" s="101"/>
      <c r="ARG248" s="101"/>
      <c r="ARH248" s="101"/>
      <c r="ARI248" s="101"/>
      <c r="ARJ248" s="101"/>
      <c r="ARK248" s="101"/>
      <c r="ARL248" s="101"/>
      <c r="ARM248" s="101"/>
      <c r="ARN248" s="101"/>
      <c r="ARO248" s="101"/>
      <c r="ARP248" s="101"/>
      <c r="ARQ248" s="101"/>
      <c r="ARR248" s="101"/>
      <c r="ARS248" s="101"/>
      <c r="ART248" s="101"/>
      <c r="ARU248" s="101"/>
      <c r="ARV248" s="101"/>
      <c r="ARW248" s="101"/>
      <c r="ARX248" s="101"/>
      <c r="ARY248" s="101"/>
      <c r="ARZ248" s="101"/>
      <c r="ASA248" s="101"/>
      <c r="ASB248" s="101"/>
      <c r="ASC248" s="101"/>
      <c r="ASD248" s="101"/>
      <c r="ASE248" s="101"/>
      <c r="ASF248" s="101"/>
      <c r="ASG248" s="101"/>
      <c r="ASH248" s="101"/>
      <c r="ASI248" s="101"/>
      <c r="ASJ248" s="101"/>
      <c r="ASK248" s="101"/>
      <c r="ASL248" s="101"/>
      <c r="ASM248" s="101"/>
      <c r="ASN248" s="101"/>
      <c r="ASO248" s="101"/>
      <c r="ASP248" s="101"/>
      <c r="ASQ248" s="101"/>
      <c r="ASR248" s="101"/>
      <c r="ASS248" s="101"/>
      <c r="AST248" s="101"/>
      <c r="ASU248" s="101"/>
      <c r="ASV248" s="101"/>
      <c r="ASW248" s="101"/>
      <c r="ASX248" s="101"/>
      <c r="ASY248" s="101"/>
      <c r="ASZ248" s="101"/>
      <c r="ATA248" s="101"/>
      <c r="ATB248" s="101"/>
      <c r="ATC248" s="101"/>
      <c r="ATD248" s="101"/>
      <c r="ATE248" s="101"/>
      <c r="ATF248" s="101"/>
      <c r="ATG248" s="101"/>
      <c r="ATH248" s="101"/>
      <c r="ATI248" s="101"/>
      <c r="ATJ248" s="101"/>
      <c r="ATK248" s="101"/>
      <c r="ATL248" s="101"/>
      <c r="ATM248" s="101"/>
      <c r="ATN248" s="101"/>
      <c r="ATO248" s="101"/>
      <c r="ATP248" s="101"/>
      <c r="ATQ248" s="101"/>
      <c r="ATR248" s="101"/>
      <c r="ATS248" s="101"/>
      <c r="ATT248" s="101"/>
      <c r="ATU248" s="101"/>
      <c r="ATV248" s="101"/>
      <c r="ATW248" s="101"/>
      <c r="ATX248" s="101"/>
      <c r="ATY248" s="101"/>
      <c r="ATZ248" s="101"/>
      <c r="AUA248" s="101"/>
      <c r="AUB248" s="101"/>
      <c r="AUC248" s="101"/>
      <c r="AUD248" s="101"/>
      <c r="AUE248" s="101"/>
      <c r="AUF248" s="101"/>
      <c r="AUG248" s="101"/>
      <c r="AUH248" s="101"/>
      <c r="AUI248" s="101"/>
      <c r="AUJ248" s="101"/>
      <c r="AUK248" s="101"/>
      <c r="AUL248" s="101"/>
      <c r="AUM248" s="101"/>
      <c r="AUN248" s="101"/>
      <c r="AUO248" s="101"/>
      <c r="AUP248" s="101"/>
      <c r="AUQ248" s="101"/>
      <c r="AUR248" s="101"/>
      <c r="AUS248" s="101"/>
      <c r="AUT248" s="101"/>
      <c r="AUU248" s="101"/>
      <c r="AUV248" s="101"/>
      <c r="AUW248" s="101"/>
      <c r="AUX248" s="101"/>
      <c r="AUY248" s="101"/>
      <c r="AUZ248" s="101"/>
      <c r="AVA248" s="101"/>
      <c r="AVB248" s="101"/>
      <c r="AVC248" s="101"/>
      <c r="AVD248" s="101"/>
      <c r="AVE248" s="101"/>
      <c r="AVF248" s="101"/>
      <c r="AVG248" s="101"/>
      <c r="AVH248" s="101"/>
      <c r="AVI248" s="101"/>
      <c r="AVJ248" s="101"/>
      <c r="AVK248" s="101"/>
      <c r="AVL248" s="101"/>
      <c r="AVM248" s="101"/>
      <c r="AVN248" s="101"/>
      <c r="AVO248" s="101"/>
      <c r="AVP248" s="101"/>
      <c r="AVQ248" s="101"/>
      <c r="AVR248" s="101"/>
      <c r="AVS248" s="101"/>
      <c r="AVT248" s="101"/>
      <c r="AVU248" s="101"/>
      <c r="AVV248" s="101"/>
      <c r="AVW248" s="101"/>
      <c r="AVX248" s="101"/>
      <c r="AVY248" s="101"/>
      <c r="AVZ248" s="101"/>
      <c r="AWA248" s="101"/>
      <c r="AWB248" s="101"/>
      <c r="AWC248" s="101"/>
      <c r="AWD248" s="101"/>
      <c r="AWE248" s="101"/>
      <c r="AWF248" s="101"/>
      <c r="AWG248" s="101"/>
      <c r="AWH248" s="101"/>
      <c r="AWI248" s="101"/>
      <c r="AWJ248" s="101"/>
      <c r="AWK248" s="101"/>
      <c r="AWL248" s="101"/>
      <c r="AWM248" s="101"/>
      <c r="AWN248" s="101"/>
      <c r="AWO248" s="101"/>
      <c r="AWP248" s="101"/>
      <c r="AWQ248" s="101"/>
      <c r="AWR248" s="101"/>
      <c r="AWS248" s="101"/>
      <c r="AWT248" s="101"/>
      <c r="AWU248" s="101"/>
      <c r="AWV248" s="101"/>
      <c r="AWW248" s="101"/>
      <c r="AWX248" s="101"/>
      <c r="AWY248" s="101"/>
      <c r="AWZ248" s="101"/>
      <c r="AXA248" s="101"/>
      <c r="AXB248" s="101"/>
      <c r="AXC248" s="101"/>
      <c r="AXD248" s="101"/>
      <c r="AXE248" s="101"/>
      <c r="AXF248" s="101"/>
      <c r="AXG248" s="101"/>
      <c r="AXH248" s="101"/>
      <c r="AXI248" s="101"/>
      <c r="AXJ248" s="101"/>
      <c r="AXK248" s="101"/>
      <c r="AXL248" s="101"/>
      <c r="AXM248" s="101"/>
      <c r="AXN248" s="101"/>
      <c r="AXO248" s="101"/>
      <c r="AXP248" s="101"/>
      <c r="AXQ248" s="101"/>
      <c r="AXR248" s="101"/>
      <c r="AXS248" s="101"/>
      <c r="AXT248" s="101"/>
      <c r="AXU248" s="101"/>
      <c r="AXV248" s="101"/>
      <c r="AXW248" s="101"/>
      <c r="AXX248" s="101"/>
      <c r="AXY248" s="101"/>
      <c r="AXZ248" s="101"/>
      <c r="AYA248" s="101"/>
      <c r="AYB248" s="101"/>
      <c r="AYC248" s="101"/>
      <c r="AYD248" s="101"/>
      <c r="AYE248" s="101"/>
      <c r="AYF248" s="101"/>
      <c r="AYG248" s="101"/>
      <c r="AYH248" s="101"/>
      <c r="AYI248" s="101"/>
      <c r="AYJ248" s="101"/>
      <c r="AYK248" s="101"/>
      <c r="AYL248" s="101"/>
      <c r="AYM248" s="101"/>
      <c r="AYN248" s="101"/>
      <c r="AYO248" s="101"/>
      <c r="AYP248" s="101"/>
      <c r="AYQ248" s="101"/>
      <c r="AYR248" s="101"/>
      <c r="AYS248" s="101"/>
      <c r="AYT248" s="101"/>
      <c r="AYU248" s="101"/>
      <c r="AYV248" s="101"/>
      <c r="AYW248" s="101"/>
      <c r="AYX248" s="101"/>
      <c r="AYY248" s="101"/>
      <c r="AYZ248" s="101"/>
      <c r="AZA248" s="101"/>
      <c r="AZB248" s="101"/>
      <c r="AZC248" s="101"/>
      <c r="AZD248" s="101"/>
      <c r="AZE248" s="101"/>
      <c r="AZF248" s="101"/>
      <c r="AZG248" s="101"/>
      <c r="AZH248" s="101"/>
      <c r="AZI248" s="101"/>
      <c r="AZJ248" s="101"/>
      <c r="AZK248" s="101"/>
      <c r="AZL248" s="101"/>
      <c r="AZM248" s="101"/>
      <c r="AZN248" s="101"/>
      <c r="AZO248" s="101"/>
      <c r="AZP248" s="101"/>
      <c r="AZQ248" s="101"/>
      <c r="AZR248" s="101"/>
      <c r="AZS248" s="101"/>
      <c r="AZT248" s="101"/>
      <c r="AZU248" s="101"/>
      <c r="AZV248" s="101"/>
      <c r="AZW248" s="101"/>
      <c r="AZX248" s="101"/>
      <c r="AZY248" s="101"/>
      <c r="AZZ248" s="101"/>
      <c r="BAA248" s="101"/>
      <c r="BAB248" s="101"/>
      <c r="BAC248" s="101"/>
      <c r="BAD248" s="101"/>
      <c r="BAE248" s="101"/>
      <c r="BAF248" s="101"/>
      <c r="BAG248" s="101"/>
      <c r="BAH248" s="101"/>
      <c r="BAI248" s="101"/>
      <c r="BAJ248" s="101"/>
      <c r="BAK248" s="101"/>
      <c r="BAL248" s="101"/>
      <c r="BAM248" s="101"/>
      <c r="BAN248" s="101"/>
      <c r="BAO248" s="101"/>
      <c r="BAP248" s="101"/>
      <c r="BAQ248" s="101"/>
      <c r="BAR248" s="101"/>
      <c r="BAS248" s="101"/>
      <c r="BAT248" s="101"/>
      <c r="BAU248" s="101"/>
      <c r="BAV248" s="101"/>
      <c r="BAW248" s="101"/>
      <c r="BAX248" s="101"/>
      <c r="BAY248" s="101"/>
      <c r="BAZ248" s="101"/>
      <c r="BBA248" s="101"/>
      <c r="BBB248" s="101"/>
      <c r="BBC248" s="101"/>
      <c r="BBD248" s="101"/>
      <c r="BBE248" s="101"/>
      <c r="BBF248" s="101"/>
      <c r="BBG248" s="101"/>
      <c r="BBH248" s="101"/>
      <c r="BBI248" s="101"/>
      <c r="BBJ248" s="101"/>
      <c r="BBK248" s="101"/>
      <c r="BBL248" s="101"/>
      <c r="BBM248" s="101"/>
      <c r="BBN248" s="101"/>
      <c r="BBO248" s="101"/>
      <c r="BBP248" s="101"/>
      <c r="BBQ248" s="101"/>
      <c r="BBR248" s="101"/>
      <c r="BBS248" s="101"/>
      <c r="BBT248" s="101"/>
      <c r="BBU248" s="101"/>
      <c r="BBV248" s="101"/>
      <c r="BBW248" s="101"/>
      <c r="BBX248" s="101"/>
      <c r="BBY248" s="101"/>
      <c r="BBZ248" s="101"/>
      <c r="BCA248" s="101"/>
      <c r="BCB248" s="101"/>
      <c r="BCC248" s="101"/>
      <c r="BCD248" s="101"/>
      <c r="BCE248" s="101"/>
      <c r="BCF248" s="101"/>
      <c r="BCG248" s="101"/>
      <c r="BCH248" s="101"/>
      <c r="BCI248" s="101"/>
      <c r="BCJ248" s="101"/>
      <c r="BCK248" s="101"/>
      <c r="BCL248" s="101"/>
      <c r="BCM248" s="101"/>
      <c r="BCN248" s="101"/>
      <c r="BCO248" s="101"/>
      <c r="BCP248" s="101"/>
      <c r="BCQ248" s="101"/>
      <c r="BCR248" s="101"/>
      <c r="BCS248" s="101"/>
      <c r="BCT248" s="101"/>
      <c r="BCU248" s="101"/>
      <c r="BCV248" s="101"/>
      <c r="BCW248" s="101"/>
      <c r="BCX248" s="101"/>
      <c r="BCY248" s="101"/>
      <c r="BCZ248" s="101"/>
      <c r="BDA248" s="101"/>
      <c r="BDB248" s="101"/>
      <c r="BDC248" s="101"/>
      <c r="BDD248" s="101"/>
      <c r="BDE248" s="101"/>
      <c r="BDF248" s="101"/>
      <c r="BDG248" s="101"/>
      <c r="BDH248" s="101"/>
      <c r="BDI248" s="101"/>
      <c r="BDJ248" s="101"/>
      <c r="BDK248" s="101"/>
      <c r="BDL248" s="101"/>
      <c r="BDM248" s="101"/>
      <c r="BDN248" s="101"/>
      <c r="BDO248" s="101"/>
      <c r="BDP248" s="101"/>
      <c r="BDQ248" s="101"/>
      <c r="BDR248" s="101"/>
      <c r="BDS248" s="101"/>
      <c r="BDT248" s="101"/>
      <c r="BDU248" s="101"/>
      <c r="BDV248" s="101"/>
      <c r="BDW248" s="101"/>
      <c r="BDX248" s="101"/>
      <c r="BDY248" s="101"/>
      <c r="BDZ248" s="101"/>
      <c r="BEA248" s="101"/>
      <c r="BEB248" s="101"/>
      <c r="BEC248" s="101"/>
      <c r="BED248" s="101"/>
      <c r="BEE248" s="101"/>
      <c r="BEF248" s="101"/>
      <c r="BEG248" s="101"/>
      <c r="BEH248" s="101"/>
      <c r="BEI248" s="101"/>
      <c r="BEJ248" s="101"/>
      <c r="BEK248" s="101"/>
      <c r="BEL248" s="101"/>
      <c r="BEM248" s="101"/>
      <c r="BEN248" s="101"/>
      <c r="BEO248" s="101"/>
      <c r="BEP248" s="101"/>
      <c r="BEQ248" s="101"/>
      <c r="BER248" s="101"/>
      <c r="BES248" s="101"/>
      <c r="BET248" s="101"/>
      <c r="BEU248" s="101"/>
      <c r="BEV248" s="101"/>
      <c r="BEW248" s="101"/>
      <c r="BEX248" s="101"/>
      <c r="BEY248" s="101"/>
      <c r="BEZ248" s="101"/>
      <c r="BFA248" s="101"/>
      <c r="BFB248" s="101"/>
      <c r="BFC248" s="101"/>
      <c r="BFD248" s="101"/>
      <c r="BFE248" s="101"/>
      <c r="BFF248" s="101"/>
      <c r="BFG248" s="101"/>
      <c r="BFH248" s="101"/>
      <c r="BFI248" s="101"/>
      <c r="BFJ248" s="101"/>
      <c r="BFK248" s="101"/>
      <c r="BFL248" s="101"/>
      <c r="BFM248" s="101"/>
      <c r="BFN248" s="101"/>
      <c r="BFO248" s="101"/>
      <c r="BFP248" s="101"/>
      <c r="BFQ248" s="101"/>
      <c r="BFR248" s="101"/>
    </row>
    <row r="249" spans="1:1526" s="35" customFormat="1" ht="182" x14ac:dyDescent="0.2">
      <c r="A249" s="347" t="s">
        <v>282</v>
      </c>
      <c r="B249" s="334" t="s">
        <v>746</v>
      </c>
      <c r="C249" s="334" t="s">
        <v>728</v>
      </c>
      <c r="D249" s="334" t="s">
        <v>729</v>
      </c>
      <c r="E249" s="296" t="s">
        <v>747</v>
      </c>
      <c r="F249" s="346">
        <v>15</v>
      </c>
      <c r="G249" s="304"/>
      <c r="H249" s="299"/>
      <c r="I249" s="299"/>
      <c r="J249" s="299"/>
      <c r="K249" s="299"/>
      <c r="L249" s="299"/>
      <c r="M249" s="299">
        <v>2</v>
      </c>
      <c r="N249" s="299">
        <v>2.5</v>
      </c>
      <c r="O249" s="299">
        <v>2.5</v>
      </c>
      <c r="P249" s="299">
        <v>2</v>
      </c>
      <c r="Q249" s="299">
        <v>3</v>
      </c>
      <c r="R249" s="299">
        <v>3</v>
      </c>
    </row>
    <row r="250" spans="1:1526" s="98" customFormat="1" ht="16" customHeight="1" x14ac:dyDescent="0.2">
      <c r="A250" s="438" t="s">
        <v>96</v>
      </c>
      <c r="B250" s="438"/>
      <c r="C250" s="438"/>
      <c r="D250" s="438"/>
      <c r="E250" s="439"/>
      <c r="F250" s="160">
        <f>SUM(F248:F249)</f>
        <v>18</v>
      </c>
      <c r="G250" s="160">
        <f t="shared" ref="G250:R250" si="23">SUM(G248:G249)</f>
        <v>0</v>
      </c>
      <c r="H250" s="160">
        <f t="shared" si="23"/>
        <v>0.5</v>
      </c>
      <c r="I250" s="160">
        <f t="shared" si="23"/>
        <v>0.5</v>
      </c>
      <c r="J250" s="160">
        <f t="shared" si="23"/>
        <v>1</v>
      </c>
      <c r="K250" s="160">
        <f t="shared" si="23"/>
        <v>1</v>
      </c>
      <c r="L250" s="160">
        <f t="shared" si="23"/>
        <v>0</v>
      </c>
      <c r="M250" s="160">
        <f t="shared" si="23"/>
        <v>2</v>
      </c>
      <c r="N250" s="160">
        <f t="shared" si="23"/>
        <v>2.5</v>
      </c>
      <c r="O250" s="160">
        <f t="shared" si="23"/>
        <v>2.5</v>
      </c>
      <c r="P250" s="160">
        <f t="shared" si="23"/>
        <v>2</v>
      </c>
      <c r="Q250" s="160">
        <f t="shared" si="23"/>
        <v>3</v>
      </c>
      <c r="R250" s="160">
        <f t="shared" si="23"/>
        <v>3</v>
      </c>
      <c r="BA250" s="101"/>
      <c r="BB250" s="101"/>
      <c r="BC250" s="101"/>
      <c r="BD250" s="101"/>
      <c r="BE250" s="101"/>
      <c r="BF250" s="101"/>
      <c r="BG250" s="101"/>
      <c r="BH250" s="101"/>
      <c r="BI250" s="101"/>
      <c r="BJ250" s="101"/>
      <c r="BK250" s="101"/>
      <c r="BL250" s="101"/>
      <c r="BM250" s="101"/>
      <c r="BN250" s="101"/>
      <c r="BO250" s="101"/>
      <c r="BP250" s="101"/>
      <c r="BQ250" s="101"/>
      <c r="BR250" s="101"/>
      <c r="BS250" s="101"/>
      <c r="BT250" s="101"/>
      <c r="BU250" s="101"/>
      <c r="BV250" s="101"/>
      <c r="BW250" s="101"/>
      <c r="BX250" s="101"/>
      <c r="BY250" s="101"/>
      <c r="BZ250" s="101"/>
      <c r="CA250" s="101"/>
      <c r="CB250" s="101"/>
      <c r="CC250" s="101"/>
      <c r="CD250" s="101"/>
      <c r="CE250" s="101"/>
      <c r="CF250" s="101"/>
      <c r="CG250" s="101"/>
      <c r="CH250" s="101"/>
      <c r="CI250" s="101"/>
      <c r="CJ250" s="101"/>
      <c r="CK250" s="101"/>
      <c r="CL250" s="101"/>
      <c r="CM250" s="101"/>
      <c r="CN250" s="101"/>
      <c r="CO250" s="101"/>
      <c r="CP250" s="101"/>
      <c r="CQ250" s="101"/>
      <c r="CR250" s="101"/>
      <c r="CS250" s="101"/>
      <c r="CT250" s="101"/>
      <c r="CU250" s="101"/>
      <c r="CV250" s="101"/>
      <c r="CW250" s="101"/>
      <c r="CX250" s="101"/>
      <c r="CY250" s="101"/>
      <c r="CZ250" s="101"/>
      <c r="DA250" s="101"/>
      <c r="DB250" s="101"/>
      <c r="DC250" s="101"/>
      <c r="DD250" s="101"/>
      <c r="DE250" s="101"/>
      <c r="DF250" s="101"/>
      <c r="DG250" s="101"/>
      <c r="DH250" s="101"/>
      <c r="DI250" s="101"/>
      <c r="DJ250" s="101"/>
      <c r="DK250" s="101"/>
      <c r="DL250" s="101"/>
      <c r="DM250" s="101"/>
      <c r="DN250" s="101"/>
      <c r="DO250" s="101"/>
      <c r="DP250" s="101"/>
      <c r="DQ250" s="101"/>
      <c r="DR250" s="101"/>
      <c r="DS250" s="101"/>
      <c r="DT250" s="101"/>
      <c r="DU250" s="101"/>
      <c r="DV250" s="101"/>
      <c r="DW250" s="101"/>
      <c r="DX250" s="101"/>
      <c r="DY250" s="101"/>
      <c r="DZ250" s="101"/>
      <c r="EA250" s="101"/>
      <c r="EB250" s="101"/>
      <c r="EC250" s="101"/>
      <c r="ED250" s="101"/>
      <c r="EE250" s="101"/>
      <c r="EF250" s="101"/>
      <c r="EG250" s="101"/>
      <c r="EH250" s="101"/>
      <c r="EI250" s="101"/>
      <c r="EJ250" s="101"/>
      <c r="EK250" s="101"/>
      <c r="EL250" s="101"/>
      <c r="EM250" s="101"/>
      <c r="EN250" s="101"/>
      <c r="EO250" s="101"/>
      <c r="EP250" s="101"/>
      <c r="EQ250" s="101"/>
      <c r="ER250" s="101"/>
      <c r="ES250" s="101"/>
      <c r="ET250" s="101"/>
      <c r="EU250" s="101"/>
      <c r="EV250" s="101"/>
      <c r="EW250" s="101"/>
      <c r="EX250" s="101"/>
      <c r="EY250" s="101"/>
      <c r="EZ250" s="101"/>
      <c r="FA250" s="101"/>
      <c r="FB250" s="101"/>
      <c r="FC250" s="101"/>
      <c r="FD250" s="101"/>
      <c r="FE250" s="101"/>
      <c r="FF250" s="101"/>
      <c r="FG250" s="101"/>
      <c r="FH250" s="101"/>
      <c r="FI250" s="101"/>
      <c r="FJ250" s="101"/>
      <c r="FK250" s="101"/>
      <c r="FL250" s="101"/>
      <c r="FM250" s="101"/>
      <c r="FN250" s="101"/>
      <c r="FO250" s="101"/>
      <c r="FP250" s="101"/>
      <c r="FQ250" s="101"/>
      <c r="FR250" s="101"/>
      <c r="FS250" s="101"/>
      <c r="FT250" s="101"/>
      <c r="FU250" s="101"/>
      <c r="FV250" s="101"/>
      <c r="FW250" s="101"/>
      <c r="FX250" s="101"/>
      <c r="FY250" s="101"/>
      <c r="FZ250" s="101"/>
      <c r="GA250" s="101"/>
      <c r="GB250" s="101"/>
      <c r="GC250" s="101"/>
      <c r="GD250" s="101"/>
      <c r="GE250" s="101"/>
      <c r="GF250" s="101"/>
      <c r="GG250" s="101"/>
      <c r="GH250" s="101"/>
      <c r="GI250" s="101"/>
      <c r="GJ250" s="101"/>
      <c r="GK250" s="101"/>
      <c r="GL250" s="101"/>
      <c r="GM250" s="101"/>
      <c r="GN250" s="101"/>
      <c r="GO250" s="101"/>
      <c r="GP250" s="101"/>
      <c r="GQ250" s="101"/>
      <c r="GR250" s="101"/>
      <c r="GS250" s="101"/>
      <c r="GT250" s="101"/>
      <c r="GU250" s="101"/>
      <c r="GV250" s="101"/>
      <c r="GW250" s="101"/>
      <c r="GX250" s="101"/>
      <c r="GY250" s="101"/>
      <c r="GZ250" s="101"/>
      <c r="HA250" s="101"/>
      <c r="HB250" s="101"/>
      <c r="HC250" s="101"/>
      <c r="HD250" s="101"/>
      <c r="HE250" s="101"/>
      <c r="HF250" s="101"/>
      <c r="HG250" s="101"/>
      <c r="HH250" s="101"/>
      <c r="HI250" s="101"/>
      <c r="HJ250" s="101"/>
      <c r="HK250" s="101"/>
      <c r="HL250" s="101"/>
      <c r="HM250" s="101"/>
      <c r="HN250" s="101"/>
      <c r="HO250" s="101"/>
      <c r="HP250" s="101"/>
      <c r="HQ250" s="101"/>
      <c r="HR250" s="101"/>
      <c r="HS250" s="101"/>
      <c r="HT250" s="101"/>
      <c r="HU250" s="101"/>
      <c r="HV250" s="101"/>
      <c r="HW250" s="101"/>
      <c r="HX250" s="101"/>
      <c r="HY250" s="101"/>
      <c r="HZ250" s="101"/>
      <c r="IA250" s="101"/>
      <c r="IB250" s="101"/>
      <c r="IC250" s="101"/>
      <c r="ID250" s="101"/>
      <c r="IE250" s="101"/>
      <c r="IF250" s="101"/>
      <c r="IG250" s="101"/>
      <c r="IH250" s="101"/>
      <c r="II250" s="101"/>
      <c r="IJ250" s="101"/>
      <c r="IK250" s="101"/>
      <c r="IL250" s="101"/>
      <c r="IM250" s="101"/>
      <c r="IN250" s="101"/>
      <c r="IO250" s="101"/>
      <c r="IP250" s="101"/>
      <c r="IQ250" s="101"/>
      <c r="IR250" s="101"/>
      <c r="IS250" s="101"/>
      <c r="IT250" s="101"/>
      <c r="IU250" s="101"/>
      <c r="IV250" s="101"/>
      <c r="IW250" s="101"/>
      <c r="IX250" s="101"/>
      <c r="IY250" s="101"/>
      <c r="IZ250" s="101"/>
      <c r="JA250" s="101"/>
      <c r="JB250" s="101"/>
      <c r="JC250" s="101"/>
      <c r="JD250" s="101"/>
      <c r="JE250" s="101"/>
      <c r="JF250" s="101"/>
      <c r="JG250" s="101"/>
      <c r="JH250" s="101"/>
      <c r="JI250" s="101"/>
      <c r="JJ250" s="101"/>
      <c r="JK250" s="101"/>
      <c r="JL250" s="101"/>
      <c r="JM250" s="101"/>
      <c r="JN250" s="101"/>
      <c r="JO250" s="101"/>
      <c r="JP250" s="101"/>
      <c r="JQ250" s="101"/>
      <c r="JR250" s="101"/>
      <c r="JS250" s="101"/>
      <c r="JT250" s="101"/>
      <c r="JU250" s="101"/>
      <c r="JV250" s="101"/>
      <c r="JW250" s="101"/>
      <c r="JX250" s="101"/>
      <c r="JY250" s="101"/>
      <c r="JZ250" s="101"/>
      <c r="KA250" s="101"/>
      <c r="KB250" s="101"/>
      <c r="KC250" s="101"/>
      <c r="KD250" s="101"/>
      <c r="KE250" s="101"/>
      <c r="KF250" s="101"/>
      <c r="KG250" s="101"/>
      <c r="KH250" s="101"/>
      <c r="KI250" s="101"/>
      <c r="KJ250" s="101"/>
      <c r="KK250" s="101"/>
      <c r="KL250" s="101"/>
      <c r="KM250" s="101"/>
      <c r="KN250" s="101"/>
      <c r="KO250" s="101"/>
      <c r="KP250" s="101"/>
      <c r="KQ250" s="101"/>
      <c r="KR250" s="101"/>
      <c r="KS250" s="101"/>
      <c r="KT250" s="101"/>
      <c r="KU250" s="101"/>
      <c r="KV250" s="101"/>
      <c r="KW250" s="101"/>
      <c r="KX250" s="101"/>
      <c r="KY250" s="101"/>
      <c r="KZ250" s="101"/>
      <c r="LA250" s="101"/>
      <c r="LB250" s="101"/>
      <c r="LC250" s="101"/>
      <c r="LD250" s="101"/>
      <c r="LE250" s="101"/>
      <c r="LF250" s="101"/>
      <c r="LG250" s="101"/>
      <c r="LH250" s="101"/>
      <c r="LI250" s="101"/>
      <c r="LJ250" s="101"/>
      <c r="LK250" s="101"/>
      <c r="LL250" s="101"/>
      <c r="LM250" s="101"/>
      <c r="LN250" s="101"/>
      <c r="LO250" s="101"/>
      <c r="LP250" s="101"/>
      <c r="LQ250" s="101"/>
      <c r="LR250" s="101"/>
      <c r="LS250" s="101"/>
      <c r="LT250" s="101"/>
      <c r="LU250" s="101"/>
      <c r="LV250" s="101"/>
      <c r="LW250" s="101"/>
      <c r="LX250" s="101"/>
      <c r="LY250" s="101"/>
      <c r="LZ250" s="101"/>
      <c r="MA250" s="101"/>
      <c r="MB250" s="101"/>
      <c r="MC250" s="101"/>
      <c r="MD250" s="101"/>
      <c r="ME250" s="101"/>
      <c r="MF250" s="101"/>
      <c r="MG250" s="101"/>
      <c r="MH250" s="101"/>
      <c r="MI250" s="101"/>
      <c r="MJ250" s="101"/>
      <c r="MK250" s="101"/>
      <c r="ML250" s="101"/>
      <c r="MM250" s="101"/>
      <c r="MN250" s="101"/>
      <c r="MO250" s="101"/>
      <c r="MP250" s="101"/>
      <c r="MQ250" s="101"/>
      <c r="MR250" s="101"/>
      <c r="MS250" s="101"/>
      <c r="MT250" s="101"/>
      <c r="MU250" s="101"/>
      <c r="MV250" s="101"/>
      <c r="MW250" s="101"/>
      <c r="MX250" s="101"/>
      <c r="MY250" s="101"/>
      <c r="MZ250" s="101"/>
      <c r="NA250" s="101"/>
      <c r="NB250" s="101"/>
      <c r="NC250" s="101"/>
      <c r="ND250" s="101"/>
      <c r="NE250" s="101"/>
      <c r="NF250" s="101"/>
      <c r="NG250" s="101"/>
      <c r="NH250" s="101"/>
      <c r="NI250" s="101"/>
      <c r="NJ250" s="101"/>
      <c r="NK250" s="101"/>
      <c r="NL250" s="101"/>
      <c r="NM250" s="101"/>
      <c r="NN250" s="101"/>
      <c r="NO250" s="101"/>
      <c r="NP250" s="101"/>
      <c r="NQ250" s="101"/>
      <c r="NR250" s="101"/>
      <c r="NS250" s="101"/>
      <c r="NT250" s="101"/>
      <c r="NU250" s="101"/>
      <c r="NV250" s="101"/>
      <c r="NW250" s="101"/>
      <c r="NX250" s="101"/>
      <c r="NY250" s="101"/>
      <c r="NZ250" s="101"/>
      <c r="OA250" s="101"/>
      <c r="OB250" s="101"/>
      <c r="OC250" s="101"/>
      <c r="OD250" s="101"/>
      <c r="OE250" s="101"/>
      <c r="OF250" s="101"/>
      <c r="OG250" s="101"/>
      <c r="OH250" s="101"/>
      <c r="OI250" s="101"/>
      <c r="OJ250" s="101"/>
      <c r="OK250" s="101"/>
      <c r="OL250" s="101"/>
      <c r="OM250" s="101"/>
      <c r="ON250" s="101"/>
      <c r="OO250" s="101"/>
      <c r="OP250" s="101"/>
      <c r="OQ250" s="101"/>
      <c r="OR250" s="101"/>
      <c r="OS250" s="101"/>
      <c r="OT250" s="101"/>
      <c r="OU250" s="101"/>
      <c r="OV250" s="101"/>
      <c r="OW250" s="101"/>
      <c r="OX250" s="101"/>
      <c r="OY250" s="101"/>
      <c r="OZ250" s="101"/>
      <c r="PA250" s="101"/>
      <c r="PB250" s="101"/>
      <c r="PC250" s="101"/>
      <c r="PD250" s="101"/>
      <c r="PE250" s="101"/>
      <c r="PF250" s="101"/>
      <c r="PG250" s="101"/>
      <c r="PH250" s="101"/>
      <c r="PI250" s="101"/>
      <c r="PJ250" s="101"/>
      <c r="PK250" s="101"/>
      <c r="PL250" s="101"/>
      <c r="PM250" s="101"/>
      <c r="PN250" s="101"/>
      <c r="PO250" s="101"/>
      <c r="PP250" s="101"/>
      <c r="PQ250" s="101"/>
      <c r="PR250" s="101"/>
      <c r="PS250" s="101"/>
      <c r="PT250" s="101"/>
      <c r="PU250" s="101"/>
      <c r="PV250" s="101"/>
      <c r="PW250" s="101"/>
      <c r="PX250" s="101"/>
      <c r="PY250" s="101"/>
      <c r="PZ250" s="101"/>
      <c r="QA250" s="101"/>
      <c r="QB250" s="101"/>
      <c r="QC250" s="101"/>
      <c r="QD250" s="101"/>
      <c r="QE250" s="101"/>
      <c r="QF250" s="101"/>
      <c r="QG250" s="101"/>
      <c r="QH250" s="101"/>
      <c r="QI250" s="101"/>
      <c r="QJ250" s="101"/>
      <c r="QK250" s="101"/>
      <c r="QL250" s="101"/>
      <c r="QM250" s="101"/>
      <c r="QN250" s="101"/>
      <c r="QO250" s="101"/>
      <c r="QP250" s="101"/>
      <c r="QQ250" s="101"/>
      <c r="QR250" s="101"/>
      <c r="QS250" s="101"/>
      <c r="QT250" s="101"/>
      <c r="QU250" s="101"/>
      <c r="QV250" s="101"/>
      <c r="QW250" s="101"/>
      <c r="QX250" s="101"/>
      <c r="QY250" s="101"/>
      <c r="QZ250" s="101"/>
      <c r="RA250" s="101"/>
      <c r="RB250" s="101"/>
      <c r="RC250" s="101"/>
      <c r="RD250" s="101"/>
      <c r="RE250" s="101"/>
      <c r="RF250" s="101"/>
      <c r="RG250" s="101"/>
      <c r="RH250" s="101"/>
      <c r="RI250" s="101"/>
      <c r="RJ250" s="101"/>
      <c r="RK250" s="101"/>
      <c r="RL250" s="101"/>
      <c r="RM250" s="101"/>
      <c r="RN250" s="101"/>
      <c r="RO250" s="101"/>
      <c r="RP250" s="101"/>
      <c r="RQ250" s="101"/>
      <c r="RR250" s="101"/>
      <c r="RS250" s="101"/>
      <c r="RT250" s="101"/>
      <c r="RU250" s="101"/>
      <c r="RV250" s="101"/>
      <c r="RW250" s="101"/>
      <c r="RX250" s="101"/>
      <c r="RY250" s="101"/>
      <c r="RZ250" s="101"/>
      <c r="SA250" s="101"/>
      <c r="SB250" s="101"/>
      <c r="SC250" s="101"/>
      <c r="SD250" s="101"/>
      <c r="SE250" s="101"/>
      <c r="SF250" s="101"/>
      <c r="SG250" s="101"/>
      <c r="SH250" s="101"/>
      <c r="SI250" s="101"/>
      <c r="SJ250" s="101"/>
      <c r="SK250" s="101"/>
      <c r="SL250" s="101"/>
      <c r="SM250" s="101"/>
      <c r="SN250" s="101"/>
      <c r="SO250" s="101"/>
      <c r="SP250" s="101"/>
      <c r="SQ250" s="101"/>
      <c r="SR250" s="101"/>
      <c r="SS250" s="101"/>
      <c r="ST250" s="101"/>
      <c r="SU250" s="101"/>
      <c r="SV250" s="101"/>
      <c r="SW250" s="101"/>
      <c r="SX250" s="101"/>
      <c r="SY250" s="101"/>
      <c r="SZ250" s="101"/>
      <c r="TA250" s="101"/>
      <c r="TB250" s="101"/>
      <c r="TC250" s="101"/>
      <c r="TD250" s="101"/>
      <c r="TE250" s="101"/>
      <c r="TF250" s="101"/>
      <c r="TG250" s="101"/>
      <c r="TH250" s="101"/>
      <c r="TI250" s="101"/>
      <c r="TJ250" s="101"/>
      <c r="TK250" s="101"/>
      <c r="TL250" s="101"/>
      <c r="TM250" s="101"/>
      <c r="TN250" s="101"/>
      <c r="TO250" s="101"/>
      <c r="TP250" s="101"/>
      <c r="TQ250" s="101"/>
      <c r="TR250" s="101"/>
      <c r="TS250" s="101"/>
      <c r="TT250" s="101"/>
      <c r="TU250" s="101"/>
      <c r="TV250" s="101"/>
      <c r="TW250" s="101"/>
      <c r="TX250" s="101"/>
      <c r="TY250" s="101"/>
      <c r="TZ250" s="101"/>
      <c r="UA250" s="101"/>
      <c r="UB250" s="101"/>
      <c r="UC250" s="101"/>
      <c r="UD250" s="101"/>
      <c r="UE250" s="101"/>
      <c r="UF250" s="101"/>
      <c r="UG250" s="101"/>
      <c r="UH250" s="101"/>
      <c r="UI250" s="101"/>
      <c r="UJ250" s="101"/>
      <c r="UK250" s="101"/>
      <c r="UL250" s="101"/>
      <c r="UM250" s="101"/>
      <c r="UN250" s="101"/>
      <c r="UO250" s="101"/>
      <c r="UP250" s="101"/>
      <c r="UQ250" s="101"/>
      <c r="UR250" s="101"/>
      <c r="US250" s="101"/>
      <c r="UT250" s="101"/>
      <c r="UU250" s="101"/>
      <c r="UV250" s="101"/>
      <c r="UW250" s="101"/>
      <c r="UX250" s="101"/>
      <c r="UY250" s="101"/>
      <c r="UZ250" s="101"/>
      <c r="VA250" s="101"/>
      <c r="VB250" s="101"/>
      <c r="VC250" s="101"/>
      <c r="VD250" s="101"/>
      <c r="VE250" s="101"/>
      <c r="VF250" s="101"/>
      <c r="VG250" s="101"/>
      <c r="VH250" s="101"/>
      <c r="VI250" s="101"/>
      <c r="VJ250" s="101"/>
      <c r="VK250" s="101"/>
      <c r="VL250" s="101"/>
      <c r="VM250" s="101"/>
      <c r="VN250" s="101"/>
      <c r="VO250" s="101"/>
      <c r="VP250" s="101"/>
      <c r="VQ250" s="101"/>
      <c r="VR250" s="101"/>
      <c r="VS250" s="101"/>
      <c r="VT250" s="101"/>
      <c r="VU250" s="101"/>
      <c r="VV250" s="101"/>
      <c r="VW250" s="101"/>
      <c r="VX250" s="101"/>
      <c r="VY250" s="101"/>
      <c r="VZ250" s="101"/>
      <c r="WA250" s="101"/>
      <c r="WB250" s="101"/>
      <c r="WC250" s="101"/>
      <c r="WD250" s="101"/>
      <c r="WE250" s="101"/>
      <c r="WF250" s="101"/>
      <c r="WG250" s="101"/>
      <c r="WH250" s="101"/>
      <c r="WI250" s="101"/>
      <c r="WJ250" s="101"/>
      <c r="WK250" s="101"/>
      <c r="WL250" s="101"/>
      <c r="WM250" s="101"/>
      <c r="WN250" s="101"/>
      <c r="WO250" s="101"/>
      <c r="WP250" s="101"/>
      <c r="WQ250" s="101"/>
      <c r="WR250" s="101"/>
      <c r="WS250" s="101"/>
      <c r="WT250" s="101"/>
      <c r="WU250" s="101"/>
      <c r="WV250" s="101"/>
      <c r="WW250" s="101"/>
      <c r="WX250" s="101"/>
      <c r="WY250" s="101"/>
      <c r="WZ250" s="101"/>
      <c r="XA250" s="101"/>
      <c r="XB250" s="101"/>
      <c r="XC250" s="101"/>
      <c r="XD250" s="101"/>
      <c r="XE250" s="101"/>
      <c r="XF250" s="101"/>
      <c r="XG250" s="101"/>
      <c r="XH250" s="101"/>
      <c r="XI250" s="101"/>
      <c r="XJ250" s="101"/>
      <c r="XK250" s="101"/>
      <c r="XL250" s="101"/>
      <c r="XM250" s="101"/>
      <c r="XN250" s="101"/>
      <c r="XO250" s="101"/>
      <c r="XP250" s="101"/>
      <c r="XQ250" s="101"/>
      <c r="XR250" s="101"/>
      <c r="XS250" s="101"/>
      <c r="XT250" s="101"/>
      <c r="XU250" s="101"/>
      <c r="XV250" s="101"/>
      <c r="XW250" s="101"/>
      <c r="XX250" s="101"/>
      <c r="XY250" s="101"/>
      <c r="XZ250" s="101"/>
      <c r="YA250" s="101"/>
      <c r="YB250" s="101"/>
      <c r="YC250" s="101"/>
      <c r="YD250" s="101"/>
      <c r="YE250" s="101"/>
      <c r="YF250" s="101"/>
      <c r="YG250" s="101"/>
      <c r="YH250" s="101"/>
      <c r="YI250" s="101"/>
      <c r="YJ250" s="101"/>
      <c r="YK250" s="101"/>
      <c r="YL250" s="101"/>
      <c r="YM250" s="101"/>
      <c r="YN250" s="101"/>
      <c r="YO250" s="101"/>
      <c r="YP250" s="101"/>
      <c r="YQ250" s="101"/>
      <c r="YR250" s="101"/>
      <c r="YS250" s="101"/>
      <c r="YT250" s="101"/>
      <c r="YU250" s="101"/>
      <c r="YV250" s="101"/>
      <c r="YW250" s="101"/>
      <c r="YX250" s="101"/>
      <c r="YY250" s="101"/>
      <c r="YZ250" s="101"/>
      <c r="ZA250" s="101"/>
      <c r="ZB250" s="101"/>
      <c r="ZC250" s="101"/>
      <c r="ZD250" s="101"/>
      <c r="ZE250" s="101"/>
      <c r="ZF250" s="101"/>
      <c r="ZG250" s="101"/>
      <c r="ZH250" s="101"/>
      <c r="ZI250" s="101"/>
      <c r="ZJ250" s="101"/>
      <c r="ZK250" s="101"/>
      <c r="ZL250" s="101"/>
      <c r="ZM250" s="101"/>
      <c r="ZN250" s="101"/>
      <c r="ZO250" s="101"/>
      <c r="ZP250" s="101"/>
      <c r="ZQ250" s="101"/>
      <c r="ZR250" s="101"/>
      <c r="ZS250" s="101"/>
      <c r="ZT250" s="101"/>
      <c r="ZU250" s="101"/>
      <c r="ZV250" s="101"/>
      <c r="ZW250" s="101"/>
      <c r="ZX250" s="101"/>
      <c r="ZY250" s="101"/>
      <c r="ZZ250" s="101"/>
      <c r="AAA250" s="101"/>
      <c r="AAB250" s="101"/>
      <c r="AAC250" s="101"/>
      <c r="AAD250" s="101"/>
      <c r="AAE250" s="101"/>
      <c r="AAF250" s="101"/>
      <c r="AAG250" s="101"/>
      <c r="AAH250" s="101"/>
      <c r="AAI250" s="101"/>
      <c r="AAJ250" s="101"/>
      <c r="AAK250" s="101"/>
      <c r="AAL250" s="101"/>
      <c r="AAM250" s="101"/>
      <c r="AAN250" s="101"/>
      <c r="AAO250" s="101"/>
      <c r="AAP250" s="101"/>
      <c r="AAQ250" s="101"/>
      <c r="AAR250" s="101"/>
      <c r="AAS250" s="101"/>
      <c r="AAT250" s="101"/>
      <c r="AAU250" s="101"/>
      <c r="AAV250" s="101"/>
      <c r="AAW250" s="101"/>
      <c r="AAX250" s="101"/>
      <c r="AAY250" s="101"/>
      <c r="AAZ250" s="101"/>
      <c r="ABA250" s="101"/>
      <c r="ABB250" s="101"/>
      <c r="ABC250" s="101"/>
      <c r="ABD250" s="101"/>
      <c r="ABE250" s="101"/>
      <c r="ABF250" s="101"/>
      <c r="ABG250" s="101"/>
      <c r="ABH250" s="101"/>
      <c r="ABI250" s="101"/>
      <c r="ABJ250" s="101"/>
      <c r="ABK250" s="101"/>
      <c r="ABL250" s="101"/>
      <c r="ABM250" s="101"/>
      <c r="ABN250" s="101"/>
      <c r="ABO250" s="101"/>
      <c r="ABP250" s="101"/>
      <c r="ABQ250" s="101"/>
      <c r="ABR250" s="101"/>
      <c r="ABS250" s="101"/>
      <c r="ABT250" s="101"/>
      <c r="ABU250" s="101"/>
      <c r="ABV250" s="101"/>
      <c r="ABW250" s="101"/>
      <c r="ABX250" s="101"/>
      <c r="ABY250" s="101"/>
      <c r="ABZ250" s="101"/>
      <c r="ACA250" s="101"/>
      <c r="ACB250" s="101"/>
      <c r="ACC250" s="101"/>
      <c r="ACD250" s="101"/>
      <c r="ACE250" s="101"/>
      <c r="ACF250" s="101"/>
      <c r="ACG250" s="101"/>
      <c r="ACH250" s="101"/>
      <c r="ACI250" s="101"/>
      <c r="ACJ250" s="101"/>
      <c r="ACK250" s="101"/>
      <c r="ACL250" s="101"/>
      <c r="ACM250" s="101"/>
      <c r="ACN250" s="101"/>
      <c r="ACO250" s="101"/>
      <c r="ACP250" s="101"/>
      <c r="ACQ250" s="101"/>
      <c r="ACR250" s="101"/>
      <c r="ACS250" s="101"/>
      <c r="ACT250" s="101"/>
      <c r="ACU250" s="101"/>
      <c r="ACV250" s="101"/>
      <c r="ACW250" s="101"/>
      <c r="ACX250" s="101"/>
      <c r="ACY250" s="101"/>
      <c r="ACZ250" s="101"/>
      <c r="ADA250" s="101"/>
      <c r="ADB250" s="101"/>
      <c r="ADC250" s="101"/>
      <c r="ADD250" s="101"/>
      <c r="ADE250" s="101"/>
      <c r="ADF250" s="101"/>
      <c r="ADG250" s="101"/>
      <c r="ADH250" s="101"/>
      <c r="ADI250" s="101"/>
      <c r="ADJ250" s="101"/>
      <c r="ADK250" s="101"/>
      <c r="ADL250" s="101"/>
      <c r="ADM250" s="101"/>
      <c r="ADN250" s="101"/>
      <c r="ADO250" s="101"/>
      <c r="ADP250" s="101"/>
      <c r="ADQ250" s="101"/>
      <c r="ADR250" s="101"/>
      <c r="ADS250" s="101"/>
      <c r="ADT250" s="101"/>
      <c r="ADU250" s="101"/>
      <c r="ADV250" s="101"/>
      <c r="ADW250" s="101"/>
      <c r="ADX250" s="101"/>
      <c r="ADY250" s="101"/>
      <c r="ADZ250" s="101"/>
      <c r="AEA250" s="101"/>
      <c r="AEB250" s="101"/>
      <c r="AEC250" s="101"/>
      <c r="AED250" s="101"/>
      <c r="AEE250" s="101"/>
      <c r="AEF250" s="101"/>
      <c r="AEG250" s="101"/>
      <c r="AEH250" s="101"/>
      <c r="AEI250" s="101"/>
      <c r="AEJ250" s="101"/>
      <c r="AEK250" s="101"/>
      <c r="AEL250" s="101"/>
      <c r="AEM250" s="101"/>
      <c r="AEN250" s="101"/>
      <c r="AEO250" s="101"/>
      <c r="AEP250" s="101"/>
      <c r="AEQ250" s="101"/>
      <c r="AER250" s="101"/>
      <c r="AES250" s="101"/>
      <c r="AET250" s="101"/>
      <c r="AEU250" s="101"/>
      <c r="AEV250" s="101"/>
      <c r="AEW250" s="101"/>
      <c r="AEX250" s="101"/>
      <c r="AEY250" s="101"/>
      <c r="AEZ250" s="101"/>
      <c r="AFA250" s="101"/>
      <c r="AFB250" s="101"/>
      <c r="AFC250" s="101"/>
      <c r="AFD250" s="101"/>
      <c r="AFE250" s="101"/>
      <c r="AFF250" s="101"/>
      <c r="AFG250" s="101"/>
      <c r="AFH250" s="101"/>
      <c r="AFI250" s="101"/>
      <c r="AFJ250" s="101"/>
      <c r="AFK250" s="101"/>
      <c r="AFL250" s="101"/>
      <c r="AFM250" s="101"/>
      <c r="AFN250" s="101"/>
      <c r="AFO250" s="101"/>
      <c r="AFP250" s="101"/>
      <c r="AFQ250" s="101"/>
      <c r="AFR250" s="101"/>
      <c r="AFS250" s="101"/>
      <c r="AFT250" s="101"/>
      <c r="AFU250" s="101"/>
      <c r="AFV250" s="101"/>
      <c r="AFW250" s="101"/>
      <c r="AFX250" s="101"/>
      <c r="AFY250" s="101"/>
      <c r="AFZ250" s="101"/>
      <c r="AGA250" s="101"/>
      <c r="AGB250" s="101"/>
      <c r="AGC250" s="101"/>
      <c r="AGD250" s="101"/>
      <c r="AGE250" s="101"/>
      <c r="AGF250" s="101"/>
      <c r="AGG250" s="101"/>
      <c r="AGH250" s="101"/>
      <c r="AGI250" s="101"/>
      <c r="AGJ250" s="101"/>
      <c r="AGK250" s="101"/>
      <c r="AGL250" s="101"/>
      <c r="AGM250" s="101"/>
      <c r="AGN250" s="101"/>
      <c r="AGO250" s="101"/>
      <c r="AGP250" s="101"/>
      <c r="AGQ250" s="101"/>
      <c r="AGR250" s="101"/>
      <c r="AGS250" s="101"/>
      <c r="AGT250" s="101"/>
      <c r="AGU250" s="101"/>
      <c r="AGV250" s="101"/>
      <c r="AGW250" s="101"/>
      <c r="AGX250" s="101"/>
      <c r="AGY250" s="101"/>
      <c r="AGZ250" s="101"/>
      <c r="AHA250" s="101"/>
      <c r="AHB250" s="101"/>
      <c r="AHC250" s="101"/>
      <c r="AHD250" s="101"/>
      <c r="AHE250" s="101"/>
      <c r="AHF250" s="101"/>
      <c r="AHG250" s="101"/>
      <c r="AHH250" s="101"/>
      <c r="AHI250" s="101"/>
      <c r="AHJ250" s="101"/>
      <c r="AHK250" s="101"/>
      <c r="AHL250" s="101"/>
      <c r="AHM250" s="101"/>
      <c r="AHN250" s="101"/>
      <c r="AHO250" s="101"/>
      <c r="AHP250" s="101"/>
      <c r="AHQ250" s="101"/>
      <c r="AHR250" s="101"/>
      <c r="AHS250" s="101"/>
      <c r="AHT250" s="101"/>
      <c r="AHU250" s="101"/>
      <c r="AHV250" s="101"/>
      <c r="AHW250" s="101"/>
      <c r="AHX250" s="101"/>
      <c r="AHY250" s="101"/>
      <c r="AHZ250" s="101"/>
      <c r="AIA250" s="101"/>
      <c r="AIB250" s="101"/>
      <c r="AIC250" s="101"/>
      <c r="AID250" s="101"/>
      <c r="AIE250" s="101"/>
      <c r="AIF250" s="101"/>
      <c r="AIG250" s="101"/>
      <c r="AIH250" s="101"/>
      <c r="AII250" s="101"/>
      <c r="AIJ250" s="101"/>
      <c r="AIK250" s="101"/>
      <c r="AIL250" s="101"/>
      <c r="AIM250" s="101"/>
      <c r="AIN250" s="101"/>
      <c r="AIO250" s="101"/>
      <c r="AIP250" s="101"/>
      <c r="AIQ250" s="101"/>
      <c r="AIR250" s="101"/>
      <c r="AIS250" s="101"/>
      <c r="AIT250" s="101"/>
      <c r="AIU250" s="101"/>
      <c r="AIV250" s="101"/>
      <c r="AIW250" s="101"/>
      <c r="AIX250" s="101"/>
      <c r="AIY250" s="101"/>
      <c r="AIZ250" s="101"/>
      <c r="AJA250" s="101"/>
      <c r="AJB250" s="101"/>
      <c r="AJC250" s="101"/>
      <c r="AJD250" s="101"/>
      <c r="AJE250" s="101"/>
      <c r="AJF250" s="101"/>
      <c r="AJG250" s="101"/>
      <c r="AJH250" s="101"/>
      <c r="AJI250" s="101"/>
      <c r="AJJ250" s="101"/>
      <c r="AJK250" s="101"/>
      <c r="AJL250" s="101"/>
      <c r="AJM250" s="101"/>
      <c r="AJN250" s="101"/>
      <c r="AJO250" s="101"/>
      <c r="AJP250" s="101"/>
      <c r="AJQ250" s="101"/>
      <c r="AJR250" s="101"/>
      <c r="AJS250" s="101"/>
      <c r="AJT250" s="101"/>
      <c r="AJU250" s="101"/>
      <c r="AJV250" s="101"/>
      <c r="AJW250" s="101"/>
      <c r="AJX250" s="101"/>
      <c r="AJY250" s="101"/>
      <c r="AJZ250" s="101"/>
      <c r="AKA250" s="101"/>
      <c r="AKB250" s="101"/>
      <c r="AKC250" s="101"/>
      <c r="AKD250" s="101"/>
      <c r="AKE250" s="101"/>
      <c r="AKF250" s="101"/>
      <c r="AKG250" s="101"/>
      <c r="AKH250" s="101"/>
      <c r="AKI250" s="101"/>
      <c r="AKJ250" s="101"/>
      <c r="AKK250" s="101"/>
      <c r="AKL250" s="101"/>
      <c r="AKM250" s="101"/>
      <c r="AKN250" s="101"/>
      <c r="AKO250" s="101"/>
      <c r="AKP250" s="101"/>
      <c r="AKQ250" s="101"/>
      <c r="AKR250" s="101"/>
      <c r="AKS250" s="101"/>
      <c r="AKT250" s="101"/>
      <c r="AKU250" s="101"/>
      <c r="AKV250" s="101"/>
      <c r="AKW250" s="101"/>
      <c r="AKX250" s="101"/>
      <c r="AKY250" s="101"/>
      <c r="AKZ250" s="101"/>
      <c r="ALA250" s="101"/>
      <c r="ALB250" s="101"/>
      <c r="ALC250" s="101"/>
      <c r="ALD250" s="101"/>
      <c r="ALE250" s="101"/>
      <c r="ALF250" s="101"/>
      <c r="ALG250" s="101"/>
      <c r="ALH250" s="101"/>
      <c r="ALI250" s="101"/>
      <c r="ALJ250" s="101"/>
      <c r="ALK250" s="101"/>
      <c r="ALL250" s="101"/>
      <c r="ALM250" s="101"/>
      <c r="ALN250" s="101"/>
      <c r="ALO250" s="101"/>
      <c r="ALP250" s="101"/>
      <c r="ALQ250" s="101"/>
      <c r="ALR250" s="101"/>
      <c r="ALS250" s="101"/>
      <c r="ALT250" s="101"/>
      <c r="ALU250" s="101"/>
      <c r="ALV250" s="101"/>
      <c r="ALW250" s="101"/>
      <c r="ALX250" s="101"/>
      <c r="ALY250" s="101"/>
      <c r="ALZ250" s="101"/>
      <c r="AMA250" s="101"/>
      <c r="AMB250" s="101"/>
      <c r="AMC250" s="101"/>
      <c r="AMD250" s="101"/>
      <c r="AME250" s="101"/>
      <c r="AMF250" s="101"/>
      <c r="AMG250" s="101"/>
      <c r="AMH250" s="101"/>
      <c r="AMI250" s="101"/>
      <c r="AMJ250" s="101"/>
      <c r="AMK250" s="101"/>
      <c r="AML250" s="101"/>
      <c r="AMM250" s="101"/>
      <c r="AMN250" s="101"/>
      <c r="AMO250" s="101"/>
      <c r="AMP250" s="101"/>
      <c r="AMQ250" s="101"/>
      <c r="AMR250" s="101"/>
      <c r="AMS250" s="101"/>
      <c r="AMT250" s="101"/>
      <c r="AMU250" s="101"/>
      <c r="AMV250" s="101"/>
      <c r="AMW250" s="101"/>
      <c r="AMX250" s="101"/>
      <c r="AMY250" s="101"/>
      <c r="AMZ250" s="101"/>
      <c r="ANA250" s="101"/>
      <c r="ANB250" s="101"/>
      <c r="ANC250" s="101"/>
      <c r="AND250" s="101"/>
      <c r="ANE250" s="101"/>
      <c r="ANF250" s="101"/>
      <c r="ANG250" s="101"/>
      <c r="ANH250" s="101"/>
      <c r="ANI250" s="101"/>
      <c r="ANJ250" s="101"/>
      <c r="ANK250" s="101"/>
      <c r="ANL250" s="101"/>
      <c r="ANM250" s="101"/>
      <c r="ANN250" s="101"/>
      <c r="ANO250" s="101"/>
      <c r="ANP250" s="101"/>
      <c r="ANQ250" s="101"/>
      <c r="ANR250" s="101"/>
      <c r="ANS250" s="101"/>
      <c r="ANT250" s="101"/>
      <c r="ANU250" s="101"/>
      <c r="ANV250" s="101"/>
      <c r="ANW250" s="101"/>
      <c r="ANX250" s="101"/>
      <c r="ANY250" s="101"/>
      <c r="ANZ250" s="101"/>
      <c r="AOA250" s="101"/>
      <c r="AOB250" s="101"/>
      <c r="AOC250" s="101"/>
      <c r="AOD250" s="101"/>
      <c r="AOE250" s="101"/>
      <c r="AOF250" s="101"/>
      <c r="AOG250" s="101"/>
      <c r="AOH250" s="101"/>
      <c r="AOI250" s="101"/>
      <c r="AOJ250" s="101"/>
      <c r="AOK250" s="101"/>
      <c r="AOL250" s="101"/>
      <c r="AOM250" s="101"/>
      <c r="AON250" s="101"/>
      <c r="AOO250" s="101"/>
      <c r="AOP250" s="101"/>
      <c r="AOQ250" s="101"/>
      <c r="AOR250" s="101"/>
      <c r="AOS250" s="101"/>
      <c r="AOT250" s="101"/>
      <c r="AOU250" s="101"/>
      <c r="AOV250" s="101"/>
      <c r="AOW250" s="101"/>
      <c r="AOX250" s="101"/>
      <c r="AOY250" s="101"/>
      <c r="AOZ250" s="101"/>
      <c r="APA250" s="101"/>
      <c r="APB250" s="101"/>
      <c r="APC250" s="101"/>
      <c r="APD250" s="101"/>
      <c r="APE250" s="101"/>
      <c r="APF250" s="101"/>
      <c r="APG250" s="101"/>
      <c r="APH250" s="101"/>
      <c r="API250" s="101"/>
      <c r="APJ250" s="101"/>
      <c r="APK250" s="101"/>
      <c r="APL250" s="101"/>
      <c r="APM250" s="101"/>
      <c r="APN250" s="101"/>
      <c r="APO250" s="101"/>
      <c r="APP250" s="101"/>
      <c r="APQ250" s="101"/>
      <c r="APR250" s="101"/>
      <c r="APS250" s="101"/>
      <c r="APT250" s="101"/>
      <c r="APU250" s="101"/>
      <c r="APV250" s="101"/>
      <c r="APW250" s="101"/>
      <c r="APX250" s="101"/>
      <c r="APY250" s="101"/>
      <c r="APZ250" s="101"/>
      <c r="AQA250" s="101"/>
      <c r="AQB250" s="101"/>
      <c r="AQC250" s="101"/>
      <c r="AQD250" s="101"/>
      <c r="AQE250" s="101"/>
      <c r="AQF250" s="101"/>
      <c r="AQG250" s="101"/>
      <c r="AQH250" s="101"/>
      <c r="AQI250" s="101"/>
      <c r="AQJ250" s="101"/>
      <c r="AQK250" s="101"/>
      <c r="AQL250" s="101"/>
      <c r="AQM250" s="101"/>
      <c r="AQN250" s="101"/>
      <c r="AQO250" s="101"/>
      <c r="AQP250" s="101"/>
      <c r="AQQ250" s="101"/>
      <c r="AQR250" s="101"/>
      <c r="AQS250" s="101"/>
      <c r="AQT250" s="101"/>
      <c r="AQU250" s="101"/>
      <c r="AQV250" s="101"/>
      <c r="AQW250" s="101"/>
      <c r="AQX250" s="101"/>
      <c r="AQY250" s="101"/>
      <c r="AQZ250" s="101"/>
      <c r="ARA250" s="101"/>
      <c r="ARB250" s="101"/>
      <c r="ARC250" s="101"/>
      <c r="ARD250" s="101"/>
      <c r="ARE250" s="101"/>
      <c r="ARF250" s="101"/>
      <c r="ARG250" s="101"/>
      <c r="ARH250" s="101"/>
      <c r="ARI250" s="101"/>
      <c r="ARJ250" s="101"/>
      <c r="ARK250" s="101"/>
      <c r="ARL250" s="101"/>
      <c r="ARM250" s="101"/>
      <c r="ARN250" s="101"/>
      <c r="ARO250" s="101"/>
      <c r="ARP250" s="101"/>
      <c r="ARQ250" s="101"/>
      <c r="ARR250" s="101"/>
      <c r="ARS250" s="101"/>
      <c r="ART250" s="101"/>
      <c r="ARU250" s="101"/>
      <c r="ARV250" s="101"/>
      <c r="ARW250" s="101"/>
      <c r="ARX250" s="101"/>
      <c r="ARY250" s="101"/>
      <c r="ARZ250" s="101"/>
      <c r="ASA250" s="101"/>
      <c r="ASB250" s="101"/>
      <c r="ASC250" s="101"/>
      <c r="ASD250" s="101"/>
      <c r="ASE250" s="101"/>
      <c r="ASF250" s="101"/>
      <c r="ASG250" s="101"/>
      <c r="ASH250" s="101"/>
      <c r="ASI250" s="101"/>
      <c r="ASJ250" s="101"/>
      <c r="ASK250" s="101"/>
      <c r="ASL250" s="101"/>
      <c r="ASM250" s="101"/>
      <c r="ASN250" s="101"/>
      <c r="ASO250" s="101"/>
      <c r="ASP250" s="101"/>
      <c r="ASQ250" s="101"/>
      <c r="ASR250" s="101"/>
      <c r="ASS250" s="101"/>
      <c r="AST250" s="101"/>
      <c r="ASU250" s="101"/>
      <c r="ASV250" s="101"/>
      <c r="ASW250" s="101"/>
      <c r="ASX250" s="101"/>
      <c r="ASY250" s="101"/>
      <c r="ASZ250" s="101"/>
      <c r="ATA250" s="101"/>
      <c r="ATB250" s="101"/>
      <c r="ATC250" s="101"/>
      <c r="ATD250" s="101"/>
      <c r="ATE250" s="101"/>
      <c r="ATF250" s="101"/>
      <c r="ATG250" s="101"/>
      <c r="ATH250" s="101"/>
      <c r="ATI250" s="101"/>
      <c r="ATJ250" s="101"/>
      <c r="ATK250" s="101"/>
      <c r="ATL250" s="101"/>
      <c r="ATM250" s="101"/>
      <c r="ATN250" s="101"/>
      <c r="ATO250" s="101"/>
      <c r="ATP250" s="101"/>
      <c r="ATQ250" s="101"/>
      <c r="ATR250" s="101"/>
      <c r="ATS250" s="101"/>
      <c r="ATT250" s="101"/>
      <c r="ATU250" s="101"/>
      <c r="ATV250" s="101"/>
      <c r="ATW250" s="101"/>
      <c r="ATX250" s="101"/>
      <c r="ATY250" s="101"/>
      <c r="ATZ250" s="101"/>
      <c r="AUA250" s="101"/>
      <c r="AUB250" s="101"/>
      <c r="AUC250" s="101"/>
      <c r="AUD250" s="101"/>
      <c r="AUE250" s="101"/>
      <c r="AUF250" s="101"/>
      <c r="AUG250" s="101"/>
      <c r="AUH250" s="101"/>
      <c r="AUI250" s="101"/>
      <c r="AUJ250" s="101"/>
      <c r="AUK250" s="101"/>
      <c r="AUL250" s="101"/>
      <c r="AUM250" s="101"/>
      <c r="AUN250" s="101"/>
      <c r="AUO250" s="101"/>
      <c r="AUP250" s="101"/>
      <c r="AUQ250" s="101"/>
      <c r="AUR250" s="101"/>
      <c r="AUS250" s="101"/>
      <c r="AUT250" s="101"/>
      <c r="AUU250" s="101"/>
      <c r="AUV250" s="101"/>
      <c r="AUW250" s="101"/>
      <c r="AUX250" s="101"/>
      <c r="AUY250" s="101"/>
      <c r="AUZ250" s="101"/>
      <c r="AVA250" s="101"/>
      <c r="AVB250" s="101"/>
      <c r="AVC250" s="101"/>
      <c r="AVD250" s="101"/>
      <c r="AVE250" s="101"/>
      <c r="AVF250" s="101"/>
      <c r="AVG250" s="101"/>
      <c r="AVH250" s="101"/>
      <c r="AVI250" s="101"/>
      <c r="AVJ250" s="101"/>
      <c r="AVK250" s="101"/>
      <c r="AVL250" s="101"/>
      <c r="AVM250" s="101"/>
      <c r="AVN250" s="101"/>
      <c r="AVO250" s="101"/>
      <c r="AVP250" s="101"/>
      <c r="AVQ250" s="101"/>
      <c r="AVR250" s="101"/>
      <c r="AVS250" s="101"/>
      <c r="AVT250" s="101"/>
      <c r="AVU250" s="101"/>
      <c r="AVV250" s="101"/>
      <c r="AVW250" s="101"/>
      <c r="AVX250" s="101"/>
      <c r="AVY250" s="101"/>
      <c r="AVZ250" s="101"/>
      <c r="AWA250" s="101"/>
      <c r="AWB250" s="101"/>
      <c r="AWC250" s="101"/>
      <c r="AWD250" s="101"/>
      <c r="AWE250" s="101"/>
      <c r="AWF250" s="101"/>
      <c r="AWG250" s="101"/>
      <c r="AWH250" s="101"/>
      <c r="AWI250" s="101"/>
      <c r="AWJ250" s="101"/>
      <c r="AWK250" s="101"/>
      <c r="AWL250" s="101"/>
      <c r="AWM250" s="101"/>
      <c r="AWN250" s="101"/>
      <c r="AWO250" s="101"/>
      <c r="AWP250" s="101"/>
      <c r="AWQ250" s="101"/>
      <c r="AWR250" s="101"/>
      <c r="AWS250" s="101"/>
      <c r="AWT250" s="101"/>
      <c r="AWU250" s="101"/>
      <c r="AWV250" s="101"/>
      <c r="AWW250" s="101"/>
      <c r="AWX250" s="101"/>
      <c r="AWY250" s="101"/>
      <c r="AWZ250" s="101"/>
      <c r="AXA250" s="101"/>
      <c r="AXB250" s="101"/>
      <c r="AXC250" s="101"/>
      <c r="AXD250" s="101"/>
      <c r="AXE250" s="101"/>
      <c r="AXF250" s="101"/>
      <c r="AXG250" s="101"/>
      <c r="AXH250" s="101"/>
      <c r="AXI250" s="101"/>
      <c r="AXJ250" s="101"/>
      <c r="AXK250" s="101"/>
      <c r="AXL250" s="101"/>
      <c r="AXM250" s="101"/>
      <c r="AXN250" s="101"/>
      <c r="AXO250" s="101"/>
      <c r="AXP250" s="101"/>
      <c r="AXQ250" s="101"/>
      <c r="AXR250" s="101"/>
      <c r="AXS250" s="101"/>
      <c r="AXT250" s="101"/>
      <c r="AXU250" s="101"/>
      <c r="AXV250" s="101"/>
      <c r="AXW250" s="101"/>
      <c r="AXX250" s="101"/>
      <c r="AXY250" s="101"/>
      <c r="AXZ250" s="101"/>
      <c r="AYA250" s="101"/>
      <c r="AYB250" s="101"/>
      <c r="AYC250" s="101"/>
      <c r="AYD250" s="101"/>
      <c r="AYE250" s="101"/>
      <c r="AYF250" s="101"/>
      <c r="AYG250" s="101"/>
      <c r="AYH250" s="101"/>
      <c r="AYI250" s="101"/>
      <c r="AYJ250" s="101"/>
      <c r="AYK250" s="101"/>
      <c r="AYL250" s="101"/>
      <c r="AYM250" s="101"/>
      <c r="AYN250" s="101"/>
      <c r="AYO250" s="101"/>
      <c r="AYP250" s="101"/>
      <c r="AYQ250" s="101"/>
      <c r="AYR250" s="101"/>
      <c r="AYS250" s="101"/>
      <c r="AYT250" s="101"/>
      <c r="AYU250" s="101"/>
      <c r="AYV250" s="101"/>
      <c r="AYW250" s="101"/>
      <c r="AYX250" s="101"/>
      <c r="AYY250" s="101"/>
      <c r="AYZ250" s="101"/>
      <c r="AZA250" s="101"/>
      <c r="AZB250" s="101"/>
      <c r="AZC250" s="101"/>
      <c r="AZD250" s="101"/>
      <c r="AZE250" s="101"/>
      <c r="AZF250" s="101"/>
      <c r="AZG250" s="101"/>
      <c r="AZH250" s="101"/>
      <c r="AZI250" s="101"/>
      <c r="AZJ250" s="101"/>
      <c r="AZK250" s="101"/>
      <c r="AZL250" s="101"/>
      <c r="AZM250" s="101"/>
      <c r="AZN250" s="101"/>
      <c r="AZO250" s="101"/>
      <c r="AZP250" s="101"/>
      <c r="AZQ250" s="101"/>
      <c r="AZR250" s="101"/>
      <c r="AZS250" s="101"/>
      <c r="AZT250" s="101"/>
      <c r="AZU250" s="101"/>
      <c r="AZV250" s="101"/>
      <c r="AZW250" s="101"/>
      <c r="AZX250" s="101"/>
      <c r="AZY250" s="101"/>
      <c r="AZZ250" s="101"/>
      <c r="BAA250" s="101"/>
      <c r="BAB250" s="101"/>
      <c r="BAC250" s="101"/>
      <c r="BAD250" s="101"/>
      <c r="BAE250" s="101"/>
      <c r="BAF250" s="101"/>
      <c r="BAG250" s="101"/>
      <c r="BAH250" s="101"/>
      <c r="BAI250" s="101"/>
      <c r="BAJ250" s="101"/>
      <c r="BAK250" s="101"/>
      <c r="BAL250" s="101"/>
      <c r="BAM250" s="101"/>
      <c r="BAN250" s="101"/>
      <c r="BAO250" s="101"/>
      <c r="BAP250" s="101"/>
      <c r="BAQ250" s="101"/>
      <c r="BAR250" s="101"/>
      <c r="BAS250" s="101"/>
      <c r="BAT250" s="101"/>
      <c r="BAU250" s="101"/>
      <c r="BAV250" s="101"/>
      <c r="BAW250" s="101"/>
      <c r="BAX250" s="101"/>
      <c r="BAY250" s="101"/>
      <c r="BAZ250" s="101"/>
      <c r="BBA250" s="101"/>
      <c r="BBB250" s="101"/>
      <c r="BBC250" s="101"/>
      <c r="BBD250" s="101"/>
      <c r="BBE250" s="101"/>
      <c r="BBF250" s="101"/>
      <c r="BBG250" s="101"/>
      <c r="BBH250" s="101"/>
      <c r="BBI250" s="101"/>
      <c r="BBJ250" s="101"/>
      <c r="BBK250" s="101"/>
      <c r="BBL250" s="101"/>
      <c r="BBM250" s="101"/>
      <c r="BBN250" s="101"/>
      <c r="BBO250" s="101"/>
      <c r="BBP250" s="101"/>
      <c r="BBQ250" s="101"/>
      <c r="BBR250" s="101"/>
      <c r="BBS250" s="101"/>
      <c r="BBT250" s="101"/>
      <c r="BBU250" s="101"/>
      <c r="BBV250" s="101"/>
      <c r="BBW250" s="101"/>
      <c r="BBX250" s="101"/>
      <c r="BBY250" s="101"/>
      <c r="BBZ250" s="101"/>
      <c r="BCA250" s="101"/>
      <c r="BCB250" s="101"/>
      <c r="BCC250" s="101"/>
      <c r="BCD250" s="101"/>
      <c r="BCE250" s="101"/>
      <c r="BCF250" s="101"/>
      <c r="BCG250" s="101"/>
      <c r="BCH250" s="101"/>
      <c r="BCI250" s="101"/>
      <c r="BCJ250" s="101"/>
      <c r="BCK250" s="101"/>
      <c r="BCL250" s="101"/>
      <c r="BCM250" s="101"/>
      <c r="BCN250" s="101"/>
      <c r="BCO250" s="101"/>
      <c r="BCP250" s="101"/>
      <c r="BCQ250" s="101"/>
      <c r="BCR250" s="101"/>
      <c r="BCS250" s="101"/>
      <c r="BCT250" s="101"/>
      <c r="BCU250" s="101"/>
      <c r="BCV250" s="101"/>
      <c r="BCW250" s="101"/>
      <c r="BCX250" s="101"/>
      <c r="BCY250" s="101"/>
      <c r="BCZ250" s="101"/>
      <c r="BDA250" s="101"/>
      <c r="BDB250" s="101"/>
      <c r="BDC250" s="101"/>
      <c r="BDD250" s="101"/>
      <c r="BDE250" s="101"/>
      <c r="BDF250" s="101"/>
      <c r="BDG250" s="101"/>
      <c r="BDH250" s="101"/>
      <c r="BDI250" s="101"/>
      <c r="BDJ250" s="101"/>
      <c r="BDK250" s="101"/>
      <c r="BDL250" s="101"/>
      <c r="BDM250" s="101"/>
      <c r="BDN250" s="101"/>
      <c r="BDO250" s="101"/>
      <c r="BDP250" s="101"/>
      <c r="BDQ250" s="101"/>
      <c r="BDR250" s="101"/>
      <c r="BDS250" s="101"/>
      <c r="BDT250" s="101"/>
      <c r="BDU250" s="101"/>
      <c r="BDV250" s="101"/>
      <c r="BDW250" s="101"/>
      <c r="BDX250" s="101"/>
      <c r="BDY250" s="101"/>
      <c r="BDZ250" s="101"/>
      <c r="BEA250" s="101"/>
      <c r="BEB250" s="101"/>
      <c r="BEC250" s="101"/>
      <c r="BED250" s="101"/>
      <c r="BEE250" s="101"/>
      <c r="BEF250" s="101"/>
      <c r="BEG250" s="101"/>
      <c r="BEH250" s="101"/>
      <c r="BEI250" s="101"/>
      <c r="BEJ250" s="101"/>
      <c r="BEK250" s="101"/>
      <c r="BEL250" s="101"/>
      <c r="BEM250" s="101"/>
      <c r="BEN250" s="101"/>
      <c r="BEO250" s="101"/>
      <c r="BEP250" s="101"/>
      <c r="BEQ250" s="101"/>
      <c r="BER250" s="101"/>
      <c r="BES250" s="101"/>
      <c r="BET250" s="101"/>
      <c r="BEU250" s="101"/>
      <c r="BEV250" s="101"/>
      <c r="BEW250" s="101"/>
      <c r="BEX250" s="101"/>
      <c r="BEY250" s="101"/>
      <c r="BEZ250" s="101"/>
      <c r="BFA250" s="101"/>
      <c r="BFB250" s="101"/>
      <c r="BFC250" s="101"/>
      <c r="BFD250" s="101"/>
      <c r="BFE250" s="101"/>
      <c r="BFF250" s="101"/>
      <c r="BFG250" s="101"/>
      <c r="BFH250" s="101"/>
      <c r="BFI250" s="101"/>
      <c r="BFJ250" s="101"/>
      <c r="BFK250" s="101"/>
      <c r="BFL250" s="101"/>
      <c r="BFM250" s="101"/>
      <c r="BFN250" s="101"/>
      <c r="BFO250" s="101"/>
      <c r="BFP250" s="101"/>
      <c r="BFQ250" s="101"/>
      <c r="BFR250" s="101"/>
    </row>
    <row r="251" spans="1:1526" s="98" customFormat="1" x14ac:dyDescent="0.2">
      <c r="A251" s="438" t="s">
        <v>218</v>
      </c>
      <c r="B251" s="438"/>
      <c r="C251" s="438"/>
      <c r="D251" s="438"/>
      <c r="E251" s="439"/>
      <c r="F251" s="161"/>
      <c r="G251" s="421">
        <f>SUM(G250:I250)</f>
        <v>1</v>
      </c>
      <c r="H251" s="434"/>
      <c r="I251" s="434"/>
      <c r="J251" s="434">
        <f>SUM(J250:L250)+G251</f>
        <v>3</v>
      </c>
      <c r="K251" s="434"/>
      <c r="L251" s="434"/>
      <c r="M251" s="434">
        <f>SUM(M250:O250)+J251</f>
        <v>10</v>
      </c>
      <c r="N251" s="434"/>
      <c r="O251" s="434"/>
      <c r="P251" s="419">
        <f>SUM(P250:R250)+M251</f>
        <v>18</v>
      </c>
      <c r="Q251" s="420"/>
      <c r="R251" s="421"/>
      <c r="BA251" s="101"/>
      <c r="BB251" s="101"/>
      <c r="BC251" s="101"/>
      <c r="BD251" s="101"/>
      <c r="BE251" s="101"/>
      <c r="BF251" s="101"/>
      <c r="BG251" s="101"/>
      <c r="BH251" s="101"/>
      <c r="BI251" s="101"/>
      <c r="BJ251" s="101"/>
      <c r="BK251" s="101"/>
      <c r="BL251" s="101"/>
      <c r="BM251" s="101"/>
      <c r="BN251" s="101"/>
      <c r="BO251" s="101"/>
      <c r="BP251" s="101"/>
      <c r="BQ251" s="101"/>
      <c r="BR251" s="101"/>
      <c r="BS251" s="101"/>
      <c r="BT251" s="101"/>
      <c r="BU251" s="101"/>
      <c r="BV251" s="101"/>
      <c r="BW251" s="101"/>
      <c r="BX251" s="101"/>
      <c r="BY251" s="101"/>
      <c r="BZ251" s="101"/>
      <c r="CA251" s="101"/>
      <c r="CB251" s="101"/>
      <c r="CC251" s="101"/>
      <c r="CD251" s="101"/>
      <c r="CE251" s="101"/>
      <c r="CF251" s="101"/>
      <c r="CG251" s="101"/>
      <c r="CH251" s="101"/>
      <c r="CI251" s="101"/>
      <c r="CJ251" s="101"/>
      <c r="CK251" s="101"/>
      <c r="CL251" s="101"/>
      <c r="CM251" s="101"/>
      <c r="CN251" s="101"/>
      <c r="CO251" s="101"/>
      <c r="CP251" s="101"/>
      <c r="CQ251" s="101"/>
      <c r="CR251" s="101"/>
      <c r="CS251" s="101"/>
      <c r="CT251" s="101"/>
      <c r="CU251" s="101"/>
      <c r="CV251" s="101"/>
      <c r="CW251" s="101"/>
      <c r="CX251" s="101"/>
      <c r="CY251" s="101"/>
      <c r="CZ251" s="101"/>
      <c r="DA251" s="101"/>
      <c r="DB251" s="101"/>
      <c r="DC251" s="101"/>
      <c r="DD251" s="101"/>
      <c r="DE251" s="101"/>
      <c r="DF251" s="101"/>
      <c r="DG251" s="101"/>
      <c r="DH251" s="101"/>
      <c r="DI251" s="101"/>
      <c r="DJ251" s="101"/>
      <c r="DK251" s="101"/>
      <c r="DL251" s="101"/>
      <c r="DM251" s="101"/>
      <c r="DN251" s="101"/>
      <c r="DO251" s="101"/>
      <c r="DP251" s="101"/>
      <c r="DQ251" s="101"/>
      <c r="DR251" s="101"/>
      <c r="DS251" s="101"/>
      <c r="DT251" s="101"/>
      <c r="DU251" s="101"/>
      <c r="DV251" s="101"/>
      <c r="DW251" s="101"/>
      <c r="DX251" s="101"/>
      <c r="DY251" s="101"/>
      <c r="DZ251" s="101"/>
      <c r="EA251" s="101"/>
      <c r="EB251" s="101"/>
      <c r="EC251" s="101"/>
      <c r="ED251" s="101"/>
      <c r="EE251" s="101"/>
      <c r="EF251" s="101"/>
      <c r="EG251" s="101"/>
      <c r="EH251" s="101"/>
      <c r="EI251" s="101"/>
      <c r="EJ251" s="101"/>
      <c r="EK251" s="101"/>
      <c r="EL251" s="101"/>
      <c r="EM251" s="101"/>
      <c r="EN251" s="101"/>
      <c r="EO251" s="101"/>
      <c r="EP251" s="101"/>
      <c r="EQ251" s="101"/>
      <c r="ER251" s="101"/>
      <c r="ES251" s="101"/>
      <c r="ET251" s="101"/>
      <c r="EU251" s="101"/>
      <c r="EV251" s="101"/>
      <c r="EW251" s="101"/>
      <c r="EX251" s="101"/>
      <c r="EY251" s="101"/>
      <c r="EZ251" s="101"/>
      <c r="FA251" s="101"/>
      <c r="FB251" s="101"/>
      <c r="FC251" s="101"/>
      <c r="FD251" s="101"/>
      <c r="FE251" s="101"/>
      <c r="FF251" s="101"/>
      <c r="FG251" s="101"/>
      <c r="FH251" s="101"/>
      <c r="FI251" s="101"/>
      <c r="FJ251" s="101"/>
      <c r="FK251" s="101"/>
      <c r="FL251" s="101"/>
      <c r="FM251" s="101"/>
      <c r="FN251" s="101"/>
      <c r="FO251" s="101"/>
      <c r="FP251" s="101"/>
      <c r="FQ251" s="101"/>
      <c r="FR251" s="101"/>
      <c r="FS251" s="101"/>
      <c r="FT251" s="101"/>
      <c r="FU251" s="101"/>
      <c r="FV251" s="101"/>
      <c r="FW251" s="101"/>
      <c r="FX251" s="101"/>
      <c r="FY251" s="101"/>
      <c r="FZ251" s="101"/>
      <c r="GA251" s="101"/>
      <c r="GB251" s="101"/>
      <c r="GC251" s="101"/>
      <c r="GD251" s="101"/>
      <c r="GE251" s="101"/>
      <c r="GF251" s="101"/>
      <c r="GG251" s="101"/>
      <c r="GH251" s="101"/>
      <c r="GI251" s="101"/>
      <c r="GJ251" s="101"/>
      <c r="GK251" s="101"/>
      <c r="GL251" s="101"/>
      <c r="GM251" s="101"/>
      <c r="GN251" s="101"/>
      <c r="GO251" s="101"/>
      <c r="GP251" s="101"/>
      <c r="GQ251" s="101"/>
      <c r="GR251" s="101"/>
      <c r="GS251" s="101"/>
      <c r="GT251" s="101"/>
      <c r="GU251" s="101"/>
      <c r="GV251" s="101"/>
      <c r="GW251" s="101"/>
      <c r="GX251" s="101"/>
      <c r="GY251" s="101"/>
      <c r="GZ251" s="101"/>
      <c r="HA251" s="101"/>
      <c r="HB251" s="101"/>
      <c r="HC251" s="101"/>
      <c r="HD251" s="101"/>
      <c r="HE251" s="101"/>
      <c r="HF251" s="101"/>
      <c r="HG251" s="101"/>
      <c r="HH251" s="101"/>
      <c r="HI251" s="101"/>
      <c r="HJ251" s="101"/>
      <c r="HK251" s="101"/>
      <c r="HL251" s="101"/>
      <c r="HM251" s="101"/>
      <c r="HN251" s="101"/>
      <c r="HO251" s="101"/>
      <c r="HP251" s="101"/>
      <c r="HQ251" s="101"/>
      <c r="HR251" s="101"/>
      <c r="HS251" s="101"/>
      <c r="HT251" s="101"/>
      <c r="HU251" s="101"/>
      <c r="HV251" s="101"/>
      <c r="HW251" s="101"/>
      <c r="HX251" s="101"/>
      <c r="HY251" s="101"/>
      <c r="HZ251" s="101"/>
      <c r="IA251" s="101"/>
      <c r="IB251" s="101"/>
      <c r="IC251" s="101"/>
      <c r="ID251" s="101"/>
      <c r="IE251" s="101"/>
      <c r="IF251" s="101"/>
      <c r="IG251" s="101"/>
      <c r="IH251" s="101"/>
      <c r="II251" s="101"/>
      <c r="IJ251" s="101"/>
      <c r="IK251" s="101"/>
      <c r="IL251" s="101"/>
      <c r="IM251" s="101"/>
      <c r="IN251" s="101"/>
      <c r="IO251" s="101"/>
      <c r="IP251" s="101"/>
      <c r="IQ251" s="101"/>
      <c r="IR251" s="101"/>
      <c r="IS251" s="101"/>
      <c r="IT251" s="101"/>
      <c r="IU251" s="101"/>
      <c r="IV251" s="101"/>
      <c r="IW251" s="101"/>
      <c r="IX251" s="101"/>
      <c r="IY251" s="101"/>
      <c r="IZ251" s="101"/>
      <c r="JA251" s="101"/>
      <c r="JB251" s="101"/>
      <c r="JC251" s="101"/>
      <c r="JD251" s="101"/>
      <c r="JE251" s="101"/>
      <c r="JF251" s="101"/>
      <c r="JG251" s="101"/>
      <c r="JH251" s="101"/>
      <c r="JI251" s="101"/>
      <c r="JJ251" s="101"/>
      <c r="JK251" s="101"/>
      <c r="JL251" s="101"/>
      <c r="JM251" s="101"/>
      <c r="JN251" s="101"/>
      <c r="JO251" s="101"/>
      <c r="JP251" s="101"/>
      <c r="JQ251" s="101"/>
      <c r="JR251" s="101"/>
      <c r="JS251" s="101"/>
      <c r="JT251" s="101"/>
      <c r="JU251" s="101"/>
      <c r="JV251" s="101"/>
      <c r="JW251" s="101"/>
      <c r="JX251" s="101"/>
      <c r="JY251" s="101"/>
      <c r="JZ251" s="101"/>
      <c r="KA251" s="101"/>
      <c r="KB251" s="101"/>
      <c r="KC251" s="101"/>
      <c r="KD251" s="101"/>
      <c r="KE251" s="101"/>
      <c r="KF251" s="101"/>
      <c r="KG251" s="101"/>
      <c r="KH251" s="101"/>
      <c r="KI251" s="101"/>
      <c r="KJ251" s="101"/>
      <c r="KK251" s="101"/>
      <c r="KL251" s="101"/>
      <c r="KM251" s="101"/>
      <c r="KN251" s="101"/>
      <c r="KO251" s="101"/>
      <c r="KP251" s="101"/>
      <c r="KQ251" s="101"/>
      <c r="KR251" s="101"/>
      <c r="KS251" s="101"/>
      <c r="KT251" s="101"/>
      <c r="KU251" s="101"/>
      <c r="KV251" s="101"/>
      <c r="KW251" s="101"/>
      <c r="KX251" s="101"/>
      <c r="KY251" s="101"/>
      <c r="KZ251" s="101"/>
      <c r="LA251" s="101"/>
      <c r="LB251" s="101"/>
      <c r="LC251" s="101"/>
      <c r="LD251" s="101"/>
      <c r="LE251" s="101"/>
      <c r="LF251" s="101"/>
      <c r="LG251" s="101"/>
      <c r="LH251" s="101"/>
      <c r="LI251" s="101"/>
      <c r="LJ251" s="101"/>
      <c r="LK251" s="101"/>
      <c r="LL251" s="101"/>
      <c r="LM251" s="101"/>
      <c r="LN251" s="101"/>
      <c r="LO251" s="101"/>
      <c r="LP251" s="101"/>
      <c r="LQ251" s="101"/>
      <c r="LR251" s="101"/>
      <c r="LS251" s="101"/>
      <c r="LT251" s="101"/>
      <c r="LU251" s="101"/>
      <c r="LV251" s="101"/>
      <c r="LW251" s="101"/>
      <c r="LX251" s="101"/>
      <c r="LY251" s="101"/>
      <c r="LZ251" s="101"/>
      <c r="MA251" s="101"/>
      <c r="MB251" s="101"/>
      <c r="MC251" s="101"/>
      <c r="MD251" s="101"/>
      <c r="ME251" s="101"/>
      <c r="MF251" s="101"/>
      <c r="MG251" s="101"/>
      <c r="MH251" s="101"/>
      <c r="MI251" s="101"/>
      <c r="MJ251" s="101"/>
      <c r="MK251" s="101"/>
      <c r="ML251" s="101"/>
      <c r="MM251" s="101"/>
      <c r="MN251" s="101"/>
      <c r="MO251" s="101"/>
      <c r="MP251" s="101"/>
      <c r="MQ251" s="101"/>
      <c r="MR251" s="101"/>
      <c r="MS251" s="101"/>
      <c r="MT251" s="101"/>
      <c r="MU251" s="101"/>
      <c r="MV251" s="101"/>
      <c r="MW251" s="101"/>
      <c r="MX251" s="101"/>
      <c r="MY251" s="101"/>
      <c r="MZ251" s="101"/>
      <c r="NA251" s="101"/>
      <c r="NB251" s="101"/>
      <c r="NC251" s="101"/>
      <c r="ND251" s="101"/>
      <c r="NE251" s="101"/>
      <c r="NF251" s="101"/>
      <c r="NG251" s="101"/>
      <c r="NH251" s="101"/>
      <c r="NI251" s="101"/>
      <c r="NJ251" s="101"/>
      <c r="NK251" s="101"/>
      <c r="NL251" s="101"/>
      <c r="NM251" s="101"/>
      <c r="NN251" s="101"/>
      <c r="NO251" s="101"/>
      <c r="NP251" s="101"/>
      <c r="NQ251" s="101"/>
      <c r="NR251" s="101"/>
      <c r="NS251" s="101"/>
      <c r="NT251" s="101"/>
      <c r="NU251" s="101"/>
      <c r="NV251" s="101"/>
      <c r="NW251" s="101"/>
      <c r="NX251" s="101"/>
      <c r="NY251" s="101"/>
      <c r="NZ251" s="101"/>
      <c r="OA251" s="101"/>
      <c r="OB251" s="101"/>
      <c r="OC251" s="101"/>
      <c r="OD251" s="101"/>
      <c r="OE251" s="101"/>
      <c r="OF251" s="101"/>
      <c r="OG251" s="101"/>
      <c r="OH251" s="101"/>
      <c r="OI251" s="101"/>
      <c r="OJ251" s="101"/>
      <c r="OK251" s="101"/>
      <c r="OL251" s="101"/>
      <c r="OM251" s="101"/>
      <c r="ON251" s="101"/>
      <c r="OO251" s="101"/>
      <c r="OP251" s="101"/>
      <c r="OQ251" s="101"/>
      <c r="OR251" s="101"/>
      <c r="OS251" s="101"/>
      <c r="OT251" s="101"/>
      <c r="OU251" s="101"/>
      <c r="OV251" s="101"/>
      <c r="OW251" s="101"/>
      <c r="OX251" s="101"/>
      <c r="OY251" s="101"/>
      <c r="OZ251" s="101"/>
      <c r="PA251" s="101"/>
      <c r="PB251" s="101"/>
      <c r="PC251" s="101"/>
      <c r="PD251" s="101"/>
      <c r="PE251" s="101"/>
      <c r="PF251" s="101"/>
      <c r="PG251" s="101"/>
      <c r="PH251" s="101"/>
      <c r="PI251" s="101"/>
      <c r="PJ251" s="101"/>
      <c r="PK251" s="101"/>
      <c r="PL251" s="101"/>
      <c r="PM251" s="101"/>
      <c r="PN251" s="101"/>
      <c r="PO251" s="101"/>
      <c r="PP251" s="101"/>
      <c r="PQ251" s="101"/>
      <c r="PR251" s="101"/>
      <c r="PS251" s="101"/>
      <c r="PT251" s="101"/>
      <c r="PU251" s="101"/>
      <c r="PV251" s="101"/>
      <c r="PW251" s="101"/>
      <c r="PX251" s="101"/>
      <c r="PY251" s="101"/>
      <c r="PZ251" s="101"/>
      <c r="QA251" s="101"/>
      <c r="QB251" s="101"/>
      <c r="QC251" s="101"/>
      <c r="QD251" s="101"/>
      <c r="QE251" s="101"/>
      <c r="QF251" s="101"/>
      <c r="QG251" s="101"/>
      <c r="QH251" s="101"/>
      <c r="QI251" s="101"/>
      <c r="QJ251" s="101"/>
      <c r="QK251" s="101"/>
      <c r="QL251" s="101"/>
      <c r="QM251" s="101"/>
      <c r="QN251" s="101"/>
      <c r="QO251" s="101"/>
      <c r="QP251" s="101"/>
      <c r="QQ251" s="101"/>
      <c r="QR251" s="101"/>
      <c r="QS251" s="101"/>
      <c r="QT251" s="101"/>
      <c r="QU251" s="101"/>
      <c r="QV251" s="101"/>
      <c r="QW251" s="101"/>
      <c r="QX251" s="101"/>
      <c r="QY251" s="101"/>
      <c r="QZ251" s="101"/>
      <c r="RA251" s="101"/>
      <c r="RB251" s="101"/>
      <c r="RC251" s="101"/>
      <c r="RD251" s="101"/>
      <c r="RE251" s="101"/>
      <c r="RF251" s="101"/>
      <c r="RG251" s="101"/>
      <c r="RH251" s="101"/>
      <c r="RI251" s="101"/>
      <c r="RJ251" s="101"/>
      <c r="RK251" s="101"/>
      <c r="RL251" s="101"/>
      <c r="RM251" s="101"/>
      <c r="RN251" s="101"/>
      <c r="RO251" s="101"/>
      <c r="RP251" s="101"/>
      <c r="RQ251" s="101"/>
      <c r="RR251" s="101"/>
      <c r="RS251" s="101"/>
      <c r="RT251" s="101"/>
      <c r="RU251" s="101"/>
      <c r="RV251" s="101"/>
      <c r="RW251" s="101"/>
      <c r="RX251" s="101"/>
      <c r="RY251" s="101"/>
      <c r="RZ251" s="101"/>
      <c r="SA251" s="101"/>
      <c r="SB251" s="101"/>
      <c r="SC251" s="101"/>
      <c r="SD251" s="101"/>
      <c r="SE251" s="101"/>
      <c r="SF251" s="101"/>
      <c r="SG251" s="101"/>
      <c r="SH251" s="101"/>
      <c r="SI251" s="101"/>
      <c r="SJ251" s="101"/>
      <c r="SK251" s="101"/>
      <c r="SL251" s="101"/>
      <c r="SM251" s="101"/>
      <c r="SN251" s="101"/>
      <c r="SO251" s="101"/>
      <c r="SP251" s="101"/>
      <c r="SQ251" s="101"/>
      <c r="SR251" s="101"/>
      <c r="SS251" s="101"/>
      <c r="ST251" s="101"/>
      <c r="SU251" s="101"/>
      <c r="SV251" s="101"/>
      <c r="SW251" s="101"/>
      <c r="SX251" s="101"/>
      <c r="SY251" s="101"/>
      <c r="SZ251" s="101"/>
      <c r="TA251" s="101"/>
      <c r="TB251" s="101"/>
      <c r="TC251" s="101"/>
      <c r="TD251" s="101"/>
      <c r="TE251" s="101"/>
      <c r="TF251" s="101"/>
      <c r="TG251" s="101"/>
      <c r="TH251" s="101"/>
      <c r="TI251" s="101"/>
      <c r="TJ251" s="101"/>
      <c r="TK251" s="101"/>
      <c r="TL251" s="101"/>
      <c r="TM251" s="101"/>
      <c r="TN251" s="101"/>
      <c r="TO251" s="101"/>
      <c r="TP251" s="101"/>
      <c r="TQ251" s="101"/>
      <c r="TR251" s="101"/>
      <c r="TS251" s="101"/>
      <c r="TT251" s="101"/>
      <c r="TU251" s="101"/>
      <c r="TV251" s="101"/>
      <c r="TW251" s="101"/>
      <c r="TX251" s="101"/>
      <c r="TY251" s="101"/>
      <c r="TZ251" s="101"/>
      <c r="UA251" s="101"/>
      <c r="UB251" s="101"/>
      <c r="UC251" s="101"/>
      <c r="UD251" s="101"/>
      <c r="UE251" s="101"/>
      <c r="UF251" s="101"/>
      <c r="UG251" s="101"/>
      <c r="UH251" s="101"/>
      <c r="UI251" s="101"/>
      <c r="UJ251" s="101"/>
      <c r="UK251" s="101"/>
      <c r="UL251" s="101"/>
      <c r="UM251" s="101"/>
      <c r="UN251" s="101"/>
      <c r="UO251" s="101"/>
      <c r="UP251" s="101"/>
      <c r="UQ251" s="101"/>
      <c r="UR251" s="101"/>
      <c r="US251" s="101"/>
      <c r="UT251" s="101"/>
      <c r="UU251" s="101"/>
      <c r="UV251" s="101"/>
      <c r="UW251" s="101"/>
      <c r="UX251" s="101"/>
      <c r="UY251" s="101"/>
      <c r="UZ251" s="101"/>
      <c r="VA251" s="101"/>
      <c r="VB251" s="101"/>
      <c r="VC251" s="101"/>
      <c r="VD251" s="101"/>
      <c r="VE251" s="101"/>
      <c r="VF251" s="101"/>
      <c r="VG251" s="101"/>
      <c r="VH251" s="101"/>
      <c r="VI251" s="101"/>
      <c r="VJ251" s="101"/>
      <c r="VK251" s="101"/>
      <c r="VL251" s="101"/>
      <c r="VM251" s="101"/>
      <c r="VN251" s="101"/>
      <c r="VO251" s="101"/>
      <c r="VP251" s="101"/>
      <c r="VQ251" s="101"/>
      <c r="VR251" s="101"/>
      <c r="VS251" s="101"/>
      <c r="VT251" s="101"/>
      <c r="VU251" s="101"/>
      <c r="VV251" s="101"/>
      <c r="VW251" s="101"/>
      <c r="VX251" s="101"/>
      <c r="VY251" s="101"/>
      <c r="VZ251" s="101"/>
      <c r="WA251" s="101"/>
      <c r="WB251" s="101"/>
      <c r="WC251" s="101"/>
      <c r="WD251" s="101"/>
      <c r="WE251" s="101"/>
      <c r="WF251" s="101"/>
      <c r="WG251" s="101"/>
      <c r="WH251" s="101"/>
      <c r="WI251" s="101"/>
      <c r="WJ251" s="101"/>
      <c r="WK251" s="101"/>
      <c r="WL251" s="101"/>
      <c r="WM251" s="101"/>
      <c r="WN251" s="101"/>
      <c r="WO251" s="101"/>
      <c r="WP251" s="101"/>
      <c r="WQ251" s="101"/>
      <c r="WR251" s="101"/>
      <c r="WS251" s="101"/>
      <c r="WT251" s="101"/>
      <c r="WU251" s="101"/>
      <c r="WV251" s="101"/>
      <c r="WW251" s="101"/>
      <c r="WX251" s="101"/>
      <c r="WY251" s="101"/>
      <c r="WZ251" s="101"/>
      <c r="XA251" s="101"/>
      <c r="XB251" s="101"/>
      <c r="XC251" s="101"/>
      <c r="XD251" s="101"/>
      <c r="XE251" s="101"/>
      <c r="XF251" s="101"/>
      <c r="XG251" s="101"/>
      <c r="XH251" s="101"/>
      <c r="XI251" s="101"/>
      <c r="XJ251" s="101"/>
      <c r="XK251" s="101"/>
      <c r="XL251" s="101"/>
      <c r="XM251" s="101"/>
      <c r="XN251" s="101"/>
      <c r="XO251" s="101"/>
      <c r="XP251" s="101"/>
      <c r="XQ251" s="101"/>
      <c r="XR251" s="101"/>
      <c r="XS251" s="101"/>
      <c r="XT251" s="101"/>
      <c r="XU251" s="101"/>
      <c r="XV251" s="101"/>
      <c r="XW251" s="101"/>
      <c r="XX251" s="101"/>
      <c r="XY251" s="101"/>
      <c r="XZ251" s="101"/>
      <c r="YA251" s="101"/>
      <c r="YB251" s="101"/>
      <c r="YC251" s="101"/>
      <c r="YD251" s="101"/>
      <c r="YE251" s="101"/>
      <c r="YF251" s="101"/>
      <c r="YG251" s="101"/>
      <c r="YH251" s="101"/>
      <c r="YI251" s="101"/>
      <c r="YJ251" s="101"/>
      <c r="YK251" s="101"/>
      <c r="YL251" s="101"/>
      <c r="YM251" s="101"/>
      <c r="YN251" s="101"/>
      <c r="YO251" s="101"/>
      <c r="YP251" s="101"/>
      <c r="YQ251" s="101"/>
      <c r="YR251" s="101"/>
      <c r="YS251" s="101"/>
      <c r="YT251" s="101"/>
      <c r="YU251" s="101"/>
      <c r="YV251" s="101"/>
      <c r="YW251" s="101"/>
      <c r="YX251" s="101"/>
      <c r="YY251" s="101"/>
      <c r="YZ251" s="101"/>
      <c r="ZA251" s="101"/>
      <c r="ZB251" s="101"/>
      <c r="ZC251" s="101"/>
      <c r="ZD251" s="101"/>
      <c r="ZE251" s="101"/>
      <c r="ZF251" s="101"/>
      <c r="ZG251" s="101"/>
      <c r="ZH251" s="101"/>
      <c r="ZI251" s="101"/>
      <c r="ZJ251" s="101"/>
      <c r="ZK251" s="101"/>
      <c r="ZL251" s="101"/>
      <c r="ZM251" s="101"/>
      <c r="ZN251" s="101"/>
      <c r="ZO251" s="101"/>
      <c r="ZP251" s="101"/>
      <c r="ZQ251" s="101"/>
      <c r="ZR251" s="101"/>
      <c r="ZS251" s="101"/>
      <c r="ZT251" s="101"/>
      <c r="ZU251" s="101"/>
      <c r="ZV251" s="101"/>
      <c r="ZW251" s="101"/>
      <c r="ZX251" s="101"/>
      <c r="ZY251" s="101"/>
      <c r="ZZ251" s="101"/>
      <c r="AAA251" s="101"/>
      <c r="AAB251" s="101"/>
      <c r="AAC251" s="101"/>
      <c r="AAD251" s="101"/>
      <c r="AAE251" s="101"/>
      <c r="AAF251" s="101"/>
      <c r="AAG251" s="101"/>
      <c r="AAH251" s="101"/>
      <c r="AAI251" s="101"/>
      <c r="AAJ251" s="101"/>
      <c r="AAK251" s="101"/>
      <c r="AAL251" s="101"/>
      <c r="AAM251" s="101"/>
      <c r="AAN251" s="101"/>
      <c r="AAO251" s="101"/>
      <c r="AAP251" s="101"/>
      <c r="AAQ251" s="101"/>
      <c r="AAR251" s="101"/>
      <c r="AAS251" s="101"/>
      <c r="AAT251" s="101"/>
      <c r="AAU251" s="101"/>
      <c r="AAV251" s="101"/>
      <c r="AAW251" s="101"/>
      <c r="AAX251" s="101"/>
      <c r="AAY251" s="101"/>
      <c r="AAZ251" s="101"/>
      <c r="ABA251" s="101"/>
      <c r="ABB251" s="101"/>
      <c r="ABC251" s="101"/>
      <c r="ABD251" s="101"/>
      <c r="ABE251" s="101"/>
      <c r="ABF251" s="101"/>
      <c r="ABG251" s="101"/>
      <c r="ABH251" s="101"/>
      <c r="ABI251" s="101"/>
      <c r="ABJ251" s="101"/>
      <c r="ABK251" s="101"/>
      <c r="ABL251" s="101"/>
      <c r="ABM251" s="101"/>
      <c r="ABN251" s="101"/>
      <c r="ABO251" s="101"/>
      <c r="ABP251" s="101"/>
      <c r="ABQ251" s="101"/>
      <c r="ABR251" s="101"/>
      <c r="ABS251" s="101"/>
      <c r="ABT251" s="101"/>
      <c r="ABU251" s="101"/>
      <c r="ABV251" s="101"/>
      <c r="ABW251" s="101"/>
      <c r="ABX251" s="101"/>
      <c r="ABY251" s="101"/>
      <c r="ABZ251" s="101"/>
      <c r="ACA251" s="101"/>
      <c r="ACB251" s="101"/>
      <c r="ACC251" s="101"/>
      <c r="ACD251" s="101"/>
      <c r="ACE251" s="101"/>
      <c r="ACF251" s="101"/>
      <c r="ACG251" s="101"/>
      <c r="ACH251" s="101"/>
      <c r="ACI251" s="101"/>
      <c r="ACJ251" s="101"/>
      <c r="ACK251" s="101"/>
      <c r="ACL251" s="101"/>
      <c r="ACM251" s="101"/>
      <c r="ACN251" s="101"/>
      <c r="ACO251" s="101"/>
      <c r="ACP251" s="101"/>
      <c r="ACQ251" s="101"/>
      <c r="ACR251" s="101"/>
      <c r="ACS251" s="101"/>
      <c r="ACT251" s="101"/>
      <c r="ACU251" s="101"/>
      <c r="ACV251" s="101"/>
      <c r="ACW251" s="101"/>
      <c r="ACX251" s="101"/>
      <c r="ACY251" s="101"/>
      <c r="ACZ251" s="101"/>
      <c r="ADA251" s="101"/>
      <c r="ADB251" s="101"/>
      <c r="ADC251" s="101"/>
      <c r="ADD251" s="101"/>
      <c r="ADE251" s="101"/>
      <c r="ADF251" s="101"/>
      <c r="ADG251" s="101"/>
      <c r="ADH251" s="101"/>
      <c r="ADI251" s="101"/>
      <c r="ADJ251" s="101"/>
      <c r="ADK251" s="101"/>
      <c r="ADL251" s="101"/>
      <c r="ADM251" s="101"/>
      <c r="ADN251" s="101"/>
      <c r="ADO251" s="101"/>
      <c r="ADP251" s="101"/>
      <c r="ADQ251" s="101"/>
      <c r="ADR251" s="101"/>
      <c r="ADS251" s="101"/>
      <c r="ADT251" s="101"/>
      <c r="ADU251" s="101"/>
      <c r="ADV251" s="101"/>
      <c r="ADW251" s="101"/>
      <c r="ADX251" s="101"/>
      <c r="ADY251" s="101"/>
      <c r="ADZ251" s="101"/>
      <c r="AEA251" s="101"/>
      <c r="AEB251" s="101"/>
      <c r="AEC251" s="101"/>
      <c r="AED251" s="101"/>
      <c r="AEE251" s="101"/>
      <c r="AEF251" s="101"/>
      <c r="AEG251" s="101"/>
      <c r="AEH251" s="101"/>
      <c r="AEI251" s="101"/>
      <c r="AEJ251" s="101"/>
      <c r="AEK251" s="101"/>
      <c r="AEL251" s="101"/>
      <c r="AEM251" s="101"/>
      <c r="AEN251" s="101"/>
      <c r="AEO251" s="101"/>
      <c r="AEP251" s="101"/>
      <c r="AEQ251" s="101"/>
      <c r="AER251" s="101"/>
      <c r="AES251" s="101"/>
      <c r="AET251" s="101"/>
      <c r="AEU251" s="101"/>
      <c r="AEV251" s="101"/>
      <c r="AEW251" s="101"/>
      <c r="AEX251" s="101"/>
      <c r="AEY251" s="101"/>
      <c r="AEZ251" s="101"/>
      <c r="AFA251" s="101"/>
      <c r="AFB251" s="101"/>
      <c r="AFC251" s="101"/>
      <c r="AFD251" s="101"/>
      <c r="AFE251" s="101"/>
      <c r="AFF251" s="101"/>
      <c r="AFG251" s="101"/>
      <c r="AFH251" s="101"/>
      <c r="AFI251" s="101"/>
      <c r="AFJ251" s="101"/>
      <c r="AFK251" s="101"/>
      <c r="AFL251" s="101"/>
      <c r="AFM251" s="101"/>
      <c r="AFN251" s="101"/>
      <c r="AFO251" s="101"/>
      <c r="AFP251" s="101"/>
      <c r="AFQ251" s="101"/>
      <c r="AFR251" s="101"/>
      <c r="AFS251" s="101"/>
      <c r="AFT251" s="101"/>
      <c r="AFU251" s="101"/>
      <c r="AFV251" s="101"/>
      <c r="AFW251" s="101"/>
      <c r="AFX251" s="101"/>
      <c r="AFY251" s="101"/>
      <c r="AFZ251" s="101"/>
      <c r="AGA251" s="101"/>
      <c r="AGB251" s="101"/>
      <c r="AGC251" s="101"/>
      <c r="AGD251" s="101"/>
      <c r="AGE251" s="101"/>
      <c r="AGF251" s="101"/>
      <c r="AGG251" s="101"/>
      <c r="AGH251" s="101"/>
      <c r="AGI251" s="101"/>
      <c r="AGJ251" s="101"/>
      <c r="AGK251" s="101"/>
      <c r="AGL251" s="101"/>
      <c r="AGM251" s="101"/>
      <c r="AGN251" s="101"/>
      <c r="AGO251" s="101"/>
      <c r="AGP251" s="101"/>
      <c r="AGQ251" s="101"/>
      <c r="AGR251" s="101"/>
      <c r="AGS251" s="101"/>
      <c r="AGT251" s="101"/>
      <c r="AGU251" s="101"/>
      <c r="AGV251" s="101"/>
      <c r="AGW251" s="101"/>
      <c r="AGX251" s="101"/>
      <c r="AGY251" s="101"/>
      <c r="AGZ251" s="101"/>
      <c r="AHA251" s="101"/>
      <c r="AHB251" s="101"/>
      <c r="AHC251" s="101"/>
      <c r="AHD251" s="101"/>
      <c r="AHE251" s="101"/>
      <c r="AHF251" s="101"/>
      <c r="AHG251" s="101"/>
      <c r="AHH251" s="101"/>
      <c r="AHI251" s="101"/>
      <c r="AHJ251" s="101"/>
      <c r="AHK251" s="101"/>
      <c r="AHL251" s="101"/>
      <c r="AHM251" s="101"/>
      <c r="AHN251" s="101"/>
      <c r="AHO251" s="101"/>
      <c r="AHP251" s="101"/>
      <c r="AHQ251" s="101"/>
      <c r="AHR251" s="101"/>
      <c r="AHS251" s="101"/>
      <c r="AHT251" s="101"/>
      <c r="AHU251" s="101"/>
      <c r="AHV251" s="101"/>
      <c r="AHW251" s="101"/>
      <c r="AHX251" s="101"/>
      <c r="AHY251" s="101"/>
      <c r="AHZ251" s="101"/>
      <c r="AIA251" s="101"/>
      <c r="AIB251" s="101"/>
      <c r="AIC251" s="101"/>
      <c r="AID251" s="101"/>
      <c r="AIE251" s="101"/>
      <c r="AIF251" s="101"/>
      <c r="AIG251" s="101"/>
      <c r="AIH251" s="101"/>
      <c r="AII251" s="101"/>
      <c r="AIJ251" s="101"/>
      <c r="AIK251" s="101"/>
      <c r="AIL251" s="101"/>
      <c r="AIM251" s="101"/>
      <c r="AIN251" s="101"/>
      <c r="AIO251" s="101"/>
      <c r="AIP251" s="101"/>
      <c r="AIQ251" s="101"/>
      <c r="AIR251" s="101"/>
      <c r="AIS251" s="101"/>
      <c r="AIT251" s="101"/>
      <c r="AIU251" s="101"/>
      <c r="AIV251" s="101"/>
      <c r="AIW251" s="101"/>
      <c r="AIX251" s="101"/>
      <c r="AIY251" s="101"/>
      <c r="AIZ251" s="101"/>
      <c r="AJA251" s="101"/>
      <c r="AJB251" s="101"/>
      <c r="AJC251" s="101"/>
      <c r="AJD251" s="101"/>
      <c r="AJE251" s="101"/>
      <c r="AJF251" s="101"/>
      <c r="AJG251" s="101"/>
      <c r="AJH251" s="101"/>
      <c r="AJI251" s="101"/>
      <c r="AJJ251" s="101"/>
      <c r="AJK251" s="101"/>
      <c r="AJL251" s="101"/>
      <c r="AJM251" s="101"/>
      <c r="AJN251" s="101"/>
      <c r="AJO251" s="101"/>
      <c r="AJP251" s="101"/>
      <c r="AJQ251" s="101"/>
      <c r="AJR251" s="101"/>
      <c r="AJS251" s="101"/>
      <c r="AJT251" s="101"/>
      <c r="AJU251" s="101"/>
      <c r="AJV251" s="101"/>
      <c r="AJW251" s="101"/>
      <c r="AJX251" s="101"/>
      <c r="AJY251" s="101"/>
      <c r="AJZ251" s="101"/>
      <c r="AKA251" s="101"/>
      <c r="AKB251" s="101"/>
      <c r="AKC251" s="101"/>
      <c r="AKD251" s="101"/>
      <c r="AKE251" s="101"/>
      <c r="AKF251" s="101"/>
      <c r="AKG251" s="101"/>
      <c r="AKH251" s="101"/>
      <c r="AKI251" s="101"/>
      <c r="AKJ251" s="101"/>
      <c r="AKK251" s="101"/>
      <c r="AKL251" s="101"/>
      <c r="AKM251" s="101"/>
      <c r="AKN251" s="101"/>
      <c r="AKO251" s="101"/>
      <c r="AKP251" s="101"/>
      <c r="AKQ251" s="101"/>
      <c r="AKR251" s="101"/>
      <c r="AKS251" s="101"/>
      <c r="AKT251" s="101"/>
      <c r="AKU251" s="101"/>
      <c r="AKV251" s="101"/>
      <c r="AKW251" s="101"/>
      <c r="AKX251" s="101"/>
      <c r="AKY251" s="101"/>
      <c r="AKZ251" s="101"/>
      <c r="ALA251" s="101"/>
      <c r="ALB251" s="101"/>
      <c r="ALC251" s="101"/>
      <c r="ALD251" s="101"/>
      <c r="ALE251" s="101"/>
      <c r="ALF251" s="101"/>
      <c r="ALG251" s="101"/>
      <c r="ALH251" s="101"/>
      <c r="ALI251" s="101"/>
      <c r="ALJ251" s="101"/>
      <c r="ALK251" s="101"/>
      <c r="ALL251" s="101"/>
      <c r="ALM251" s="101"/>
      <c r="ALN251" s="101"/>
      <c r="ALO251" s="101"/>
      <c r="ALP251" s="101"/>
      <c r="ALQ251" s="101"/>
      <c r="ALR251" s="101"/>
      <c r="ALS251" s="101"/>
      <c r="ALT251" s="101"/>
      <c r="ALU251" s="101"/>
      <c r="ALV251" s="101"/>
      <c r="ALW251" s="101"/>
      <c r="ALX251" s="101"/>
      <c r="ALY251" s="101"/>
      <c r="ALZ251" s="101"/>
      <c r="AMA251" s="101"/>
      <c r="AMB251" s="101"/>
      <c r="AMC251" s="101"/>
      <c r="AMD251" s="101"/>
      <c r="AME251" s="101"/>
      <c r="AMF251" s="101"/>
      <c r="AMG251" s="101"/>
      <c r="AMH251" s="101"/>
      <c r="AMI251" s="101"/>
      <c r="AMJ251" s="101"/>
      <c r="AMK251" s="101"/>
      <c r="AML251" s="101"/>
      <c r="AMM251" s="101"/>
      <c r="AMN251" s="101"/>
      <c r="AMO251" s="101"/>
      <c r="AMP251" s="101"/>
      <c r="AMQ251" s="101"/>
      <c r="AMR251" s="101"/>
      <c r="AMS251" s="101"/>
      <c r="AMT251" s="101"/>
      <c r="AMU251" s="101"/>
      <c r="AMV251" s="101"/>
      <c r="AMW251" s="101"/>
      <c r="AMX251" s="101"/>
      <c r="AMY251" s="101"/>
      <c r="AMZ251" s="101"/>
      <c r="ANA251" s="101"/>
      <c r="ANB251" s="101"/>
      <c r="ANC251" s="101"/>
      <c r="AND251" s="101"/>
      <c r="ANE251" s="101"/>
      <c r="ANF251" s="101"/>
      <c r="ANG251" s="101"/>
      <c r="ANH251" s="101"/>
      <c r="ANI251" s="101"/>
      <c r="ANJ251" s="101"/>
      <c r="ANK251" s="101"/>
      <c r="ANL251" s="101"/>
      <c r="ANM251" s="101"/>
      <c r="ANN251" s="101"/>
      <c r="ANO251" s="101"/>
      <c r="ANP251" s="101"/>
      <c r="ANQ251" s="101"/>
      <c r="ANR251" s="101"/>
      <c r="ANS251" s="101"/>
      <c r="ANT251" s="101"/>
      <c r="ANU251" s="101"/>
      <c r="ANV251" s="101"/>
      <c r="ANW251" s="101"/>
      <c r="ANX251" s="101"/>
      <c r="ANY251" s="101"/>
      <c r="ANZ251" s="101"/>
      <c r="AOA251" s="101"/>
      <c r="AOB251" s="101"/>
      <c r="AOC251" s="101"/>
      <c r="AOD251" s="101"/>
      <c r="AOE251" s="101"/>
      <c r="AOF251" s="101"/>
      <c r="AOG251" s="101"/>
      <c r="AOH251" s="101"/>
      <c r="AOI251" s="101"/>
      <c r="AOJ251" s="101"/>
      <c r="AOK251" s="101"/>
      <c r="AOL251" s="101"/>
      <c r="AOM251" s="101"/>
      <c r="AON251" s="101"/>
      <c r="AOO251" s="101"/>
      <c r="AOP251" s="101"/>
      <c r="AOQ251" s="101"/>
      <c r="AOR251" s="101"/>
      <c r="AOS251" s="101"/>
      <c r="AOT251" s="101"/>
      <c r="AOU251" s="101"/>
      <c r="AOV251" s="101"/>
      <c r="AOW251" s="101"/>
      <c r="AOX251" s="101"/>
      <c r="AOY251" s="101"/>
      <c r="AOZ251" s="101"/>
      <c r="APA251" s="101"/>
      <c r="APB251" s="101"/>
      <c r="APC251" s="101"/>
      <c r="APD251" s="101"/>
      <c r="APE251" s="101"/>
      <c r="APF251" s="101"/>
      <c r="APG251" s="101"/>
      <c r="APH251" s="101"/>
      <c r="API251" s="101"/>
      <c r="APJ251" s="101"/>
      <c r="APK251" s="101"/>
      <c r="APL251" s="101"/>
      <c r="APM251" s="101"/>
      <c r="APN251" s="101"/>
      <c r="APO251" s="101"/>
      <c r="APP251" s="101"/>
      <c r="APQ251" s="101"/>
      <c r="APR251" s="101"/>
      <c r="APS251" s="101"/>
      <c r="APT251" s="101"/>
      <c r="APU251" s="101"/>
      <c r="APV251" s="101"/>
      <c r="APW251" s="101"/>
      <c r="APX251" s="101"/>
      <c r="APY251" s="101"/>
      <c r="APZ251" s="101"/>
      <c r="AQA251" s="101"/>
      <c r="AQB251" s="101"/>
      <c r="AQC251" s="101"/>
      <c r="AQD251" s="101"/>
      <c r="AQE251" s="101"/>
      <c r="AQF251" s="101"/>
      <c r="AQG251" s="101"/>
      <c r="AQH251" s="101"/>
      <c r="AQI251" s="101"/>
      <c r="AQJ251" s="101"/>
      <c r="AQK251" s="101"/>
      <c r="AQL251" s="101"/>
      <c r="AQM251" s="101"/>
      <c r="AQN251" s="101"/>
      <c r="AQO251" s="101"/>
      <c r="AQP251" s="101"/>
      <c r="AQQ251" s="101"/>
      <c r="AQR251" s="101"/>
      <c r="AQS251" s="101"/>
      <c r="AQT251" s="101"/>
      <c r="AQU251" s="101"/>
      <c r="AQV251" s="101"/>
      <c r="AQW251" s="101"/>
      <c r="AQX251" s="101"/>
      <c r="AQY251" s="101"/>
      <c r="AQZ251" s="101"/>
      <c r="ARA251" s="101"/>
      <c r="ARB251" s="101"/>
      <c r="ARC251" s="101"/>
      <c r="ARD251" s="101"/>
      <c r="ARE251" s="101"/>
      <c r="ARF251" s="101"/>
      <c r="ARG251" s="101"/>
      <c r="ARH251" s="101"/>
      <c r="ARI251" s="101"/>
      <c r="ARJ251" s="101"/>
      <c r="ARK251" s="101"/>
      <c r="ARL251" s="101"/>
      <c r="ARM251" s="101"/>
      <c r="ARN251" s="101"/>
      <c r="ARO251" s="101"/>
      <c r="ARP251" s="101"/>
      <c r="ARQ251" s="101"/>
      <c r="ARR251" s="101"/>
      <c r="ARS251" s="101"/>
      <c r="ART251" s="101"/>
      <c r="ARU251" s="101"/>
      <c r="ARV251" s="101"/>
      <c r="ARW251" s="101"/>
      <c r="ARX251" s="101"/>
      <c r="ARY251" s="101"/>
      <c r="ARZ251" s="101"/>
      <c r="ASA251" s="101"/>
      <c r="ASB251" s="101"/>
      <c r="ASC251" s="101"/>
      <c r="ASD251" s="101"/>
      <c r="ASE251" s="101"/>
      <c r="ASF251" s="101"/>
      <c r="ASG251" s="101"/>
      <c r="ASH251" s="101"/>
      <c r="ASI251" s="101"/>
      <c r="ASJ251" s="101"/>
      <c r="ASK251" s="101"/>
      <c r="ASL251" s="101"/>
      <c r="ASM251" s="101"/>
      <c r="ASN251" s="101"/>
      <c r="ASO251" s="101"/>
      <c r="ASP251" s="101"/>
      <c r="ASQ251" s="101"/>
      <c r="ASR251" s="101"/>
      <c r="ASS251" s="101"/>
      <c r="AST251" s="101"/>
      <c r="ASU251" s="101"/>
      <c r="ASV251" s="101"/>
      <c r="ASW251" s="101"/>
      <c r="ASX251" s="101"/>
      <c r="ASY251" s="101"/>
      <c r="ASZ251" s="101"/>
      <c r="ATA251" s="101"/>
      <c r="ATB251" s="101"/>
      <c r="ATC251" s="101"/>
      <c r="ATD251" s="101"/>
      <c r="ATE251" s="101"/>
      <c r="ATF251" s="101"/>
      <c r="ATG251" s="101"/>
      <c r="ATH251" s="101"/>
      <c r="ATI251" s="101"/>
      <c r="ATJ251" s="101"/>
      <c r="ATK251" s="101"/>
      <c r="ATL251" s="101"/>
      <c r="ATM251" s="101"/>
      <c r="ATN251" s="101"/>
      <c r="ATO251" s="101"/>
      <c r="ATP251" s="101"/>
      <c r="ATQ251" s="101"/>
      <c r="ATR251" s="101"/>
      <c r="ATS251" s="101"/>
      <c r="ATT251" s="101"/>
      <c r="ATU251" s="101"/>
      <c r="ATV251" s="101"/>
      <c r="ATW251" s="101"/>
      <c r="ATX251" s="101"/>
      <c r="ATY251" s="101"/>
      <c r="ATZ251" s="101"/>
      <c r="AUA251" s="101"/>
      <c r="AUB251" s="101"/>
      <c r="AUC251" s="101"/>
      <c r="AUD251" s="101"/>
      <c r="AUE251" s="101"/>
      <c r="AUF251" s="101"/>
      <c r="AUG251" s="101"/>
      <c r="AUH251" s="101"/>
      <c r="AUI251" s="101"/>
      <c r="AUJ251" s="101"/>
      <c r="AUK251" s="101"/>
      <c r="AUL251" s="101"/>
      <c r="AUM251" s="101"/>
      <c r="AUN251" s="101"/>
      <c r="AUO251" s="101"/>
      <c r="AUP251" s="101"/>
      <c r="AUQ251" s="101"/>
      <c r="AUR251" s="101"/>
      <c r="AUS251" s="101"/>
      <c r="AUT251" s="101"/>
      <c r="AUU251" s="101"/>
      <c r="AUV251" s="101"/>
      <c r="AUW251" s="101"/>
      <c r="AUX251" s="101"/>
      <c r="AUY251" s="101"/>
      <c r="AUZ251" s="101"/>
      <c r="AVA251" s="101"/>
      <c r="AVB251" s="101"/>
      <c r="AVC251" s="101"/>
      <c r="AVD251" s="101"/>
      <c r="AVE251" s="101"/>
      <c r="AVF251" s="101"/>
      <c r="AVG251" s="101"/>
      <c r="AVH251" s="101"/>
      <c r="AVI251" s="101"/>
      <c r="AVJ251" s="101"/>
      <c r="AVK251" s="101"/>
      <c r="AVL251" s="101"/>
      <c r="AVM251" s="101"/>
      <c r="AVN251" s="101"/>
      <c r="AVO251" s="101"/>
      <c r="AVP251" s="101"/>
      <c r="AVQ251" s="101"/>
      <c r="AVR251" s="101"/>
      <c r="AVS251" s="101"/>
      <c r="AVT251" s="101"/>
      <c r="AVU251" s="101"/>
      <c r="AVV251" s="101"/>
      <c r="AVW251" s="101"/>
      <c r="AVX251" s="101"/>
      <c r="AVY251" s="101"/>
      <c r="AVZ251" s="101"/>
      <c r="AWA251" s="101"/>
      <c r="AWB251" s="101"/>
      <c r="AWC251" s="101"/>
      <c r="AWD251" s="101"/>
      <c r="AWE251" s="101"/>
      <c r="AWF251" s="101"/>
      <c r="AWG251" s="101"/>
      <c r="AWH251" s="101"/>
      <c r="AWI251" s="101"/>
      <c r="AWJ251" s="101"/>
      <c r="AWK251" s="101"/>
      <c r="AWL251" s="101"/>
      <c r="AWM251" s="101"/>
      <c r="AWN251" s="101"/>
      <c r="AWO251" s="101"/>
      <c r="AWP251" s="101"/>
      <c r="AWQ251" s="101"/>
      <c r="AWR251" s="101"/>
      <c r="AWS251" s="101"/>
      <c r="AWT251" s="101"/>
      <c r="AWU251" s="101"/>
      <c r="AWV251" s="101"/>
      <c r="AWW251" s="101"/>
      <c r="AWX251" s="101"/>
      <c r="AWY251" s="101"/>
      <c r="AWZ251" s="101"/>
      <c r="AXA251" s="101"/>
      <c r="AXB251" s="101"/>
      <c r="AXC251" s="101"/>
      <c r="AXD251" s="101"/>
      <c r="AXE251" s="101"/>
      <c r="AXF251" s="101"/>
      <c r="AXG251" s="101"/>
      <c r="AXH251" s="101"/>
      <c r="AXI251" s="101"/>
      <c r="AXJ251" s="101"/>
      <c r="AXK251" s="101"/>
      <c r="AXL251" s="101"/>
      <c r="AXM251" s="101"/>
      <c r="AXN251" s="101"/>
      <c r="AXO251" s="101"/>
      <c r="AXP251" s="101"/>
      <c r="AXQ251" s="101"/>
      <c r="AXR251" s="101"/>
      <c r="AXS251" s="101"/>
      <c r="AXT251" s="101"/>
      <c r="AXU251" s="101"/>
      <c r="AXV251" s="101"/>
      <c r="AXW251" s="101"/>
      <c r="AXX251" s="101"/>
      <c r="AXY251" s="101"/>
      <c r="AXZ251" s="101"/>
      <c r="AYA251" s="101"/>
      <c r="AYB251" s="101"/>
      <c r="AYC251" s="101"/>
      <c r="AYD251" s="101"/>
      <c r="AYE251" s="101"/>
      <c r="AYF251" s="101"/>
      <c r="AYG251" s="101"/>
      <c r="AYH251" s="101"/>
      <c r="AYI251" s="101"/>
      <c r="AYJ251" s="101"/>
      <c r="AYK251" s="101"/>
      <c r="AYL251" s="101"/>
      <c r="AYM251" s="101"/>
      <c r="AYN251" s="101"/>
      <c r="AYO251" s="101"/>
      <c r="AYP251" s="101"/>
      <c r="AYQ251" s="101"/>
      <c r="AYR251" s="101"/>
      <c r="AYS251" s="101"/>
      <c r="AYT251" s="101"/>
      <c r="AYU251" s="101"/>
      <c r="AYV251" s="101"/>
      <c r="AYW251" s="101"/>
      <c r="AYX251" s="101"/>
      <c r="AYY251" s="101"/>
      <c r="AYZ251" s="101"/>
      <c r="AZA251" s="101"/>
      <c r="AZB251" s="101"/>
      <c r="AZC251" s="101"/>
      <c r="AZD251" s="101"/>
      <c r="AZE251" s="101"/>
      <c r="AZF251" s="101"/>
      <c r="AZG251" s="101"/>
      <c r="AZH251" s="101"/>
      <c r="AZI251" s="101"/>
      <c r="AZJ251" s="101"/>
      <c r="AZK251" s="101"/>
      <c r="AZL251" s="101"/>
      <c r="AZM251" s="101"/>
      <c r="AZN251" s="101"/>
      <c r="AZO251" s="101"/>
      <c r="AZP251" s="101"/>
      <c r="AZQ251" s="101"/>
      <c r="AZR251" s="101"/>
      <c r="AZS251" s="101"/>
      <c r="AZT251" s="101"/>
      <c r="AZU251" s="101"/>
      <c r="AZV251" s="101"/>
      <c r="AZW251" s="101"/>
      <c r="AZX251" s="101"/>
      <c r="AZY251" s="101"/>
      <c r="AZZ251" s="101"/>
      <c r="BAA251" s="101"/>
      <c r="BAB251" s="101"/>
      <c r="BAC251" s="101"/>
      <c r="BAD251" s="101"/>
      <c r="BAE251" s="101"/>
      <c r="BAF251" s="101"/>
      <c r="BAG251" s="101"/>
      <c r="BAH251" s="101"/>
      <c r="BAI251" s="101"/>
      <c r="BAJ251" s="101"/>
      <c r="BAK251" s="101"/>
      <c r="BAL251" s="101"/>
      <c r="BAM251" s="101"/>
      <c r="BAN251" s="101"/>
      <c r="BAO251" s="101"/>
      <c r="BAP251" s="101"/>
      <c r="BAQ251" s="101"/>
      <c r="BAR251" s="101"/>
      <c r="BAS251" s="101"/>
      <c r="BAT251" s="101"/>
      <c r="BAU251" s="101"/>
      <c r="BAV251" s="101"/>
      <c r="BAW251" s="101"/>
      <c r="BAX251" s="101"/>
      <c r="BAY251" s="101"/>
      <c r="BAZ251" s="101"/>
      <c r="BBA251" s="101"/>
      <c r="BBB251" s="101"/>
      <c r="BBC251" s="101"/>
      <c r="BBD251" s="101"/>
      <c r="BBE251" s="101"/>
      <c r="BBF251" s="101"/>
      <c r="BBG251" s="101"/>
      <c r="BBH251" s="101"/>
      <c r="BBI251" s="101"/>
      <c r="BBJ251" s="101"/>
      <c r="BBK251" s="101"/>
      <c r="BBL251" s="101"/>
      <c r="BBM251" s="101"/>
      <c r="BBN251" s="101"/>
      <c r="BBO251" s="101"/>
      <c r="BBP251" s="101"/>
      <c r="BBQ251" s="101"/>
      <c r="BBR251" s="101"/>
      <c r="BBS251" s="101"/>
      <c r="BBT251" s="101"/>
      <c r="BBU251" s="101"/>
      <c r="BBV251" s="101"/>
      <c r="BBW251" s="101"/>
      <c r="BBX251" s="101"/>
      <c r="BBY251" s="101"/>
      <c r="BBZ251" s="101"/>
      <c r="BCA251" s="101"/>
      <c r="BCB251" s="101"/>
      <c r="BCC251" s="101"/>
      <c r="BCD251" s="101"/>
      <c r="BCE251" s="101"/>
      <c r="BCF251" s="101"/>
      <c r="BCG251" s="101"/>
      <c r="BCH251" s="101"/>
      <c r="BCI251" s="101"/>
      <c r="BCJ251" s="101"/>
      <c r="BCK251" s="101"/>
      <c r="BCL251" s="101"/>
      <c r="BCM251" s="101"/>
      <c r="BCN251" s="101"/>
      <c r="BCO251" s="101"/>
      <c r="BCP251" s="101"/>
      <c r="BCQ251" s="101"/>
      <c r="BCR251" s="101"/>
      <c r="BCS251" s="101"/>
      <c r="BCT251" s="101"/>
      <c r="BCU251" s="101"/>
      <c r="BCV251" s="101"/>
      <c r="BCW251" s="101"/>
      <c r="BCX251" s="101"/>
      <c r="BCY251" s="101"/>
      <c r="BCZ251" s="101"/>
      <c r="BDA251" s="101"/>
      <c r="BDB251" s="101"/>
      <c r="BDC251" s="101"/>
      <c r="BDD251" s="101"/>
      <c r="BDE251" s="101"/>
      <c r="BDF251" s="101"/>
      <c r="BDG251" s="101"/>
      <c r="BDH251" s="101"/>
      <c r="BDI251" s="101"/>
      <c r="BDJ251" s="101"/>
      <c r="BDK251" s="101"/>
      <c r="BDL251" s="101"/>
      <c r="BDM251" s="101"/>
      <c r="BDN251" s="101"/>
      <c r="BDO251" s="101"/>
      <c r="BDP251" s="101"/>
      <c r="BDQ251" s="101"/>
      <c r="BDR251" s="101"/>
      <c r="BDS251" s="101"/>
      <c r="BDT251" s="101"/>
      <c r="BDU251" s="101"/>
      <c r="BDV251" s="101"/>
      <c r="BDW251" s="101"/>
      <c r="BDX251" s="101"/>
      <c r="BDY251" s="101"/>
      <c r="BDZ251" s="101"/>
      <c r="BEA251" s="101"/>
      <c r="BEB251" s="101"/>
      <c r="BEC251" s="101"/>
      <c r="BED251" s="101"/>
      <c r="BEE251" s="101"/>
      <c r="BEF251" s="101"/>
      <c r="BEG251" s="101"/>
      <c r="BEH251" s="101"/>
      <c r="BEI251" s="101"/>
      <c r="BEJ251" s="101"/>
      <c r="BEK251" s="101"/>
      <c r="BEL251" s="101"/>
      <c r="BEM251" s="101"/>
      <c r="BEN251" s="101"/>
      <c r="BEO251" s="101"/>
      <c r="BEP251" s="101"/>
      <c r="BEQ251" s="101"/>
      <c r="BER251" s="101"/>
      <c r="BES251" s="101"/>
      <c r="BET251" s="101"/>
      <c r="BEU251" s="101"/>
      <c r="BEV251" s="101"/>
      <c r="BEW251" s="101"/>
      <c r="BEX251" s="101"/>
      <c r="BEY251" s="101"/>
      <c r="BEZ251" s="101"/>
      <c r="BFA251" s="101"/>
      <c r="BFB251" s="101"/>
      <c r="BFC251" s="101"/>
      <c r="BFD251" s="101"/>
      <c r="BFE251" s="101"/>
      <c r="BFF251" s="101"/>
      <c r="BFG251" s="101"/>
      <c r="BFH251" s="101"/>
      <c r="BFI251" s="101"/>
      <c r="BFJ251" s="101"/>
      <c r="BFK251" s="101"/>
      <c r="BFL251" s="101"/>
      <c r="BFM251" s="101"/>
      <c r="BFN251" s="101"/>
      <c r="BFO251" s="101"/>
      <c r="BFP251" s="101"/>
      <c r="BFQ251" s="101"/>
      <c r="BFR251" s="101"/>
    </row>
    <row r="252" spans="1:1526" s="35" customFormat="1" x14ac:dyDescent="0.2">
      <c r="A252" s="48"/>
      <c r="F252" s="152"/>
      <c r="G252" s="50"/>
      <c r="H252" s="50"/>
      <c r="I252" s="50"/>
      <c r="J252" s="50"/>
      <c r="K252" s="50"/>
      <c r="L252" s="50"/>
      <c r="M252" s="50"/>
      <c r="N252" s="50"/>
      <c r="O252" s="50"/>
      <c r="P252" s="50"/>
      <c r="Q252" s="50"/>
      <c r="R252" s="50"/>
    </row>
    <row r="253" spans="1:1526" ht="17" x14ac:dyDescent="0.2">
      <c r="A253" s="41" t="s">
        <v>84</v>
      </c>
      <c r="B253" s="41" t="s">
        <v>85</v>
      </c>
      <c r="C253" s="42" t="s">
        <v>243</v>
      </c>
      <c r="D253" s="42" t="s">
        <v>176</v>
      </c>
      <c r="E253" s="42" t="s">
        <v>87</v>
      </c>
      <c r="F253" s="147" t="s">
        <v>194</v>
      </c>
      <c r="G253" s="136" t="s">
        <v>206</v>
      </c>
      <c r="H253" s="37" t="s">
        <v>207</v>
      </c>
      <c r="I253" s="37" t="s">
        <v>208</v>
      </c>
      <c r="J253" s="37" t="s">
        <v>209</v>
      </c>
      <c r="K253" s="37" t="s">
        <v>210</v>
      </c>
      <c r="L253" s="37" t="s">
        <v>211</v>
      </c>
      <c r="M253" s="37" t="s">
        <v>212</v>
      </c>
      <c r="N253" s="37" t="s">
        <v>213</v>
      </c>
      <c r="O253" s="37" t="s">
        <v>214</v>
      </c>
      <c r="P253" s="37" t="s">
        <v>215</v>
      </c>
      <c r="Q253" s="37" t="s">
        <v>216</v>
      </c>
      <c r="R253" s="37" t="s">
        <v>217</v>
      </c>
    </row>
    <row r="254" spans="1:1526" ht="34" x14ac:dyDescent="0.2">
      <c r="A254" s="38" t="s">
        <v>469</v>
      </c>
      <c r="B254" s="38" t="s">
        <v>120</v>
      </c>
      <c r="C254" s="38"/>
      <c r="D254" s="39" t="s">
        <v>477</v>
      </c>
      <c r="E254" s="46" t="s">
        <v>478</v>
      </c>
      <c r="F254" s="174">
        <f>SUM(G254:R254)</f>
        <v>6</v>
      </c>
      <c r="G254" s="141">
        <v>1</v>
      </c>
      <c r="H254" s="103">
        <v>1</v>
      </c>
      <c r="I254" s="103">
        <v>1</v>
      </c>
      <c r="J254" s="103">
        <v>1</v>
      </c>
      <c r="K254" s="103">
        <v>1</v>
      </c>
      <c r="L254" s="103">
        <v>1</v>
      </c>
      <c r="M254" s="37"/>
      <c r="N254" s="37"/>
      <c r="O254" s="37"/>
      <c r="P254" s="37"/>
      <c r="Q254" s="37"/>
      <c r="R254" s="37"/>
    </row>
    <row r="255" spans="1:1526" ht="34" x14ac:dyDescent="0.2">
      <c r="A255" s="38" t="s">
        <v>549</v>
      </c>
      <c r="B255" s="38" t="s">
        <v>120</v>
      </c>
      <c r="C255" s="243"/>
      <c r="D255" s="38" t="s">
        <v>547</v>
      </c>
      <c r="E255" s="38" t="s">
        <v>548</v>
      </c>
      <c r="F255" s="177">
        <v>25</v>
      </c>
      <c r="G255" s="142">
        <v>25</v>
      </c>
      <c r="H255" s="104"/>
      <c r="I255" s="104"/>
      <c r="J255" s="104"/>
      <c r="K255" s="104"/>
      <c r="L255" s="104"/>
      <c r="M255" s="104"/>
      <c r="N255" s="104"/>
      <c r="O255" s="104"/>
      <c r="P255" s="104"/>
      <c r="Q255" s="104"/>
      <c r="R255" s="105"/>
    </row>
    <row r="256" spans="1:1526" ht="17" x14ac:dyDescent="0.2">
      <c r="A256" s="214" t="s">
        <v>613</v>
      </c>
      <c r="B256" s="38" t="s">
        <v>120</v>
      </c>
      <c r="C256" s="243"/>
      <c r="D256" s="215" t="s">
        <v>607</v>
      </c>
      <c r="E256" s="215" t="s">
        <v>607</v>
      </c>
      <c r="F256" s="241">
        <v>1</v>
      </c>
      <c r="G256" s="242"/>
      <c r="H256" s="242"/>
      <c r="I256" s="242"/>
      <c r="J256" s="242"/>
      <c r="K256" s="242"/>
      <c r="L256" s="242"/>
      <c r="M256" s="242">
        <v>1</v>
      </c>
      <c r="N256" s="242"/>
      <c r="O256" s="242"/>
      <c r="P256" s="242"/>
      <c r="Q256" s="242"/>
      <c r="R256" s="242"/>
    </row>
    <row r="257" spans="1:18" x14ac:dyDescent="0.2">
      <c r="A257" s="439" t="s">
        <v>120</v>
      </c>
      <c r="B257" s="457"/>
      <c r="C257" s="457"/>
      <c r="D257" s="457"/>
      <c r="E257" s="457"/>
      <c r="F257" s="178">
        <f>SUM(F254:F256)</f>
        <v>32</v>
      </c>
      <c r="G257" s="182">
        <f t="shared" ref="G257:R257" si="24">SUM(G254:G256)</f>
        <v>26</v>
      </c>
      <c r="H257" s="182">
        <f t="shared" si="24"/>
        <v>1</v>
      </c>
      <c r="I257" s="182">
        <f t="shared" si="24"/>
        <v>1</v>
      </c>
      <c r="J257" s="182">
        <f t="shared" si="24"/>
        <v>1</v>
      </c>
      <c r="K257" s="182">
        <f t="shared" si="24"/>
        <v>1</v>
      </c>
      <c r="L257" s="182">
        <f t="shared" si="24"/>
        <v>1</v>
      </c>
      <c r="M257" s="182">
        <f t="shared" si="24"/>
        <v>1</v>
      </c>
      <c r="N257" s="182">
        <f t="shared" si="24"/>
        <v>0</v>
      </c>
      <c r="O257" s="182">
        <f t="shared" si="24"/>
        <v>0</v>
      </c>
      <c r="P257" s="182">
        <f t="shared" si="24"/>
        <v>0</v>
      </c>
      <c r="Q257" s="182">
        <f t="shared" si="24"/>
        <v>0</v>
      </c>
      <c r="R257" s="182">
        <f t="shared" si="24"/>
        <v>0</v>
      </c>
    </row>
    <row r="258" spans="1:18" x14ac:dyDescent="0.2">
      <c r="A258" s="212"/>
      <c r="B258" s="212"/>
      <c r="C258" s="212"/>
      <c r="D258" s="212"/>
      <c r="E258" s="212"/>
      <c r="F258" s="314"/>
      <c r="G258" s="419">
        <f>+G257+H257+I257</f>
        <v>28</v>
      </c>
      <c r="H258" s="420"/>
      <c r="I258" s="421"/>
      <c r="J258" s="419">
        <f>+G258+J257+K257+L257</f>
        <v>31</v>
      </c>
      <c r="K258" s="420"/>
      <c r="L258" s="421"/>
      <c r="M258" s="419">
        <f>+J258+M257+N257+O257</f>
        <v>32</v>
      </c>
      <c r="N258" s="420"/>
      <c r="O258" s="421"/>
      <c r="P258" s="419">
        <f>+P257+Q257+R257+M258</f>
        <v>32</v>
      </c>
      <c r="Q258" s="420"/>
      <c r="R258" s="421"/>
    </row>
    <row r="259" spans="1:18" s="35" customFormat="1" x14ac:dyDescent="0.2">
      <c r="A259" s="48"/>
      <c r="F259" s="152"/>
      <c r="G259" s="50"/>
      <c r="H259" s="50"/>
      <c r="I259" s="50"/>
      <c r="J259" s="68"/>
      <c r="K259" s="50"/>
      <c r="L259" s="50"/>
      <c r="M259" s="50"/>
      <c r="N259" s="50"/>
      <c r="O259" s="50"/>
      <c r="P259" s="50"/>
      <c r="Q259" s="50"/>
      <c r="R259" s="50"/>
    </row>
    <row r="260" spans="1:18" ht="17" x14ac:dyDescent="0.2">
      <c r="A260" s="41" t="s">
        <v>84</v>
      </c>
      <c r="B260" s="41" t="s">
        <v>18</v>
      </c>
      <c r="C260" s="42" t="s">
        <v>243</v>
      </c>
      <c r="D260" s="42" t="s">
        <v>176</v>
      </c>
      <c r="E260" s="42" t="s">
        <v>86</v>
      </c>
      <c r="F260" s="147" t="s">
        <v>194</v>
      </c>
      <c r="G260" s="136" t="s">
        <v>206</v>
      </c>
      <c r="H260" s="37" t="s">
        <v>207</v>
      </c>
      <c r="I260" s="37" t="s">
        <v>208</v>
      </c>
      <c r="J260" s="37" t="s">
        <v>209</v>
      </c>
      <c r="K260" s="37" t="s">
        <v>210</v>
      </c>
      <c r="L260" s="37" t="s">
        <v>211</v>
      </c>
      <c r="M260" s="37" t="s">
        <v>212</v>
      </c>
      <c r="N260" s="37" t="s">
        <v>213</v>
      </c>
      <c r="O260" s="37" t="s">
        <v>214</v>
      </c>
      <c r="P260" s="37" t="s">
        <v>215</v>
      </c>
      <c r="Q260" s="37" t="s">
        <v>216</v>
      </c>
      <c r="R260" s="37" t="s">
        <v>217</v>
      </c>
    </row>
    <row r="261" spans="1:18" s="55" customFormat="1" ht="56" x14ac:dyDescent="0.2">
      <c r="A261" s="40" t="s">
        <v>469</v>
      </c>
      <c r="B261" s="214" t="s">
        <v>185</v>
      </c>
      <c r="C261" s="299" t="s">
        <v>460</v>
      </c>
      <c r="D261" s="299" t="s">
        <v>461</v>
      </c>
      <c r="E261" s="299" t="s">
        <v>488</v>
      </c>
      <c r="F261" s="320">
        <f t="shared" ref="F261:F276" si="25">SUM(G261:R261)</f>
        <v>7</v>
      </c>
      <c r="G261" s="315"/>
      <c r="H261" s="315"/>
      <c r="I261" s="315"/>
      <c r="J261" s="315"/>
      <c r="K261" s="315"/>
      <c r="L261" s="315">
        <v>2</v>
      </c>
      <c r="M261" s="315"/>
      <c r="N261" s="315"/>
      <c r="O261" s="315"/>
      <c r="P261" s="315"/>
      <c r="Q261" s="315"/>
      <c r="R261" s="315">
        <v>5</v>
      </c>
    </row>
    <row r="262" spans="1:18" s="55" customFormat="1" ht="56" x14ac:dyDescent="0.2">
      <c r="A262" s="40" t="s">
        <v>469</v>
      </c>
      <c r="B262" s="214" t="s">
        <v>185</v>
      </c>
      <c r="C262" s="296" t="s">
        <v>460</v>
      </c>
      <c r="D262" s="296" t="s">
        <v>461</v>
      </c>
      <c r="E262" s="296" t="s">
        <v>462</v>
      </c>
      <c r="F262" s="320">
        <f t="shared" si="25"/>
        <v>5</v>
      </c>
      <c r="G262" s="316"/>
      <c r="H262" s="316"/>
      <c r="I262" s="316"/>
      <c r="J262" s="316"/>
      <c r="K262" s="316"/>
      <c r="L262" s="316">
        <v>1</v>
      </c>
      <c r="M262" s="316"/>
      <c r="N262" s="317"/>
      <c r="O262" s="317">
        <v>4</v>
      </c>
      <c r="P262" s="317"/>
      <c r="Q262" s="317"/>
      <c r="R262" s="317"/>
    </row>
    <row r="263" spans="1:18" s="55" customFormat="1" ht="34" x14ac:dyDescent="0.2">
      <c r="A263" s="40" t="s">
        <v>469</v>
      </c>
      <c r="B263" s="214" t="s">
        <v>185</v>
      </c>
      <c r="C263" s="296" t="s">
        <v>472</v>
      </c>
      <c r="D263" s="296" t="s">
        <v>477</v>
      </c>
      <c r="E263" s="297" t="s">
        <v>478</v>
      </c>
      <c r="F263" s="320">
        <f t="shared" si="25"/>
        <v>4</v>
      </c>
      <c r="G263" s="318"/>
      <c r="H263" s="318">
        <v>1</v>
      </c>
      <c r="I263" s="318">
        <v>1</v>
      </c>
      <c r="J263" s="318"/>
      <c r="K263" s="318">
        <v>1</v>
      </c>
      <c r="L263" s="318">
        <v>1</v>
      </c>
      <c r="M263" s="318"/>
      <c r="N263" s="313"/>
      <c r="O263" s="313"/>
      <c r="P263" s="313"/>
      <c r="Q263" s="313"/>
      <c r="R263" s="313"/>
    </row>
    <row r="264" spans="1:18" s="55" customFormat="1" ht="34" x14ac:dyDescent="0.2">
      <c r="A264" s="40" t="s">
        <v>469</v>
      </c>
      <c r="B264" s="214" t="s">
        <v>185</v>
      </c>
      <c r="C264" s="296" t="s">
        <v>498</v>
      </c>
      <c r="D264" s="297" t="s">
        <v>490</v>
      </c>
      <c r="E264" s="296" t="s">
        <v>499</v>
      </c>
      <c r="F264" s="320">
        <f t="shared" si="25"/>
        <v>2</v>
      </c>
      <c r="G264" s="318"/>
      <c r="H264" s="318"/>
      <c r="I264" s="318"/>
      <c r="J264" s="318"/>
      <c r="K264" s="318"/>
      <c r="L264" s="318"/>
      <c r="M264" s="318">
        <v>2</v>
      </c>
      <c r="N264" s="313"/>
      <c r="O264" s="313"/>
      <c r="P264" s="313"/>
      <c r="Q264" s="313"/>
      <c r="R264" s="313"/>
    </row>
    <row r="265" spans="1:18" s="55" customFormat="1" ht="98" x14ac:dyDescent="0.2">
      <c r="A265" s="40" t="s">
        <v>469</v>
      </c>
      <c r="B265" s="214" t="s">
        <v>185</v>
      </c>
      <c r="C265" s="296" t="s">
        <v>463</v>
      </c>
      <c r="D265" s="296" t="s">
        <v>464</v>
      </c>
      <c r="E265" s="299" t="s">
        <v>500</v>
      </c>
      <c r="F265" s="320">
        <f t="shared" si="25"/>
        <v>7</v>
      </c>
      <c r="G265" s="318"/>
      <c r="H265" s="318"/>
      <c r="I265" s="318"/>
      <c r="J265" s="318"/>
      <c r="K265" s="318"/>
      <c r="L265" s="318"/>
      <c r="M265" s="318">
        <v>7</v>
      </c>
      <c r="N265" s="313"/>
      <c r="O265" s="313"/>
      <c r="P265" s="313"/>
      <c r="Q265" s="313"/>
      <c r="R265" s="313"/>
    </row>
    <row r="266" spans="1:18" s="55" customFormat="1" ht="34" x14ac:dyDescent="0.2">
      <c r="A266" s="40" t="s">
        <v>469</v>
      </c>
      <c r="B266" s="214" t="s">
        <v>185</v>
      </c>
      <c r="C266" s="296" t="s">
        <v>457</v>
      </c>
      <c r="D266" s="296" t="s">
        <v>493</v>
      </c>
      <c r="E266" s="299" t="s">
        <v>493</v>
      </c>
      <c r="F266" s="320">
        <f t="shared" si="25"/>
        <v>1</v>
      </c>
      <c r="G266" s="318"/>
      <c r="H266" s="318"/>
      <c r="I266" s="318"/>
      <c r="J266" s="318">
        <v>1</v>
      </c>
      <c r="K266" s="318"/>
      <c r="L266" s="318"/>
      <c r="M266" s="318"/>
      <c r="N266" s="313"/>
      <c r="O266" s="313"/>
      <c r="P266" s="313"/>
      <c r="Q266" s="313"/>
      <c r="R266" s="313"/>
    </row>
    <row r="267" spans="1:18" s="55" customFormat="1" ht="34" x14ac:dyDescent="0.2">
      <c r="A267" s="40" t="s">
        <v>471</v>
      </c>
      <c r="B267" s="214" t="s">
        <v>185</v>
      </c>
      <c r="C267" s="308" t="s">
        <v>700</v>
      </c>
      <c r="D267" s="308" t="s">
        <v>701</v>
      </c>
      <c r="E267" s="299" t="s">
        <v>702</v>
      </c>
      <c r="F267" s="320">
        <f t="shared" si="25"/>
        <v>1</v>
      </c>
      <c r="G267" s="313">
        <v>0.4</v>
      </c>
      <c r="H267" s="313"/>
      <c r="I267" s="313"/>
      <c r="J267" s="313"/>
      <c r="K267" s="313"/>
      <c r="L267" s="313"/>
      <c r="M267" s="313">
        <v>0.6</v>
      </c>
      <c r="N267" s="313"/>
      <c r="O267" s="313"/>
      <c r="P267" s="313"/>
      <c r="Q267" s="313"/>
      <c r="R267" s="313"/>
    </row>
    <row r="268" spans="1:18" s="55" customFormat="1" ht="34" x14ac:dyDescent="0.2">
      <c r="A268" s="40" t="s">
        <v>549</v>
      </c>
      <c r="B268" s="214" t="s">
        <v>185</v>
      </c>
      <c r="C268" s="299" t="s">
        <v>472</v>
      </c>
      <c r="D268" s="299" t="s">
        <v>703</v>
      </c>
      <c r="E268" s="299" t="s">
        <v>620</v>
      </c>
      <c r="F268" s="320">
        <f t="shared" si="25"/>
        <v>1</v>
      </c>
      <c r="G268" s="298">
        <v>0</v>
      </c>
      <c r="H268" s="298">
        <v>0</v>
      </c>
      <c r="I268" s="298">
        <v>0</v>
      </c>
      <c r="J268" s="298">
        <v>0</v>
      </c>
      <c r="K268" s="298">
        <v>0</v>
      </c>
      <c r="L268" s="298">
        <v>0</v>
      </c>
      <c r="M268" s="298">
        <v>0</v>
      </c>
      <c r="N268" s="298">
        <v>0</v>
      </c>
      <c r="O268" s="298">
        <v>0</v>
      </c>
      <c r="P268" s="298">
        <v>1</v>
      </c>
      <c r="Q268" s="298">
        <v>0</v>
      </c>
      <c r="R268" s="298">
        <v>0</v>
      </c>
    </row>
    <row r="269" spans="1:18" s="55" customFormat="1" ht="34" x14ac:dyDescent="0.2">
      <c r="A269" s="40" t="s">
        <v>549</v>
      </c>
      <c r="B269" s="214" t="s">
        <v>185</v>
      </c>
      <c r="C269" s="299" t="s">
        <v>472</v>
      </c>
      <c r="D269" s="299" t="s">
        <v>704</v>
      </c>
      <c r="E269" s="299" t="s">
        <v>659</v>
      </c>
      <c r="F269" s="320">
        <f t="shared" si="25"/>
        <v>1</v>
      </c>
      <c r="G269" s="298">
        <v>0</v>
      </c>
      <c r="H269" s="298">
        <v>0</v>
      </c>
      <c r="I269" s="298">
        <v>0</v>
      </c>
      <c r="J269" s="298">
        <v>0</v>
      </c>
      <c r="K269" s="298">
        <v>0</v>
      </c>
      <c r="L269" s="298">
        <v>0</v>
      </c>
      <c r="M269" s="298">
        <v>0</v>
      </c>
      <c r="N269" s="298">
        <v>0</v>
      </c>
      <c r="O269" s="298">
        <v>0</v>
      </c>
      <c r="P269" s="298">
        <v>0</v>
      </c>
      <c r="Q269" s="298">
        <v>1</v>
      </c>
      <c r="R269" s="298">
        <v>0</v>
      </c>
    </row>
    <row r="270" spans="1:18" s="55" customFormat="1" ht="34" x14ac:dyDescent="0.2">
      <c r="A270" s="40" t="s">
        <v>549</v>
      </c>
      <c r="B270" s="214" t="s">
        <v>185</v>
      </c>
      <c r="C270" s="299" t="s">
        <v>472</v>
      </c>
      <c r="D270" s="299" t="s">
        <v>705</v>
      </c>
      <c r="E270" s="299" t="s">
        <v>659</v>
      </c>
      <c r="F270" s="320">
        <f t="shared" si="25"/>
        <v>1</v>
      </c>
      <c r="G270" s="298">
        <v>0</v>
      </c>
      <c r="H270" s="298">
        <v>0</v>
      </c>
      <c r="I270" s="298">
        <v>0</v>
      </c>
      <c r="J270" s="298">
        <v>0</v>
      </c>
      <c r="K270" s="298">
        <v>0</v>
      </c>
      <c r="L270" s="298">
        <v>0</v>
      </c>
      <c r="M270" s="298">
        <v>0</v>
      </c>
      <c r="N270" s="298">
        <v>0</v>
      </c>
      <c r="O270" s="298">
        <v>0</v>
      </c>
      <c r="P270" s="298">
        <v>0</v>
      </c>
      <c r="Q270" s="298">
        <v>1</v>
      </c>
      <c r="R270" s="298">
        <v>0</v>
      </c>
    </row>
    <row r="271" spans="1:18" s="55" customFormat="1" ht="34" x14ac:dyDescent="0.2">
      <c r="A271" s="40" t="s">
        <v>549</v>
      </c>
      <c r="B271" s="299" t="s">
        <v>706</v>
      </c>
      <c r="C271" s="299" t="s">
        <v>472</v>
      </c>
      <c r="D271" s="299" t="s">
        <v>705</v>
      </c>
      <c r="E271" s="299" t="s">
        <v>659</v>
      </c>
      <c r="F271" s="320">
        <f t="shared" si="25"/>
        <v>1</v>
      </c>
      <c r="G271" s="298">
        <v>0</v>
      </c>
      <c r="H271" s="298">
        <v>0</v>
      </c>
      <c r="I271" s="298">
        <v>0</v>
      </c>
      <c r="J271" s="298">
        <v>0</v>
      </c>
      <c r="K271" s="298">
        <v>0</v>
      </c>
      <c r="L271" s="298">
        <v>0</v>
      </c>
      <c r="M271" s="298">
        <v>0</v>
      </c>
      <c r="N271" s="298">
        <v>0</v>
      </c>
      <c r="O271" s="298">
        <v>0</v>
      </c>
      <c r="P271" s="298">
        <v>0</v>
      </c>
      <c r="Q271" s="298">
        <v>0</v>
      </c>
      <c r="R271" s="298">
        <v>1</v>
      </c>
    </row>
    <row r="272" spans="1:18" s="55" customFormat="1" ht="17" x14ac:dyDescent="0.2">
      <c r="A272" s="214" t="s">
        <v>613</v>
      </c>
      <c r="B272" s="214" t="s">
        <v>185</v>
      </c>
      <c r="C272" s="190"/>
      <c r="D272" s="215" t="s">
        <v>608</v>
      </c>
      <c r="E272" s="215" t="s">
        <v>608</v>
      </c>
      <c r="F272" s="179">
        <f t="shared" si="25"/>
        <v>1</v>
      </c>
      <c r="G272" s="219"/>
      <c r="H272" s="219"/>
      <c r="I272" s="219"/>
      <c r="J272" s="219"/>
      <c r="K272" s="219"/>
      <c r="L272" s="219"/>
      <c r="M272" s="219"/>
      <c r="N272" s="219">
        <v>1</v>
      </c>
      <c r="O272" s="220"/>
      <c r="P272" s="220"/>
      <c r="Q272" s="220"/>
      <c r="R272" s="220"/>
    </row>
    <row r="273" spans="1:18" s="55" customFormat="1" ht="17" x14ac:dyDescent="0.2">
      <c r="A273" s="214" t="s">
        <v>613</v>
      </c>
      <c r="B273" s="214" t="s">
        <v>185</v>
      </c>
      <c r="C273" s="190"/>
      <c r="D273" s="215" t="s">
        <v>609</v>
      </c>
      <c r="E273" s="215" t="s">
        <v>609</v>
      </c>
      <c r="F273" s="179">
        <f t="shared" si="25"/>
        <v>1</v>
      </c>
      <c r="G273" s="219"/>
      <c r="H273" s="219"/>
      <c r="I273" s="219"/>
      <c r="J273" s="219"/>
      <c r="K273" s="219"/>
      <c r="L273" s="219"/>
      <c r="M273" s="219">
        <v>1</v>
      </c>
      <c r="N273" s="219"/>
      <c r="O273" s="220"/>
      <c r="P273" s="220"/>
      <c r="Q273" s="220"/>
      <c r="R273" s="220"/>
    </row>
    <row r="274" spans="1:18" s="55" customFormat="1" ht="17" x14ac:dyDescent="0.2">
      <c r="A274" s="214" t="s">
        <v>613</v>
      </c>
      <c r="B274" s="214" t="s">
        <v>185</v>
      </c>
      <c r="C274" s="190"/>
      <c r="D274" s="244" t="s">
        <v>610</v>
      </c>
      <c r="E274" s="245" t="s">
        <v>610</v>
      </c>
      <c r="F274" s="179">
        <f t="shared" si="25"/>
        <v>1</v>
      </c>
      <c r="G274" s="246"/>
      <c r="H274" s="242">
        <v>1</v>
      </c>
      <c r="I274" s="242"/>
      <c r="J274" s="246"/>
      <c r="K274" s="247"/>
      <c r="L274" s="247"/>
      <c r="M274" s="247"/>
      <c r="N274" s="247"/>
      <c r="O274" s="247"/>
      <c r="P274" s="247"/>
      <c r="Q274" s="247"/>
      <c r="R274" s="247"/>
    </row>
    <row r="275" spans="1:18" s="55" customFormat="1" ht="17" x14ac:dyDescent="0.2">
      <c r="A275" s="214" t="s">
        <v>613</v>
      </c>
      <c r="B275" s="248" t="s">
        <v>185</v>
      </c>
      <c r="C275" s="190"/>
      <c r="D275" s="244" t="s">
        <v>611</v>
      </c>
      <c r="E275" s="245" t="s">
        <v>611</v>
      </c>
      <c r="F275" s="179">
        <f t="shared" si="25"/>
        <v>1</v>
      </c>
      <c r="G275" s="246"/>
      <c r="H275" s="242"/>
      <c r="I275" s="242">
        <v>1</v>
      </c>
      <c r="J275" s="246"/>
      <c r="K275" s="247"/>
      <c r="L275" s="247"/>
      <c r="M275" s="247"/>
      <c r="N275" s="247"/>
      <c r="O275" s="247"/>
      <c r="P275" s="247"/>
      <c r="Q275" s="247"/>
      <c r="R275" s="247"/>
    </row>
    <row r="276" spans="1:18" s="55" customFormat="1" ht="17" x14ac:dyDescent="0.2">
      <c r="A276" s="214" t="s">
        <v>613</v>
      </c>
      <c r="B276" s="214" t="s">
        <v>185</v>
      </c>
      <c r="C276" s="190"/>
      <c r="D276" s="244" t="s">
        <v>612</v>
      </c>
      <c r="E276" s="245" t="s">
        <v>612</v>
      </c>
      <c r="F276" s="179">
        <f t="shared" si="25"/>
        <v>1</v>
      </c>
      <c r="G276" s="246"/>
      <c r="H276" s="242"/>
      <c r="I276" s="242">
        <v>1</v>
      </c>
      <c r="J276" s="246"/>
      <c r="K276" s="247"/>
      <c r="L276" s="247"/>
      <c r="M276" s="247"/>
      <c r="N276" s="247"/>
      <c r="O276" s="247"/>
      <c r="P276" s="247"/>
      <c r="Q276" s="247"/>
      <c r="R276" s="247"/>
    </row>
    <row r="277" spans="1:18" ht="16" customHeight="1" x14ac:dyDescent="0.2">
      <c r="A277" s="439" t="s">
        <v>185</v>
      </c>
      <c r="B277" s="457"/>
      <c r="C277" s="457"/>
      <c r="D277" s="457"/>
      <c r="E277" s="457"/>
      <c r="F277" s="180">
        <f>SUM(F261:F276)</f>
        <v>36</v>
      </c>
      <c r="G277" s="180">
        <f t="shared" ref="G277:R277" si="26">SUM(G261:G276)</f>
        <v>0.4</v>
      </c>
      <c r="H277" s="180">
        <f t="shared" si="26"/>
        <v>2</v>
      </c>
      <c r="I277" s="180">
        <f t="shared" si="26"/>
        <v>3</v>
      </c>
      <c r="J277" s="180">
        <f t="shared" si="26"/>
        <v>1</v>
      </c>
      <c r="K277" s="180">
        <f t="shared" si="26"/>
        <v>1</v>
      </c>
      <c r="L277" s="180">
        <f t="shared" si="26"/>
        <v>4</v>
      </c>
      <c r="M277" s="180">
        <f t="shared" si="26"/>
        <v>10.6</v>
      </c>
      <c r="N277" s="180">
        <f t="shared" si="26"/>
        <v>1</v>
      </c>
      <c r="O277" s="180">
        <f t="shared" si="26"/>
        <v>4</v>
      </c>
      <c r="P277" s="180">
        <f t="shared" si="26"/>
        <v>1</v>
      </c>
      <c r="Q277" s="180">
        <f t="shared" si="26"/>
        <v>2</v>
      </c>
      <c r="R277" s="180">
        <f t="shared" si="26"/>
        <v>6</v>
      </c>
    </row>
    <row r="278" spans="1:18" x14ac:dyDescent="0.2">
      <c r="A278" s="439" t="s">
        <v>218</v>
      </c>
      <c r="B278" s="457"/>
      <c r="C278" s="457"/>
      <c r="D278" s="457"/>
      <c r="E278" s="457"/>
      <c r="F278" s="170"/>
      <c r="G278" s="441">
        <f>+G277+H277+I277</f>
        <v>5.4</v>
      </c>
      <c r="H278" s="468"/>
      <c r="I278" s="468"/>
      <c r="J278" s="468">
        <f>+J277+K277+L277+G278</f>
        <v>11.4</v>
      </c>
      <c r="K278" s="468"/>
      <c r="L278" s="468"/>
      <c r="M278" s="468">
        <f>+M277+N277+O277+J278</f>
        <v>27</v>
      </c>
      <c r="N278" s="468"/>
      <c r="O278" s="468"/>
      <c r="P278" s="468">
        <f>+P277+Q277+R277+M278</f>
        <v>36</v>
      </c>
      <c r="Q278" s="468"/>
      <c r="R278" s="468"/>
    </row>
    <row r="279" spans="1:18" s="35" customFormat="1" x14ac:dyDescent="0.2">
      <c r="A279" s="48"/>
      <c r="F279" s="152"/>
      <c r="G279" s="50"/>
      <c r="H279" s="50"/>
      <c r="I279" s="50"/>
      <c r="J279" s="106"/>
      <c r="K279" s="50"/>
      <c r="L279" s="50"/>
      <c r="M279" s="106"/>
      <c r="N279" s="50"/>
      <c r="O279" s="50"/>
      <c r="P279" s="106"/>
      <c r="Q279" s="50"/>
      <c r="R279" s="50"/>
    </row>
    <row r="280" spans="1:18" ht="17" x14ac:dyDescent="0.2">
      <c r="A280" s="41" t="s">
        <v>84</v>
      </c>
      <c r="B280" s="41" t="s">
        <v>85</v>
      </c>
      <c r="C280" s="42" t="s">
        <v>243</v>
      </c>
      <c r="D280" s="42" t="s">
        <v>176</v>
      </c>
      <c r="E280" s="42" t="s">
        <v>86</v>
      </c>
      <c r="F280" s="147" t="s">
        <v>194</v>
      </c>
      <c r="G280" s="136" t="s">
        <v>206</v>
      </c>
      <c r="H280" s="37" t="s">
        <v>207</v>
      </c>
      <c r="I280" s="37" t="s">
        <v>208</v>
      </c>
      <c r="J280" s="37" t="s">
        <v>209</v>
      </c>
      <c r="K280" s="37" t="s">
        <v>210</v>
      </c>
      <c r="L280" s="37" t="s">
        <v>211</v>
      </c>
      <c r="M280" s="37" t="s">
        <v>212</v>
      </c>
      <c r="N280" s="37" t="s">
        <v>213</v>
      </c>
      <c r="O280" s="37" t="s">
        <v>214</v>
      </c>
      <c r="P280" s="37" t="s">
        <v>215</v>
      </c>
      <c r="Q280" s="37" t="s">
        <v>216</v>
      </c>
      <c r="R280" s="37" t="s">
        <v>217</v>
      </c>
    </row>
    <row r="281" spans="1:18" s="55" customFormat="1" ht="51" x14ac:dyDescent="0.2">
      <c r="A281" s="38" t="s">
        <v>469</v>
      </c>
      <c r="B281" s="56" t="s">
        <v>186</v>
      </c>
      <c r="C281" s="39" t="s">
        <v>463</v>
      </c>
      <c r="D281" s="39" t="s">
        <v>464</v>
      </c>
      <c r="E281" s="39" t="s">
        <v>501</v>
      </c>
      <c r="F281" s="320">
        <f t="shared" ref="F281" si="27">SUM(G281:R281)</f>
        <v>1</v>
      </c>
      <c r="G281" s="107"/>
      <c r="H281" s="108"/>
      <c r="I281" s="108"/>
      <c r="J281" s="108"/>
      <c r="K281" s="108"/>
      <c r="L281" s="108"/>
      <c r="M281" s="108">
        <v>1</v>
      </c>
      <c r="N281" s="37"/>
      <c r="O281" s="37"/>
      <c r="P281" s="37"/>
      <c r="Q281" s="37"/>
      <c r="R281" s="37"/>
    </row>
    <row r="282" spans="1:18" ht="16" customHeight="1" x14ac:dyDescent="0.2">
      <c r="A282" s="438" t="s">
        <v>187</v>
      </c>
      <c r="B282" s="438"/>
      <c r="C282" s="438"/>
      <c r="D282" s="438"/>
      <c r="E282" s="439"/>
      <c r="F282" s="160">
        <f t="shared" ref="F282:R282" si="28">SUM(F281:F281)</f>
        <v>1</v>
      </c>
      <c r="G282" s="160">
        <f t="shared" si="28"/>
        <v>0</v>
      </c>
      <c r="H282" s="160">
        <f t="shared" si="28"/>
        <v>0</v>
      </c>
      <c r="I282" s="160">
        <f t="shared" si="28"/>
        <v>0</v>
      </c>
      <c r="J282" s="160">
        <f t="shared" si="28"/>
        <v>0</v>
      </c>
      <c r="K282" s="160">
        <f t="shared" si="28"/>
        <v>0</v>
      </c>
      <c r="L282" s="160">
        <f t="shared" si="28"/>
        <v>0</v>
      </c>
      <c r="M282" s="160">
        <f t="shared" si="28"/>
        <v>1</v>
      </c>
      <c r="N282" s="160">
        <f t="shared" si="28"/>
        <v>0</v>
      </c>
      <c r="O282" s="160">
        <f t="shared" si="28"/>
        <v>0</v>
      </c>
      <c r="P282" s="160">
        <f t="shared" si="28"/>
        <v>0</v>
      </c>
      <c r="Q282" s="160">
        <f t="shared" si="28"/>
        <v>0</v>
      </c>
      <c r="R282" s="160">
        <f t="shared" si="28"/>
        <v>0</v>
      </c>
    </row>
    <row r="283" spans="1:18" x14ac:dyDescent="0.2">
      <c r="A283" s="438" t="s">
        <v>218</v>
      </c>
      <c r="B283" s="438"/>
      <c r="C283" s="438"/>
      <c r="D283" s="438"/>
      <c r="E283" s="439"/>
      <c r="F283" s="161"/>
      <c r="G283" s="421">
        <f>+G282+H282+I282</f>
        <v>0</v>
      </c>
      <c r="H283" s="434"/>
      <c r="I283" s="434"/>
      <c r="J283" s="434">
        <f>+J282+K282+L282+G283</f>
        <v>0</v>
      </c>
      <c r="K283" s="434"/>
      <c r="L283" s="434"/>
      <c r="M283" s="434">
        <f>+M282+N282+O282+J283</f>
        <v>1</v>
      </c>
      <c r="N283" s="434"/>
      <c r="O283" s="434"/>
      <c r="P283" s="434">
        <f>SUM(P282:R282)+M283</f>
        <v>1</v>
      </c>
      <c r="Q283" s="434"/>
      <c r="R283" s="434"/>
    </row>
    <row r="284" spans="1:18" s="35" customFormat="1" x14ac:dyDescent="0.2">
      <c r="A284" s="48"/>
      <c r="F284" s="152"/>
      <c r="G284" s="50"/>
      <c r="H284" s="50"/>
      <c r="I284" s="50"/>
      <c r="J284" s="50"/>
      <c r="K284" s="50"/>
      <c r="L284" s="50"/>
      <c r="M284" s="50"/>
      <c r="N284" s="50"/>
      <c r="O284" s="50"/>
      <c r="P284" s="50"/>
      <c r="Q284" s="50"/>
      <c r="R284" s="50"/>
    </row>
    <row r="285" spans="1:18" ht="17" x14ac:dyDescent="0.2">
      <c r="A285" s="41" t="s">
        <v>84</v>
      </c>
      <c r="B285" s="41" t="s">
        <v>85</v>
      </c>
      <c r="C285" s="42" t="s">
        <v>243</v>
      </c>
      <c r="D285" s="42" t="s">
        <v>176</v>
      </c>
      <c r="E285" s="42" t="s">
        <v>87</v>
      </c>
      <c r="F285" s="147" t="s">
        <v>194</v>
      </c>
      <c r="G285" s="136" t="s">
        <v>206</v>
      </c>
      <c r="H285" s="37" t="s">
        <v>207</v>
      </c>
      <c r="I285" s="37" t="s">
        <v>208</v>
      </c>
      <c r="J285" s="37" t="s">
        <v>209</v>
      </c>
      <c r="K285" s="37" t="s">
        <v>210</v>
      </c>
      <c r="L285" s="37" t="s">
        <v>211</v>
      </c>
      <c r="M285" s="37" t="s">
        <v>212</v>
      </c>
      <c r="N285" s="37" t="s">
        <v>213</v>
      </c>
      <c r="O285" s="37" t="s">
        <v>214</v>
      </c>
      <c r="P285" s="37" t="s">
        <v>215</v>
      </c>
      <c r="Q285" s="37" t="s">
        <v>216</v>
      </c>
      <c r="R285" s="37" t="s">
        <v>217</v>
      </c>
    </row>
    <row r="286" spans="1:18" s="55" customFormat="1" ht="182" x14ac:dyDescent="0.2">
      <c r="A286" s="299" t="s">
        <v>282</v>
      </c>
      <c r="B286" s="334" t="s">
        <v>188</v>
      </c>
      <c r="C286" s="334" t="s">
        <v>728</v>
      </c>
      <c r="D286" s="334" t="s">
        <v>729</v>
      </c>
      <c r="E286" s="334" t="s">
        <v>417</v>
      </c>
      <c r="F286" s="334">
        <v>1</v>
      </c>
      <c r="G286" s="334"/>
      <c r="H286" s="334"/>
      <c r="I286" s="334"/>
      <c r="J286" s="334"/>
      <c r="K286" s="334"/>
      <c r="L286" s="334">
        <v>1</v>
      </c>
      <c r="M286" s="334"/>
      <c r="N286" s="334"/>
      <c r="O286" s="334"/>
      <c r="P286" s="334"/>
      <c r="Q286" s="334"/>
      <c r="R286" s="334"/>
    </row>
    <row r="287" spans="1:18" s="55" customFormat="1" ht="98" x14ac:dyDescent="0.2">
      <c r="A287" s="299" t="s">
        <v>282</v>
      </c>
      <c r="B287" s="334" t="s">
        <v>188</v>
      </c>
      <c r="C287" s="334" t="s">
        <v>728</v>
      </c>
      <c r="D287" s="334" t="s">
        <v>736</v>
      </c>
      <c r="E287" s="334" t="s">
        <v>737</v>
      </c>
      <c r="F287" s="334">
        <v>1</v>
      </c>
      <c r="G287" s="334"/>
      <c r="H287" s="334"/>
      <c r="I287" s="334"/>
      <c r="J287" s="334"/>
      <c r="K287" s="334"/>
      <c r="L287" s="334"/>
      <c r="M287" s="334"/>
      <c r="N287" s="334"/>
      <c r="O287" s="334"/>
      <c r="P287" s="334"/>
      <c r="Q287" s="334"/>
      <c r="R287" s="334">
        <v>1</v>
      </c>
    </row>
    <row r="288" spans="1:18" x14ac:dyDescent="0.2">
      <c r="A288" s="438" t="s">
        <v>73</v>
      </c>
      <c r="B288" s="438"/>
      <c r="C288" s="438"/>
      <c r="D288" s="438"/>
      <c r="E288" s="439"/>
      <c r="F288" s="160">
        <f>SUM(F286:F287)</f>
        <v>2</v>
      </c>
      <c r="G288" s="160">
        <f t="shared" ref="G288:R288" si="29">SUM(G286:G287)</f>
        <v>0</v>
      </c>
      <c r="H288" s="160">
        <f t="shared" si="29"/>
        <v>0</v>
      </c>
      <c r="I288" s="160">
        <f t="shared" si="29"/>
        <v>0</v>
      </c>
      <c r="J288" s="160">
        <f t="shared" si="29"/>
        <v>0</v>
      </c>
      <c r="K288" s="160">
        <f t="shared" si="29"/>
        <v>0</v>
      </c>
      <c r="L288" s="160">
        <f t="shared" si="29"/>
        <v>1</v>
      </c>
      <c r="M288" s="160">
        <f t="shared" si="29"/>
        <v>0</v>
      </c>
      <c r="N288" s="160">
        <f t="shared" si="29"/>
        <v>0</v>
      </c>
      <c r="O288" s="160">
        <f t="shared" si="29"/>
        <v>0</v>
      </c>
      <c r="P288" s="160">
        <f t="shared" si="29"/>
        <v>0</v>
      </c>
      <c r="Q288" s="160">
        <f t="shared" si="29"/>
        <v>0</v>
      </c>
      <c r="R288" s="160">
        <f t="shared" si="29"/>
        <v>1</v>
      </c>
    </row>
    <row r="289" spans="1:20" x14ac:dyDescent="0.2">
      <c r="A289" s="439" t="s">
        <v>218</v>
      </c>
      <c r="B289" s="457"/>
      <c r="C289" s="457"/>
      <c r="D289" s="457"/>
      <c r="E289" s="457"/>
      <c r="F289" s="158"/>
      <c r="G289" s="421">
        <f>+G288+H288+I288</f>
        <v>0</v>
      </c>
      <c r="H289" s="434"/>
      <c r="I289" s="434"/>
      <c r="J289" s="434">
        <f>+J288+K288+L288+G289</f>
        <v>1</v>
      </c>
      <c r="K289" s="434"/>
      <c r="L289" s="434"/>
      <c r="M289" s="434">
        <f>+M288+N288+O288+J289</f>
        <v>1</v>
      </c>
      <c r="N289" s="434"/>
      <c r="O289" s="434"/>
      <c r="P289" s="434">
        <f>+P288+Q288+R288+M289</f>
        <v>2</v>
      </c>
      <c r="Q289" s="434"/>
      <c r="R289" s="434"/>
    </row>
    <row r="290" spans="1:20" s="35" customFormat="1" x14ac:dyDescent="0.2">
      <c r="A290" s="48"/>
      <c r="F290" s="152"/>
      <c r="G290" s="50"/>
      <c r="H290" s="50"/>
      <c r="I290" s="50"/>
      <c r="J290" s="68"/>
      <c r="K290" s="50"/>
      <c r="L290" s="50"/>
      <c r="M290" s="50"/>
      <c r="N290" s="50"/>
      <c r="O290" s="50"/>
      <c r="P290" s="50"/>
      <c r="Q290" s="50"/>
      <c r="R290" s="50"/>
    </row>
    <row r="291" spans="1:20" ht="17" x14ac:dyDescent="0.2">
      <c r="A291" s="41" t="s">
        <v>84</v>
      </c>
      <c r="B291" s="41" t="s">
        <v>85</v>
      </c>
      <c r="C291" s="42" t="s">
        <v>243</v>
      </c>
      <c r="D291" s="42" t="s">
        <v>176</v>
      </c>
      <c r="E291" s="42" t="s">
        <v>87</v>
      </c>
      <c r="F291" s="147" t="s">
        <v>194</v>
      </c>
      <c r="G291" s="136" t="s">
        <v>206</v>
      </c>
      <c r="H291" s="37" t="s">
        <v>207</v>
      </c>
      <c r="I291" s="37" t="s">
        <v>208</v>
      </c>
      <c r="J291" s="37" t="s">
        <v>209</v>
      </c>
      <c r="K291" s="37" t="s">
        <v>210</v>
      </c>
      <c r="L291" s="37" t="s">
        <v>211</v>
      </c>
      <c r="M291" s="37" t="s">
        <v>212</v>
      </c>
      <c r="N291" s="37" t="s">
        <v>213</v>
      </c>
      <c r="O291" s="37" t="s">
        <v>214</v>
      </c>
      <c r="P291" s="37" t="s">
        <v>215</v>
      </c>
      <c r="Q291" s="37" t="s">
        <v>216</v>
      </c>
      <c r="R291" s="37" t="s">
        <v>217</v>
      </c>
    </row>
    <row r="292" spans="1:20" s="55" customFormat="1" ht="34" x14ac:dyDescent="0.2">
      <c r="A292" s="40" t="s">
        <v>469</v>
      </c>
      <c r="B292" s="207" t="s">
        <v>189</v>
      </c>
      <c r="C292" s="43" t="s">
        <v>466</v>
      </c>
      <c r="D292" s="43" t="s">
        <v>467</v>
      </c>
      <c r="E292" s="43" t="s">
        <v>502</v>
      </c>
      <c r="F292" s="320">
        <f t="shared" ref="F292:F298" si="30">SUM(G292:R292)</f>
        <v>4</v>
      </c>
      <c r="G292" s="304"/>
      <c r="H292" s="301"/>
      <c r="I292" s="301">
        <v>1</v>
      </c>
      <c r="J292" s="301"/>
      <c r="K292" s="301"/>
      <c r="L292" s="301">
        <v>1</v>
      </c>
      <c r="M292" s="301"/>
      <c r="N292" s="301"/>
      <c r="O292" s="301">
        <v>1</v>
      </c>
      <c r="P292" s="301"/>
      <c r="Q292" s="301"/>
      <c r="R292" s="301">
        <v>1</v>
      </c>
    </row>
    <row r="293" spans="1:20" s="55" customFormat="1" ht="34" x14ac:dyDescent="0.2">
      <c r="A293" s="40" t="s">
        <v>470</v>
      </c>
      <c r="B293" s="207" t="s">
        <v>189</v>
      </c>
      <c r="C293" s="43" t="s">
        <v>466</v>
      </c>
      <c r="D293" s="43" t="s">
        <v>507</v>
      </c>
      <c r="E293" s="43" t="s">
        <v>508</v>
      </c>
      <c r="F293" s="320">
        <f t="shared" si="30"/>
        <v>3</v>
      </c>
      <c r="G293" s="305"/>
      <c r="H293" s="305"/>
      <c r="I293" s="305"/>
      <c r="J293" s="305"/>
      <c r="K293" s="305"/>
      <c r="L293" s="305">
        <v>1</v>
      </c>
      <c r="M293" s="305"/>
      <c r="N293" s="305"/>
      <c r="O293" s="305">
        <v>1</v>
      </c>
      <c r="P293" s="305"/>
      <c r="Q293" s="305"/>
      <c r="R293" s="305">
        <v>1</v>
      </c>
    </row>
    <row r="294" spans="1:20" s="55" customFormat="1" ht="34" x14ac:dyDescent="0.2">
      <c r="A294" s="40" t="s">
        <v>470</v>
      </c>
      <c r="B294" s="207" t="s">
        <v>189</v>
      </c>
      <c r="C294" s="43" t="s">
        <v>466</v>
      </c>
      <c r="D294" s="43" t="s">
        <v>509</v>
      </c>
      <c r="E294" s="43" t="s">
        <v>510</v>
      </c>
      <c r="F294" s="320">
        <f t="shared" si="30"/>
        <v>5</v>
      </c>
      <c r="G294" s="305"/>
      <c r="H294" s="305"/>
      <c r="I294" s="305">
        <v>1</v>
      </c>
      <c r="J294" s="305"/>
      <c r="K294" s="305"/>
      <c r="L294" s="305">
        <v>1</v>
      </c>
      <c r="M294" s="305"/>
      <c r="N294" s="305"/>
      <c r="O294" s="305"/>
      <c r="P294" s="305">
        <v>2</v>
      </c>
      <c r="Q294" s="305"/>
      <c r="R294" s="305">
        <v>1</v>
      </c>
    </row>
    <row r="295" spans="1:20" s="55" customFormat="1" ht="34" x14ac:dyDescent="0.2">
      <c r="A295" s="40" t="s">
        <v>470</v>
      </c>
      <c r="B295" s="207" t="s">
        <v>189</v>
      </c>
      <c r="C295" s="43" t="s">
        <v>466</v>
      </c>
      <c r="D295" s="43" t="s">
        <v>511</v>
      </c>
      <c r="E295" s="43" t="s">
        <v>512</v>
      </c>
      <c r="F295" s="320">
        <f t="shared" si="30"/>
        <v>2</v>
      </c>
      <c r="G295" s="305"/>
      <c r="H295" s="305">
        <v>1</v>
      </c>
      <c r="I295" s="305"/>
      <c r="J295" s="305">
        <v>1</v>
      </c>
      <c r="K295" s="305"/>
      <c r="L295" s="305"/>
      <c r="M295" s="305"/>
      <c r="N295" s="305"/>
      <c r="O295" s="305"/>
      <c r="P295" s="305"/>
      <c r="Q295" s="305"/>
      <c r="R295" s="305"/>
    </row>
    <row r="296" spans="1:20" s="55" customFormat="1" ht="34" x14ac:dyDescent="0.2">
      <c r="A296" s="40" t="s">
        <v>470</v>
      </c>
      <c r="B296" s="207" t="s">
        <v>189</v>
      </c>
      <c r="C296" s="43" t="s">
        <v>519</v>
      </c>
      <c r="D296" s="43" t="s">
        <v>515</v>
      </c>
      <c r="E296" s="43" t="s">
        <v>520</v>
      </c>
      <c r="F296" s="320">
        <f t="shared" si="30"/>
        <v>7</v>
      </c>
      <c r="G296" s="305">
        <v>1</v>
      </c>
      <c r="H296" s="305">
        <v>1</v>
      </c>
      <c r="I296" s="305">
        <v>1</v>
      </c>
      <c r="J296" s="305">
        <v>1</v>
      </c>
      <c r="K296" s="305">
        <v>1</v>
      </c>
      <c r="L296" s="305">
        <v>1</v>
      </c>
      <c r="M296" s="305">
        <v>1</v>
      </c>
      <c r="N296" s="305"/>
      <c r="O296" s="305"/>
      <c r="P296" s="305"/>
      <c r="Q296" s="305"/>
      <c r="R296" s="305"/>
    </row>
    <row r="297" spans="1:20" s="55" customFormat="1" ht="34" x14ac:dyDescent="0.2">
      <c r="A297" s="40" t="s">
        <v>470</v>
      </c>
      <c r="B297" s="207" t="s">
        <v>189</v>
      </c>
      <c r="C297" s="43" t="s">
        <v>466</v>
      </c>
      <c r="D297" s="43" t="s">
        <v>516</v>
      </c>
      <c r="E297" s="43" t="s">
        <v>516</v>
      </c>
      <c r="F297" s="320">
        <f t="shared" si="30"/>
        <v>2</v>
      </c>
      <c r="G297" s="305"/>
      <c r="H297" s="305"/>
      <c r="I297" s="305"/>
      <c r="J297" s="305"/>
      <c r="K297" s="305"/>
      <c r="L297" s="305"/>
      <c r="M297" s="305">
        <v>1</v>
      </c>
      <c r="N297" s="305"/>
      <c r="O297" s="305"/>
      <c r="P297" s="305"/>
      <c r="Q297" s="305"/>
      <c r="R297" s="305">
        <v>1</v>
      </c>
    </row>
    <row r="298" spans="1:20" s="55" customFormat="1" ht="34" x14ac:dyDescent="0.2">
      <c r="A298" s="40" t="s">
        <v>470</v>
      </c>
      <c r="B298" s="207" t="s">
        <v>189</v>
      </c>
      <c r="C298" s="43" t="s">
        <v>466</v>
      </c>
      <c r="D298" s="43" t="s">
        <v>517</v>
      </c>
      <c r="E298" s="43" t="s">
        <v>518</v>
      </c>
      <c r="F298" s="320">
        <f t="shared" si="30"/>
        <v>2</v>
      </c>
      <c r="G298" s="298">
        <v>1</v>
      </c>
      <c r="H298" s="298"/>
      <c r="I298" s="298">
        <v>1</v>
      </c>
      <c r="J298" s="298">
        <v>0</v>
      </c>
      <c r="K298" s="298">
        <v>0</v>
      </c>
      <c r="L298" s="298">
        <v>0</v>
      </c>
      <c r="M298" s="298">
        <v>0</v>
      </c>
      <c r="N298" s="298">
        <v>0</v>
      </c>
      <c r="O298" s="298">
        <v>0</v>
      </c>
      <c r="P298" s="298">
        <v>0</v>
      </c>
      <c r="Q298" s="298">
        <v>0</v>
      </c>
      <c r="R298" s="298">
        <v>0</v>
      </c>
    </row>
    <row r="299" spans="1:20" ht="16" customHeight="1" x14ac:dyDescent="0.2">
      <c r="A299" s="483" t="s">
        <v>189</v>
      </c>
      <c r="B299" s="484"/>
      <c r="C299" s="484"/>
      <c r="D299" s="484"/>
      <c r="E299" s="484"/>
      <c r="F299" s="182">
        <f t="shared" ref="F299:R299" si="31">SUM(F292:F298)</f>
        <v>25</v>
      </c>
      <c r="G299" s="143">
        <f t="shared" si="31"/>
        <v>2</v>
      </c>
      <c r="H299" s="109">
        <f t="shared" si="31"/>
        <v>2</v>
      </c>
      <c r="I299" s="109">
        <f t="shared" si="31"/>
        <v>4</v>
      </c>
      <c r="J299" s="109">
        <f t="shared" si="31"/>
        <v>2</v>
      </c>
      <c r="K299" s="109">
        <f t="shared" si="31"/>
        <v>1</v>
      </c>
      <c r="L299" s="109">
        <f t="shared" si="31"/>
        <v>4</v>
      </c>
      <c r="M299" s="109">
        <f t="shared" si="31"/>
        <v>2</v>
      </c>
      <c r="N299" s="109">
        <f t="shared" si="31"/>
        <v>0</v>
      </c>
      <c r="O299" s="109">
        <f t="shared" si="31"/>
        <v>2</v>
      </c>
      <c r="P299" s="109">
        <f t="shared" si="31"/>
        <v>2</v>
      </c>
      <c r="Q299" s="109">
        <f t="shared" si="31"/>
        <v>0</v>
      </c>
      <c r="R299" s="109">
        <f t="shared" si="31"/>
        <v>4</v>
      </c>
    </row>
    <row r="300" spans="1:20" x14ac:dyDescent="0.2">
      <c r="A300" s="485" t="s">
        <v>218</v>
      </c>
      <c r="B300" s="486"/>
      <c r="C300" s="486"/>
      <c r="D300" s="486"/>
      <c r="E300" s="486"/>
      <c r="F300" s="164"/>
      <c r="G300" s="421">
        <f>SUM(G299:I299)</f>
        <v>8</v>
      </c>
      <c r="H300" s="434"/>
      <c r="I300" s="434"/>
      <c r="J300" s="434">
        <f>SUM(J299:L299)+G300</f>
        <v>15</v>
      </c>
      <c r="K300" s="434"/>
      <c r="L300" s="434"/>
      <c r="M300" s="434">
        <f>SUM(M299:O299)+J300</f>
        <v>19</v>
      </c>
      <c r="N300" s="434"/>
      <c r="O300" s="434"/>
      <c r="P300" s="434">
        <f>SUM(P299:R299)+M300</f>
        <v>25</v>
      </c>
      <c r="Q300" s="434"/>
      <c r="R300" s="434"/>
    </row>
    <row r="301" spans="1:20" s="35" customFormat="1" x14ac:dyDescent="0.2">
      <c r="A301" s="110"/>
      <c r="B301" s="110"/>
      <c r="C301" s="110"/>
      <c r="D301" s="110"/>
      <c r="E301" s="110"/>
      <c r="F301" s="183"/>
      <c r="G301" s="111"/>
      <c r="H301" s="111"/>
      <c r="I301" s="111"/>
      <c r="J301" s="111"/>
      <c r="K301" s="111"/>
      <c r="L301" s="111"/>
      <c r="M301" s="111"/>
      <c r="N301" s="111"/>
      <c r="O301" s="111"/>
      <c r="P301" s="111"/>
      <c r="Q301" s="111"/>
      <c r="R301" s="111"/>
    </row>
    <row r="302" spans="1:20" s="339" customFormat="1" ht="28" x14ac:dyDescent="0.15">
      <c r="A302" s="324" t="s">
        <v>84</v>
      </c>
      <c r="B302" s="324" t="s">
        <v>85</v>
      </c>
      <c r="C302" s="325" t="s">
        <v>243</v>
      </c>
      <c r="D302" s="325" t="s">
        <v>176</v>
      </c>
      <c r="E302" s="325" t="s">
        <v>86</v>
      </c>
      <c r="F302" s="326" t="s">
        <v>194</v>
      </c>
      <c r="G302" s="327" t="s">
        <v>206</v>
      </c>
      <c r="H302" s="327" t="s">
        <v>207</v>
      </c>
      <c r="I302" s="327" t="s">
        <v>208</v>
      </c>
      <c r="J302" s="327" t="s">
        <v>209</v>
      </c>
      <c r="K302" s="327" t="s">
        <v>210</v>
      </c>
      <c r="L302" s="327" t="s">
        <v>211</v>
      </c>
      <c r="M302" s="327" t="s">
        <v>212</v>
      </c>
      <c r="N302" s="327" t="s">
        <v>213</v>
      </c>
      <c r="O302" s="327" t="s">
        <v>214</v>
      </c>
      <c r="P302" s="327" t="s">
        <v>215</v>
      </c>
      <c r="Q302" s="327" t="s">
        <v>216</v>
      </c>
      <c r="R302" s="327" t="s">
        <v>217</v>
      </c>
    </row>
    <row r="303" spans="1:20" s="339" customFormat="1" ht="87" customHeight="1" x14ac:dyDescent="0.15">
      <c r="A303" s="345" t="s">
        <v>282</v>
      </c>
      <c r="B303" s="299" t="s">
        <v>745</v>
      </c>
      <c r="C303" s="334" t="s">
        <v>728</v>
      </c>
      <c r="D303" s="334" t="s">
        <v>738</v>
      </c>
      <c r="E303" s="334" t="s">
        <v>739</v>
      </c>
      <c r="F303" s="340">
        <v>3</v>
      </c>
      <c r="G303" s="341"/>
      <c r="H303" s="293"/>
      <c r="I303" s="293"/>
      <c r="J303" s="293"/>
      <c r="K303" s="293"/>
      <c r="L303" s="293"/>
      <c r="M303" s="293"/>
      <c r="N303" s="293"/>
      <c r="O303" s="293">
        <v>1</v>
      </c>
      <c r="P303" s="293">
        <v>1</v>
      </c>
      <c r="Q303" s="293"/>
      <c r="R303" s="293">
        <v>1</v>
      </c>
      <c r="S303" s="335"/>
      <c r="T303" s="335"/>
    </row>
    <row r="304" spans="1:20" s="343" customFormat="1" ht="21" customHeight="1" x14ac:dyDescent="0.15">
      <c r="A304" s="426" t="s">
        <v>745</v>
      </c>
      <c r="B304" s="427"/>
      <c r="C304" s="427"/>
      <c r="D304" s="427"/>
      <c r="E304" s="428"/>
      <c r="F304" s="342">
        <f>SUM(F303)</f>
        <v>3</v>
      </c>
      <c r="G304" s="342">
        <f t="shared" ref="G304:R304" si="32">SUM(G303)</f>
        <v>0</v>
      </c>
      <c r="H304" s="342">
        <f t="shared" si="32"/>
        <v>0</v>
      </c>
      <c r="I304" s="342">
        <f t="shared" si="32"/>
        <v>0</v>
      </c>
      <c r="J304" s="342">
        <f t="shared" si="32"/>
        <v>0</v>
      </c>
      <c r="K304" s="342">
        <f t="shared" si="32"/>
        <v>0</v>
      </c>
      <c r="L304" s="342">
        <f t="shared" si="32"/>
        <v>0</v>
      </c>
      <c r="M304" s="342">
        <f t="shared" si="32"/>
        <v>0</v>
      </c>
      <c r="N304" s="342">
        <f t="shared" si="32"/>
        <v>0</v>
      </c>
      <c r="O304" s="342">
        <f t="shared" si="32"/>
        <v>1</v>
      </c>
      <c r="P304" s="342">
        <f t="shared" si="32"/>
        <v>1</v>
      </c>
      <c r="Q304" s="342">
        <f t="shared" si="32"/>
        <v>0</v>
      </c>
      <c r="R304" s="342">
        <f t="shared" si="32"/>
        <v>1</v>
      </c>
    </row>
    <row r="305" spans="1:19" s="343" customFormat="1" ht="21" customHeight="1" x14ac:dyDescent="0.15">
      <c r="A305" s="429" t="s">
        <v>218</v>
      </c>
      <c r="B305" s="430"/>
      <c r="C305" s="430"/>
      <c r="D305" s="430"/>
      <c r="E305" s="431"/>
      <c r="F305" s="344"/>
      <c r="G305" s="432">
        <f>SUM(G304:I304)</f>
        <v>0</v>
      </c>
      <c r="H305" s="433"/>
      <c r="I305" s="433"/>
      <c r="J305" s="433">
        <f>SUM(J304:L304)+G305</f>
        <v>0</v>
      </c>
      <c r="K305" s="433"/>
      <c r="L305" s="433"/>
      <c r="M305" s="433">
        <f>SUM(M304:O304)+J305</f>
        <v>1</v>
      </c>
      <c r="N305" s="433"/>
      <c r="O305" s="433"/>
      <c r="P305" s="433">
        <f>SUM(P304:R304)+M305</f>
        <v>3</v>
      </c>
      <c r="Q305" s="433"/>
      <c r="R305" s="433"/>
    </row>
    <row r="306" spans="1:19" s="35" customFormat="1" x14ac:dyDescent="0.2">
      <c r="A306" s="110"/>
      <c r="B306" s="110"/>
      <c r="C306" s="110"/>
      <c r="D306" s="110"/>
      <c r="E306" s="110"/>
      <c r="F306" s="183"/>
      <c r="G306" s="111"/>
      <c r="H306" s="111"/>
      <c r="I306" s="111"/>
      <c r="J306" s="111"/>
      <c r="K306" s="111"/>
      <c r="L306" s="111"/>
      <c r="M306" s="111"/>
      <c r="N306" s="111"/>
      <c r="O306" s="111"/>
      <c r="P306" s="111"/>
      <c r="Q306" s="111"/>
      <c r="R306" s="111"/>
    </row>
    <row r="307" spans="1:19" s="35" customFormat="1" x14ac:dyDescent="0.2">
      <c r="A307" s="110"/>
      <c r="B307" s="110"/>
      <c r="C307" s="110"/>
      <c r="D307" s="110"/>
      <c r="E307" s="110"/>
      <c r="F307" s="183"/>
      <c r="G307" s="111"/>
      <c r="H307" s="111"/>
      <c r="I307" s="111"/>
      <c r="J307" s="111"/>
      <c r="K307" s="111"/>
      <c r="L307" s="111"/>
      <c r="M307" s="111"/>
      <c r="N307" s="111"/>
      <c r="O307" s="111"/>
      <c r="P307" s="111"/>
      <c r="Q307" s="111"/>
      <c r="R307" s="111"/>
    </row>
    <row r="308" spans="1:19" ht="17" x14ac:dyDescent="0.2">
      <c r="A308" s="41" t="s">
        <v>84</v>
      </c>
      <c r="B308" s="41" t="s">
        <v>85</v>
      </c>
      <c r="C308" s="42" t="s">
        <v>243</v>
      </c>
      <c r="D308" s="42" t="s">
        <v>176</v>
      </c>
      <c r="E308" s="42" t="s">
        <v>87</v>
      </c>
      <c r="F308" s="147" t="s">
        <v>194</v>
      </c>
      <c r="G308" s="136" t="s">
        <v>206</v>
      </c>
      <c r="H308" s="37" t="s">
        <v>207</v>
      </c>
      <c r="I308" s="37" t="s">
        <v>208</v>
      </c>
      <c r="J308" s="37" t="s">
        <v>209</v>
      </c>
      <c r="K308" s="37" t="s">
        <v>210</v>
      </c>
      <c r="L308" s="37" t="s">
        <v>211</v>
      </c>
      <c r="M308" s="37" t="s">
        <v>212</v>
      </c>
      <c r="N308" s="37" t="s">
        <v>213</v>
      </c>
      <c r="O308" s="37" t="s">
        <v>214</v>
      </c>
      <c r="P308" s="37" t="s">
        <v>215</v>
      </c>
      <c r="Q308" s="37" t="s">
        <v>216</v>
      </c>
      <c r="R308" s="37" t="s">
        <v>217</v>
      </c>
    </row>
    <row r="309" spans="1:19" s="55" customFormat="1" ht="102" x14ac:dyDescent="0.2">
      <c r="A309" s="121" t="s">
        <v>283</v>
      </c>
      <c r="B309" s="40" t="s">
        <v>436</v>
      </c>
      <c r="C309" s="43" t="s">
        <v>437</v>
      </c>
      <c r="D309" s="43" t="s">
        <v>438</v>
      </c>
      <c r="E309" s="43" t="s">
        <v>439</v>
      </c>
      <c r="F309" s="175">
        <v>7</v>
      </c>
      <c r="G309" s="57"/>
      <c r="H309" s="40"/>
      <c r="I309" s="40"/>
      <c r="J309" s="40"/>
      <c r="K309" s="40"/>
      <c r="L309" s="40"/>
      <c r="M309" s="40"/>
      <c r="N309" s="40"/>
      <c r="O309" s="40"/>
      <c r="P309" s="40"/>
      <c r="Q309" s="40"/>
      <c r="R309" s="40">
        <v>7</v>
      </c>
    </row>
    <row r="310" spans="1:19" x14ac:dyDescent="0.2">
      <c r="A310" s="454" t="s">
        <v>74</v>
      </c>
      <c r="B310" s="454"/>
      <c r="C310" s="454"/>
      <c r="D310" s="454"/>
      <c r="E310" s="455"/>
      <c r="F310" s="161">
        <f>SUM(F309:F309)</f>
        <v>7</v>
      </c>
      <c r="G310" s="66">
        <f t="shared" ref="G310:R310" si="33">SUM(G309:G309)</f>
        <v>0</v>
      </c>
      <c r="H310" s="113">
        <f t="shared" si="33"/>
        <v>0</v>
      </c>
      <c r="I310" s="113">
        <f t="shared" si="33"/>
        <v>0</v>
      </c>
      <c r="J310" s="113">
        <f t="shared" si="33"/>
        <v>0</v>
      </c>
      <c r="K310" s="113">
        <f t="shared" si="33"/>
        <v>0</v>
      </c>
      <c r="L310" s="113">
        <f t="shared" si="33"/>
        <v>0</v>
      </c>
      <c r="M310" s="113">
        <f t="shared" si="33"/>
        <v>0</v>
      </c>
      <c r="N310" s="113">
        <f t="shared" si="33"/>
        <v>0</v>
      </c>
      <c r="O310" s="113">
        <f t="shared" si="33"/>
        <v>0</v>
      </c>
      <c r="P310" s="113">
        <f t="shared" si="33"/>
        <v>0</v>
      </c>
      <c r="Q310" s="113">
        <f t="shared" si="33"/>
        <v>0</v>
      </c>
      <c r="R310" s="113">
        <f t="shared" si="33"/>
        <v>7</v>
      </c>
    </row>
    <row r="311" spans="1:19" s="35" customFormat="1" x14ac:dyDescent="0.2">
      <c r="A311" s="48"/>
      <c r="B311" s="114"/>
      <c r="C311" s="114"/>
      <c r="D311" s="114"/>
      <c r="E311" s="114"/>
      <c r="F311" s="184"/>
      <c r="G311" s="115"/>
      <c r="H311" s="116"/>
      <c r="I311" s="116"/>
      <c r="J311" s="116"/>
      <c r="K311" s="116"/>
      <c r="L311" s="116"/>
      <c r="M311" s="116"/>
      <c r="N311" s="116"/>
      <c r="O311" s="116"/>
      <c r="P311" s="117"/>
      <c r="Q311" s="118"/>
      <c r="R311" s="118"/>
    </row>
    <row r="312" spans="1:19" ht="17" x14ac:dyDescent="0.2">
      <c r="A312" s="41" t="s">
        <v>84</v>
      </c>
      <c r="B312" s="41" t="s">
        <v>85</v>
      </c>
      <c r="C312" s="42" t="s">
        <v>243</v>
      </c>
      <c r="D312" s="41" t="s">
        <v>176</v>
      </c>
      <c r="E312" s="42" t="s">
        <v>87</v>
      </c>
      <c r="F312" s="168" t="s">
        <v>194</v>
      </c>
      <c r="G312" s="136" t="s">
        <v>206</v>
      </c>
      <c r="H312" s="37" t="s">
        <v>207</v>
      </c>
      <c r="I312" s="37" t="s">
        <v>208</v>
      </c>
      <c r="J312" s="37" t="s">
        <v>209</v>
      </c>
      <c r="K312" s="37" t="s">
        <v>210</v>
      </c>
      <c r="L312" s="37" t="s">
        <v>211</v>
      </c>
      <c r="M312" s="37" t="s">
        <v>212</v>
      </c>
      <c r="N312" s="37" t="s">
        <v>213</v>
      </c>
      <c r="O312" s="37" t="s">
        <v>214</v>
      </c>
      <c r="P312" s="37" t="s">
        <v>215</v>
      </c>
      <c r="Q312" s="37" t="s">
        <v>216</v>
      </c>
      <c r="R312" s="37" t="s">
        <v>217</v>
      </c>
    </row>
    <row r="313" spans="1:19" s="55" customFormat="1" ht="102" x14ac:dyDescent="0.2">
      <c r="A313" s="130" t="s">
        <v>283</v>
      </c>
      <c r="B313" s="40" t="s">
        <v>440</v>
      </c>
      <c r="C313" s="40" t="s">
        <v>437</v>
      </c>
      <c r="D313" s="43" t="s">
        <v>438</v>
      </c>
      <c r="E313" s="43" t="s">
        <v>443</v>
      </c>
      <c r="F313" s="208">
        <v>4</v>
      </c>
      <c r="G313" s="206"/>
      <c r="H313" s="131"/>
      <c r="I313" s="131"/>
      <c r="J313" s="131"/>
      <c r="K313" s="131"/>
      <c r="L313" s="131"/>
      <c r="M313" s="131"/>
      <c r="N313" s="131"/>
      <c r="O313" s="131"/>
      <c r="P313" s="131"/>
      <c r="Q313" s="131"/>
      <c r="R313" s="131">
        <v>4</v>
      </c>
    </row>
    <row r="314" spans="1:19" x14ac:dyDescent="0.2">
      <c r="A314" s="438" t="s">
        <v>178</v>
      </c>
      <c r="B314" s="438"/>
      <c r="C314" s="438"/>
      <c r="D314" s="438"/>
      <c r="E314" s="439"/>
      <c r="F314" s="185">
        <f>SUM(F313:F313)</f>
        <v>4</v>
      </c>
      <c r="G314" s="144">
        <f t="shared" ref="G314:R314" si="34">SUM(G313:G313)</f>
        <v>0</v>
      </c>
      <c r="H314" s="119">
        <f t="shared" si="34"/>
        <v>0</v>
      </c>
      <c r="I314" s="119">
        <f t="shared" si="34"/>
        <v>0</v>
      </c>
      <c r="J314" s="119">
        <f t="shared" si="34"/>
        <v>0</v>
      </c>
      <c r="K314" s="119">
        <f t="shared" si="34"/>
        <v>0</v>
      </c>
      <c r="L314" s="119">
        <f t="shared" si="34"/>
        <v>0</v>
      </c>
      <c r="M314" s="119">
        <f t="shared" si="34"/>
        <v>0</v>
      </c>
      <c r="N314" s="119">
        <f t="shared" si="34"/>
        <v>0</v>
      </c>
      <c r="O314" s="119">
        <f t="shared" si="34"/>
        <v>0</v>
      </c>
      <c r="P314" s="119">
        <f t="shared" si="34"/>
        <v>0</v>
      </c>
      <c r="Q314" s="119">
        <f t="shared" si="34"/>
        <v>0</v>
      </c>
      <c r="R314" s="119">
        <f t="shared" si="34"/>
        <v>4</v>
      </c>
    </row>
    <row r="315" spans="1:19" x14ac:dyDescent="0.2">
      <c r="A315" s="438" t="s">
        <v>218</v>
      </c>
      <c r="B315" s="438"/>
      <c r="C315" s="438"/>
      <c r="D315" s="438"/>
      <c r="E315" s="439"/>
      <c r="F315" s="158"/>
      <c r="G315" s="421">
        <f>SUM(G314:I314)</f>
        <v>0</v>
      </c>
      <c r="H315" s="434"/>
      <c r="I315" s="434"/>
      <c r="J315" s="434">
        <f>SUM(J314:L314)+G315</f>
        <v>0</v>
      </c>
      <c r="K315" s="434"/>
      <c r="L315" s="434"/>
      <c r="M315" s="434">
        <f>SUM(M314:O314)+J315</f>
        <v>0</v>
      </c>
      <c r="N315" s="434"/>
      <c r="O315" s="434"/>
      <c r="P315" s="434">
        <f>SUM(P314:R314)+M315</f>
        <v>4</v>
      </c>
      <c r="Q315" s="434"/>
      <c r="R315" s="434"/>
    </row>
    <row r="316" spans="1:19" s="35" customFormat="1" x14ac:dyDescent="0.2">
      <c r="A316" s="48"/>
      <c r="B316" s="120"/>
      <c r="C316" s="120"/>
      <c r="D316" s="120"/>
      <c r="E316" s="120"/>
      <c r="F316" s="167"/>
      <c r="G316" s="118"/>
      <c r="H316" s="118"/>
      <c r="I316" s="118"/>
      <c r="J316" s="118"/>
      <c r="K316" s="118"/>
      <c r="L316" s="118"/>
      <c r="M316" s="118"/>
      <c r="N316" s="118"/>
      <c r="O316" s="118"/>
      <c r="P316" s="118"/>
      <c r="Q316" s="118"/>
      <c r="R316" s="118"/>
    </row>
    <row r="317" spans="1:19" s="35" customFormat="1" ht="17" x14ac:dyDescent="0.2">
      <c r="A317" s="41" t="s">
        <v>84</v>
      </c>
      <c r="B317" s="41" t="s">
        <v>85</v>
      </c>
      <c r="C317" s="42" t="s">
        <v>243</v>
      </c>
      <c r="D317" s="42" t="s">
        <v>176</v>
      </c>
      <c r="E317" s="42" t="s">
        <v>86</v>
      </c>
      <c r="F317" s="147" t="s">
        <v>194</v>
      </c>
      <c r="G317" s="136" t="s">
        <v>206</v>
      </c>
      <c r="H317" s="37" t="s">
        <v>207</v>
      </c>
      <c r="I317" s="37" t="s">
        <v>208</v>
      </c>
      <c r="J317" s="37" t="s">
        <v>209</v>
      </c>
      <c r="K317" s="37" t="s">
        <v>210</v>
      </c>
      <c r="L317" s="37" t="s">
        <v>211</v>
      </c>
      <c r="M317" s="37" t="s">
        <v>212</v>
      </c>
      <c r="N317" s="37" t="s">
        <v>213</v>
      </c>
      <c r="O317" s="37" t="s">
        <v>214</v>
      </c>
      <c r="P317" s="37" t="s">
        <v>215</v>
      </c>
      <c r="Q317" s="37" t="s">
        <v>216</v>
      </c>
      <c r="R317" s="37" t="s">
        <v>217</v>
      </c>
    </row>
    <row r="318" spans="1:19" s="55" customFormat="1" ht="68" x14ac:dyDescent="0.2">
      <c r="A318" s="40" t="s">
        <v>471</v>
      </c>
      <c r="B318" s="40" t="s">
        <v>238</v>
      </c>
      <c r="C318" s="56" t="s">
        <v>521</v>
      </c>
      <c r="D318" s="56" t="s">
        <v>546</v>
      </c>
      <c r="E318" s="44" t="s">
        <v>523</v>
      </c>
      <c r="F318" s="319">
        <f t="shared" ref="F318:F319" si="35">SUM(G318:R318)</f>
        <v>1</v>
      </c>
      <c r="G318" s="145"/>
      <c r="H318" s="121"/>
      <c r="I318" s="121"/>
      <c r="J318" s="122">
        <v>1</v>
      </c>
      <c r="K318" s="122"/>
      <c r="L318" s="122"/>
      <c r="M318" s="122"/>
      <c r="N318" s="122"/>
      <c r="O318" s="122"/>
      <c r="P318" s="122"/>
      <c r="Q318" s="122"/>
      <c r="R318" s="122"/>
      <c r="S318" s="209"/>
    </row>
    <row r="319" spans="1:19" s="55" customFormat="1" ht="51" x14ac:dyDescent="0.2">
      <c r="A319" s="40" t="s">
        <v>471</v>
      </c>
      <c r="B319" s="40" t="s">
        <v>238</v>
      </c>
      <c r="C319" s="56" t="s">
        <v>532</v>
      </c>
      <c r="D319" s="56" t="s">
        <v>533</v>
      </c>
      <c r="E319" s="44" t="s">
        <v>534</v>
      </c>
      <c r="F319" s="319">
        <f t="shared" si="35"/>
        <v>1</v>
      </c>
      <c r="G319" s="145"/>
      <c r="H319" s="122"/>
      <c r="I319" s="122"/>
      <c r="J319" s="122"/>
      <c r="K319" s="122"/>
      <c r="L319" s="122">
        <v>1</v>
      </c>
      <c r="M319" s="122"/>
      <c r="N319" s="122"/>
      <c r="O319" s="122"/>
      <c r="P319" s="122"/>
      <c r="Q319" s="122"/>
      <c r="R319" s="122"/>
      <c r="S319" s="209"/>
    </row>
    <row r="320" spans="1:19" s="35" customFormat="1" x14ac:dyDescent="0.2">
      <c r="A320" s="439" t="s">
        <v>240</v>
      </c>
      <c r="B320" s="457"/>
      <c r="C320" s="457"/>
      <c r="D320" s="457"/>
      <c r="E320" s="457"/>
      <c r="F320" s="160">
        <f>SUM(F318:F319)</f>
        <v>2</v>
      </c>
      <c r="G320" s="65">
        <f t="shared" ref="G320:R320" si="36">SUM(G318:G319)</f>
        <v>0</v>
      </c>
      <c r="H320" s="83">
        <f t="shared" si="36"/>
        <v>0</v>
      </c>
      <c r="I320" s="83">
        <f t="shared" si="36"/>
        <v>0</v>
      </c>
      <c r="J320" s="83">
        <f t="shared" si="36"/>
        <v>1</v>
      </c>
      <c r="K320" s="83">
        <f t="shared" si="36"/>
        <v>0</v>
      </c>
      <c r="L320" s="83">
        <f t="shared" si="36"/>
        <v>1</v>
      </c>
      <c r="M320" s="83">
        <f t="shared" si="36"/>
        <v>0</v>
      </c>
      <c r="N320" s="83">
        <f t="shared" si="36"/>
        <v>0</v>
      </c>
      <c r="O320" s="83">
        <f t="shared" si="36"/>
        <v>0</v>
      </c>
      <c r="P320" s="83">
        <f t="shared" si="36"/>
        <v>0</v>
      </c>
      <c r="Q320" s="83">
        <f t="shared" si="36"/>
        <v>0</v>
      </c>
      <c r="R320" s="83">
        <f t="shared" si="36"/>
        <v>0</v>
      </c>
    </row>
    <row r="321" spans="1:18" s="35" customFormat="1" x14ac:dyDescent="0.2">
      <c r="A321" s="439" t="s">
        <v>218</v>
      </c>
      <c r="B321" s="457"/>
      <c r="C321" s="457"/>
      <c r="D321" s="457"/>
      <c r="E321" s="457"/>
      <c r="F321" s="161"/>
      <c r="G321" s="437">
        <f>SUM(G320:I320)</f>
        <v>0</v>
      </c>
      <c r="H321" s="467"/>
      <c r="I321" s="467"/>
      <c r="J321" s="467">
        <f>SUM(J320:L320)+G321</f>
        <v>2</v>
      </c>
      <c r="K321" s="467"/>
      <c r="L321" s="467"/>
      <c r="M321" s="467">
        <f>SUM(M320:O320)+J321</f>
        <v>2</v>
      </c>
      <c r="N321" s="467"/>
      <c r="O321" s="467"/>
      <c r="P321" s="435">
        <f>SUM(P320:R320)+M321</f>
        <v>2</v>
      </c>
      <c r="Q321" s="436"/>
      <c r="R321" s="437"/>
    </row>
    <row r="322" spans="1:18" s="35" customFormat="1" x14ac:dyDescent="0.2">
      <c r="A322" s="48"/>
      <c r="F322" s="152"/>
      <c r="G322" s="50"/>
      <c r="H322" s="50"/>
      <c r="I322" s="50"/>
      <c r="J322" s="68"/>
      <c r="K322" s="50"/>
      <c r="L322" s="50"/>
      <c r="M322" s="68"/>
      <c r="N322" s="50"/>
      <c r="O322" s="50"/>
      <c r="P322" s="68"/>
      <c r="Q322" s="50"/>
      <c r="R322" s="50"/>
    </row>
    <row r="323" spans="1:18" s="35" customFormat="1" ht="17" x14ac:dyDescent="0.2">
      <c r="A323" s="41" t="s">
        <v>84</v>
      </c>
      <c r="B323" s="41" t="s">
        <v>85</v>
      </c>
      <c r="C323" s="42" t="s">
        <v>243</v>
      </c>
      <c r="D323" s="42" t="s">
        <v>176</v>
      </c>
      <c r="E323" s="42" t="s">
        <v>86</v>
      </c>
      <c r="F323" s="147" t="s">
        <v>194</v>
      </c>
      <c r="G323" s="136" t="s">
        <v>206</v>
      </c>
      <c r="H323" s="37" t="s">
        <v>207</v>
      </c>
      <c r="I323" s="37" t="s">
        <v>208</v>
      </c>
      <c r="J323" s="37" t="s">
        <v>209</v>
      </c>
      <c r="K323" s="37" t="s">
        <v>210</v>
      </c>
      <c r="L323" s="37" t="s">
        <v>211</v>
      </c>
      <c r="M323" s="37" t="s">
        <v>212</v>
      </c>
      <c r="N323" s="37" t="s">
        <v>213</v>
      </c>
      <c r="O323" s="37" t="s">
        <v>214</v>
      </c>
      <c r="P323" s="37" t="s">
        <v>215</v>
      </c>
      <c r="Q323" s="37" t="s">
        <v>216</v>
      </c>
      <c r="R323" s="37" t="s">
        <v>217</v>
      </c>
    </row>
    <row r="324" spans="1:18" s="55" customFormat="1" ht="17" x14ac:dyDescent="0.2">
      <c r="A324" s="123" t="s">
        <v>284</v>
      </c>
      <c r="B324" s="40" t="s">
        <v>239</v>
      </c>
      <c r="C324" s="43"/>
      <c r="D324" s="124"/>
      <c r="E324" s="124"/>
      <c r="F324" s="179">
        <f>SUM(G324:R324)</f>
        <v>24</v>
      </c>
      <c r="G324" s="125">
        <v>3</v>
      </c>
      <c r="H324" s="126">
        <v>3</v>
      </c>
      <c r="I324" s="126">
        <v>3</v>
      </c>
      <c r="J324" s="126">
        <v>3</v>
      </c>
      <c r="K324" s="126">
        <v>3</v>
      </c>
      <c r="L324" s="126">
        <v>3</v>
      </c>
      <c r="M324" s="126">
        <v>1</v>
      </c>
      <c r="N324" s="126">
        <v>1</v>
      </c>
      <c r="O324" s="126">
        <v>1</v>
      </c>
      <c r="P324" s="126">
        <v>1</v>
      </c>
      <c r="Q324" s="126">
        <v>1</v>
      </c>
      <c r="R324" s="126">
        <v>1</v>
      </c>
    </row>
    <row r="325" spans="1:18" s="35" customFormat="1" ht="16" customHeight="1" x14ac:dyDescent="0.2">
      <c r="A325" s="439" t="s">
        <v>190</v>
      </c>
      <c r="B325" s="457"/>
      <c r="C325" s="457"/>
      <c r="D325" s="457"/>
      <c r="E325" s="457"/>
      <c r="F325" s="158">
        <f t="shared" ref="F325:R325" si="37">SUM(F324:F324)</f>
        <v>24</v>
      </c>
      <c r="G325" s="65">
        <f t="shared" si="37"/>
        <v>3</v>
      </c>
      <c r="H325" s="83">
        <f t="shared" si="37"/>
        <v>3</v>
      </c>
      <c r="I325" s="83">
        <f t="shared" si="37"/>
        <v>3</v>
      </c>
      <c r="J325" s="83">
        <f t="shared" si="37"/>
        <v>3</v>
      </c>
      <c r="K325" s="83">
        <f t="shared" si="37"/>
        <v>3</v>
      </c>
      <c r="L325" s="83">
        <f t="shared" si="37"/>
        <v>3</v>
      </c>
      <c r="M325" s="83">
        <f t="shared" si="37"/>
        <v>1</v>
      </c>
      <c r="N325" s="83">
        <f t="shared" si="37"/>
        <v>1</v>
      </c>
      <c r="O325" s="83">
        <f t="shared" si="37"/>
        <v>1</v>
      </c>
      <c r="P325" s="83">
        <f t="shared" si="37"/>
        <v>1</v>
      </c>
      <c r="Q325" s="83">
        <f t="shared" si="37"/>
        <v>1</v>
      </c>
      <c r="R325" s="83">
        <f t="shared" si="37"/>
        <v>1</v>
      </c>
    </row>
    <row r="326" spans="1:18" s="35" customFormat="1" ht="17" thickBot="1" x14ac:dyDescent="0.25">
      <c r="A326" s="439" t="s">
        <v>218</v>
      </c>
      <c r="B326" s="457"/>
      <c r="C326" s="457"/>
      <c r="D326" s="457"/>
      <c r="E326" s="457"/>
      <c r="F326" s="186"/>
      <c r="G326" s="437">
        <f>SUM(G325:I325)</f>
        <v>9</v>
      </c>
      <c r="H326" s="467"/>
      <c r="I326" s="467"/>
      <c r="J326" s="467">
        <f>SUM(J325:L325)+G326</f>
        <v>18</v>
      </c>
      <c r="K326" s="467"/>
      <c r="L326" s="467"/>
      <c r="M326" s="467">
        <f>SUM(M325:O325)+J326</f>
        <v>21</v>
      </c>
      <c r="N326" s="467"/>
      <c r="O326" s="467"/>
      <c r="P326" s="435">
        <f>SUM(P325:R325)+M326</f>
        <v>24</v>
      </c>
      <c r="Q326" s="436"/>
      <c r="R326" s="437"/>
    </row>
    <row r="327" spans="1:18" s="35" customFormat="1" x14ac:dyDescent="0.2">
      <c r="A327" s="48"/>
      <c r="F327" s="49"/>
      <c r="G327" s="50"/>
      <c r="H327" s="50"/>
      <c r="I327" s="50"/>
      <c r="J327" s="50"/>
      <c r="K327" s="50"/>
      <c r="L327" s="50"/>
      <c r="M327" s="50"/>
      <c r="N327" s="50"/>
      <c r="O327" s="50"/>
      <c r="P327" s="50"/>
      <c r="Q327" s="50"/>
      <c r="R327" s="50"/>
    </row>
    <row r="328" spans="1:18" s="35" customFormat="1" ht="17" x14ac:dyDescent="0.2">
      <c r="A328" s="240" t="s">
        <v>84</v>
      </c>
      <c r="B328" s="240" t="s">
        <v>85</v>
      </c>
      <c r="C328" s="211" t="s">
        <v>243</v>
      </c>
      <c r="D328" s="239" t="s">
        <v>176</v>
      </c>
      <c r="E328" s="239" t="s">
        <v>86</v>
      </c>
      <c r="F328" s="238" t="s">
        <v>194</v>
      </c>
      <c r="G328" s="220" t="s">
        <v>206</v>
      </c>
      <c r="H328" s="220" t="s">
        <v>207</v>
      </c>
      <c r="I328" s="220" t="s">
        <v>208</v>
      </c>
      <c r="J328" s="220" t="s">
        <v>209</v>
      </c>
      <c r="K328" s="220" t="s">
        <v>210</v>
      </c>
      <c r="L328" s="220" t="s">
        <v>211</v>
      </c>
      <c r="M328" s="220" t="s">
        <v>212</v>
      </c>
      <c r="N328" s="220" t="s">
        <v>213</v>
      </c>
      <c r="O328" s="220" t="s">
        <v>214</v>
      </c>
      <c r="P328" s="220" t="s">
        <v>215</v>
      </c>
      <c r="Q328" s="220" t="s">
        <v>216</v>
      </c>
      <c r="R328" s="220" t="s">
        <v>217</v>
      </c>
    </row>
    <row r="329" spans="1:18" s="35" customFormat="1" ht="34" x14ac:dyDescent="0.2">
      <c r="A329" s="214" t="s">
        <v>613</v>
      </c>
      <c r="B329" s="214" t="s">
        <v>606</v>
      </c>
      <c r="C329" s="249"/>
      <c r="D329" s="215" t="s">
        <v>581</v>
      </c>
      <c r="E329" s="215" t="s">
        <v>582</v>
      </c>
      <c r="F329" s="216">
        <v>372</v>
      </c>
      <c r="G329" s="226">
        <v>372</v>
      </c>
      <c r="H329" s="226">
        <v>372</v>
      </c>
      <c r="I329" s="226">
        <v>372</v>
      </c>
      <c r="J329" s="226">
        <v>372</v>
      </c>
      <c r="K329" s="226">
        <v>372</v>
      </c>
      <c r="L329" s="226">
        <v>372</v>
      </c>
      <c r="M329" s="226">
        <v>372</v>
      </c>
      <c r="N329" s="226"/>
      <c r="O329" s="226"/>
      <c r="P329" s="226"/>
      <c r="Q329" s="226"/>
      <c r="R329" s="226"/>
    </row>
    <row r="330" spans="1:18" s="35" customFormat="1" ht="34" x14ac:dyDescent="0.2">
      <c r="A330" s="214" t="s">
        <v>613</v>
      </c>
      <c r="B330" s="214" t="s">
        <v>606</v>
      </c>
      <c r="C330" s="249"/>
      <c r="D330" s="215" t="s">
        <v>596</v>
      </c>
      <c r="E330" s="215" t="s">
        <v>597</v>
      </c>
      <c r="F330" s="216">
        <v>60</v>
      </c>
      <c r="G330" s="233">
        <v>60</v>
      </c>
      <c r="H330" s="233">
        <v>60</v>
      </c>
      <c r="I330" s="233">
        <v>60</v>
      </c>
      <c r="J330" s="233">
        <v>60</v>
      </c>
      <c r="K330" s="233">
        <v>60</v>
      </c>
      <c r="L330" s="233">
        <v>60</v>
      </c>
      <c r="M330" s="233">
        <v>60</v>
      </c>
      <c r="N330" s="233"/>
      <c r="O330" s="233"/>
      <c r="P330" s="233"/>
      <c r="Q330" s="233"/>
      <c r="R330" s="233"/>
    </row>
    <row r="331" spans="1:18" s="35" customFormat="1" ht="34" x14ac:dyDescent="0.2">
      <c r="A331" s="214" t="s">
        <v>613</v>
      </c>
      <c r="B331" s="214" t="s">
        <v>606</v>
      </c>
      <c r="C331" s="249"/>
      <c r="D331" s="215" t="s">
        <v>599</v>
      </c>
      <c r="E331" s="215" t="s">
        <v>600</v>
      </c>
      <c r="F331" s="216">
        <v>57</v>
      </c>
      <c r="G331" s="233">
        <v>57</v>
      </c>
      <c r="H331" s="233">
        <v>57</v>
      </c>
      <c r="I331" s="233">
        <v>57</v>
      </c>
      <c r="J331" s="233">
        <v>57</v>
      </c>
      <c r="K331" s="233">
        <v>57</v>
      </c>
      <c r="L331" s="233">
        <v>57</v>
      </c>
      <c r="M331" s="233">
        <v>57</v>
      </c>
      <c r="N331" s="232"/>
      <c r="O331" s="233"/>
      <c r="P331" s="233"/>
      <c r="Q331" s="233"/>
      <c r="R331" s="233"/>
    </row>
    <row r="332" spans="1:18" s="35" customFormat="1" ht="34" x14ac:dyDescent="0.2">
      <c r="A332" s="214" t="s">
        <v>613</v>
      </c>
      <c r="B332" s="214" t="s">
        <v>606</v>
      </c>
      <c r="C332" s="249"/>
      <c r="D332" s="215" t="s">
        <v>617</v>
      </c>
      <c r="E332" s="215" t="s">
        <v>618</v>
      </c>
      <c r="F332" s="216">
        <v>20.6</v>
      </c>
      <c r="G332" s="288">
        <v>20.6</v>
      </c>
      <c r="H332" s="288">
        <v>20.6</v>
      </c>
      <c r="I332" s="288">
        <v>20.6</v>
      </c>
      <c r="J332" s="288">
        <v>20.6</v>
      </c>
      <c r="K332" s="288">
        <v>20.6</v>
      </c>
      <c r="L332" s="288">
        <v>20.6</v>
      </c>
      <c r="M332" s="288">
        <v>20.6</v>
      </c>
      <c r="N332" s="233"/>
      <c r="O332" s="233"/>
      <c r="P332" s="233"/>
      <c r="Q332" s="233"/>
      <c r="R332" s="233"/>
    </row>
    <row r="333" spans="1:18" s="35" customFormat="1" ht="34" x14ac:dyDescent="0.2">
      <c r="A333" s="214" t="s">
        <v>613</v>
      </c>
      <c r="B333" s="214" t="s">
        <v>606</v>
      </c>
      <c r="C333" s="249"/>
      <c r="D333" s="214" t="s">
        <v>619</v>
      </c>
      <c r="E333" s="214" t="s">
        <v>620</v>
      </c>
      <c r="F333" s="289">
        <v>167</v>
      </c>
      <c r="G333" s="288">
        <v>167</v>
      </c>
      <c r="H333" s="288">
        <v>167</v>
      </c>
      <c r="I333" s="288">
        <v>167</v>
      </c>
      <c r="J333" s="288">
        <v>167</v>
      </c>
      <c r="K333" s="288">
        <v>167</v>
      </c>
      <c r="L333" s="288">
        <v>167</v>
      </c>
      <c r="M333" s="288">
        <v>167</v>
      </c>
      <c r="N333" s="233"/>
      <c r="O333" s="233"/>
      <c r="P333" s="233"/>
      <c r="Q333" s="233"/>
      <c r="R333" s="233"/>
    </row>
    <row r="334" spans="1:18" s="35" customFormat="1" ht="34" x14ac:dyDescent="0.2">
      <c r="A334" s="214" t="s">
        <v>613</v>
      </c>
      <c r="B334" s="214" t="s">
        <v>606</v>
      </c>
      <c r="C334" s="249"/>
      <c r="D334" s="214" t="s">
        <v>621</v>
      </c>
      <c r="E334" s="214" t="s">
        <v>622</v>
      </c>
      <c r="F334" s="289">
        <v>47.05</v>
      </c>
      <c r="G334" s="288">
        <v>47.05</v>
      </c>
      <c r="H334" s="288">
        <v>47.05</v>
      </c>
      <c r="I334" s="288">
        <v>47.05</v>
      </c>
      <c r="J334" s="288">
        <v>47.05</v>
      </c>
      <c r="K334" s="288">
        <v>47.05</v>
      </c>
      <c r="L334" s="288">
        <v>47.05</v>
      </c>
      <c r="M334" s="288">
        <v>47.05</v>
      </c>
      <c r="N334" s="233"/>
      <c r="O334" s="233"/>
      <c r="P334" s="233"/>
      <c r="Q334" s="233"/>
      <c r="R334" s="233"/>
    </row>
    <row r="335" spans="1:18" s="35" customFormat="1" ht="34" x14ac:dyDescent="0.2">
      <c r="A335" s="214" t="s">
        <v>613</v>
      </c>
      <c r="B335" s="214" t="s">
        <v>606</v>
      </c>
      <c r="C335" s="249"/>
      <c r="D335" s="214" t="s">
        <v>623</v>
      </c>
      <c r="E335" s="214" t="s">
        <v>624</v>
      </c>
      <c r="F335" s="289">
        <v>72.510000000000005</v>
      </c>
      <c r="G335" s="288">
        <v>72.510000000000005</v>
      </c>
      <c r="H335" s="288">
        <v>72.510000000000005</v>
      </c>
      <c r="I335" s="288">
        <v>72.510000000000005</v>
      </c>
      <c r="J335" s="288">
        <v>72.510000000000005</v>
      </c>
      <c r="K335" s="288">
        <v>72.510000000000005</v>
      </c>
      <c r="L335" s="288">
        <v>72.510000000000005</v>
      </c>
      <c r="M335" s="288">
        <v>72.510000000000005</v>
      </c>
      <c r="N335" s="233"/>
      <c r="O335" s="233"/>
      <c r="P335" s="233"/>
      <c r="Q335" s="233"/>
      <c r="R335" s="233"/>
    </row>
    <row r="336" spans="1:18" s="35" customFormat="1" ht="34" x14ac:dyDescent="0.2">
      <c r="A336" s="214" t="s">
        <v>613</v>
      </c>
      <c r="B336" s="214" t="s">
        <v>606</v>
      </c>
      <c r="C336" s="249"/>
      <c r="D336" s="214" t="s">
        <v>625</v>
      </c>
      <c r="E336" s="214" t="s">
        <v>626</v>
      </c>
      <c r="F336" s="289">
        <v>144.82</v>
      </c>
      <c r="G336" s="288">
        <v>144.82</v>
      </c>
      <c r="H336" s="288">
        <v>144.82</v>
      </c>
      <c r="I336" s="288">
        <v>144.82</v>
      </c>
      <c r="J336" s="288">
        <v>144.82</v>
      </c>
      <c r="K336" s="288">
        <v>144.82</v>
      </c>
      <c r="L336" s="288">
        <v>144.82</v>
      </c>
      <c r="M336" s="288">
        <v>144.82</v>
      </c>
      <c r="N336" s="233"/>
      <c r="O336" s="233"/>
      <c r="P336" s="233"/>
      <c r="Q336" s="233"/>
      <c r="R336" s="233"/>
    </row>
    <row r="337" spans="1:18" s="35" customFormat="1" ht="34" x14ac:dyDescent="0.2">
      <c r="A337" s="214" t="s">
        <v>613</v>
      </c>
      <c r="B337" s="214" t="s">
        <v>606</v>
      </c>
      <c r="C337" s="249"/>
      <c r="D337" s="214" t="s">
        <v>627</v>
      </c>
      <c r="E337" s="214" t="s">
        <v>628</v>
      </c>
      <c r="F337" s="289">
        <v>725.53</v>
      </c>
      <c r="G337" s="288">
        <v>725.53</v>
      </c>
      <c r="H337" s="288">
        <v>725.53</v>
      </c>
      <c r="I337" s="288">
        <v>725.53</v>
      </c>
      <c r="J337" s="288">
        <v>725.53</v>
      </c>
      <c r="K337" s="288">
        <v>725.53</v>
      </c>
      <c r="L337" s="288">
        <v>725.53</v>
      </c>
      <c r="M337" s="288">
        <v>725.53</v>
      </c>
      <c r="N337" s="233"/>
      <c r="O337" s="233"/>
      <c r="P337" s="233"/>
      <c r="Q337" s="233"/>
      <c r="R337" s="233"/>
    </row>
    <row r="338" spans="1:18" s="35" customFormat="1" ht="34" x14ac:dyDescent="0.2">
      <c r="A338" s="214" t="s">
        <v>613</v>
      </c>
      <c r="B338" s="214" t="s">
        <v>606</v>
      </c>
      <c r="C338" s="249"/>
      <c r="D338" s="214" t="s">
        <v>629</v>
      </c>
      <c r="E338" s="214" t="s">
        <v>630</v>
      </c>
      <c r="F338" s="289">
        <v>170.63</v>
      </c>
      <c r="G338" s="288">
        <v>170.63</v>
      </c>
      <c r="H338" s="288">
        <v>170.63</v>
      </c>
      <c r="I338" s="288">
        <v>170.63</v>
      </c>
      <c r="J338" s="288">
        <v>170.63</v>
      </c>
      <c r="K338" s="288">
        <v>170.63</v>
      </c>
      <c r="L338" s="288">
        <v>170.63</v>
      </c>
      <c r="M338" s="288">
        <v>170.63</v>
      </c>
      <c r="N338" s="233"/>
      <c r="O338" s="233"/>
      <c r="P338" s="233"/>
      <c r="Q338" s="233"/>
      <c r="R338" s="233"/>
    </row>
    <row r="339" spans="1:18" s="35" customFormat="1" ht="34" x14ac:dyDescent="0.2">
      <c r="A339" s="214" t="s">
        <v>613</v>
      </c>
      <c r="B339" s="214" t="s">
        <v>606</v>
      </c>
      <c r="C339" s="249"/>
      <c r="D339" s="214" t="s">
        <v>631</v>
      </c>
      <c r="E339" s="214" t="s">
        <v>632</v>
      </c>
      <c r="F339" s="289">
        <v>424.72</v>
      </c>
      <c r="G339" s="288">
        <v>424.72</v>
      </c>
      <c r="H339" s="288">
        <v>424.72</v>
      </c>
      <c r="I339" s="288">
        <v>424.72</v>
      </c>
      <c r="J339" s="288">
        <v>424.72</v>
      </c>
      <c r="K339" s="288">
        <v>424.72</v>
      </c>
      <c r="L339" s="288">
        <v>424.72</v>
      </c>
      <c r="M339" s="288">
        <v>424.72</v>
      </c>
      <c r="N339" s="233"/>
      <c r="O339" s="233"/>
      <c r="P339" s="233"/>
      <c r="Q339" s="233"/>
      <c r="R339" s="233"/>
    </row>
    <row r="340" spans="1:18" s="35" customFormat="1" ht="34" x14ac:dyDescent="0.2">
      <c r="A340" s="214" t="s">
        <v>613</v>
      </c>
      <c r="B340" s="214" t="s">
        <v>606</v>
      </c>
      <c r="C340" s="249"/>
      <c r="D340" s="214" t="s">
        <v>633</v>
      </c>
      <c r="E340" s="214" t="s">
        <v>634</v>
      </c>
      <c r="F340" s="289">
        <v>559.05999999999995</v>
      </c>
      <c r="G340" s="288">
        <v>559.05999999999995</v>
      </c>
      <c r="H340" s="288">
        <v>559.05999999999995</v>
      </c>
      <c r="I340" s="288">
        <v>559.05999999999995</v>
      </c>
      <c r="J340" s="288">
        <v>559.05999999999995</v>
      </c>
      <c r="K340" s="288">
        <v>559.05999999999995</v>
      </c>
      <c r="L340" s="288">
        <v>559.05999999999995</v>
      </c>
      <c r="M340" s="288">
        <v>559.05999999999995</v>
      </c>
      <c r="N340" s="233"/>
      <c r="O340" s="233"/>
      <c r="P340" s="233"/>
      <c r="Q340" s="233"/>
      <c r="R340" s="233"/>
    </row>
    <row r="341" spans="1:18" s="35" customFormat="1" ht="34" x14ac:dyDescent="0.2">
      <c r="A341" s="214" t="s">
        <v>613</v>
      </c>
      <c r="B341" s="214" t="s">
        <v>606</v>
      </c>
      <c r="C341" s="249"/>
      <c r="D341" s="214" t="s">
        <v>635</v>
      </c>
      <c r="E341" s="214" t="s">
        <v>636</v>
      </c>
      <c r="F341" s="289">
        <v>1209.46</v>
      </c>
      <c r="G341" s="288">
        <v>1209.46</v>
      </c>
      <c r="H341" s="288">
        <v>1209.46</v>
      </c>
      <c r="I341" s="288">
        <v>1209.46</v>
      </c>
      <c r="J341" s="288">
        <v>1209.46</v>
      </c>
      <c r="K341" s="288">
        <v>1209.46</v>
      </c>
      <c r="L341" s="288">
        <v>1209.46</v>
      </c>
      <c r="M341" s="288">
        <v>1209.46</v>
      </c>
      <c r="N341" s="233"/>
      <c r="O341" s="233"/>
      <c r="P341" s="233"/>
      <c r="Q341" s="233"/>
      <c r="R341" s="233"/>
    </row>
    <row r="342" spans="1:18" s="35" customFormat="1" ht="34" x14ac:dyDescent="0.2">
      <c r="A342" s="214" t="s">
        <v>613</v>
      </c>
      <c r="B342" s="214" t="s">
        <v>606</v>
      </c>
      <c r="C342" s="249"/>
      <c r="D342" s="214" t="s">
        <v>637</v>
      </c>
      <c r="E342" s="214" t="s">
        <v>638</v>
      </c>
      <c r="F342" s="289">
        <v>360.31</v>
      </c>
      <c r="G342" s="288">
        <v>360.31</v>
      </c>
      <c r="H342" s="288">
        <v>360.31</v>
      </c>
      <c r="I342" s="288">
        <v>360.31</v>
      </c>
      <c r="J342" s="288">
        <v>360.31</v>
      </c>
      <c r="K342" s="288">
        <v>360.31</v>
      </c>
      <c r="L342" s="288">
        <v>360.31</v>
      </c>
      <c r="M342" s="288">
        <v>360.31</v>
      </c>
      <c r="N342" s="233"/>
      <c r="O342" s="233"/>
      <c r="P342" s="233"/>
      <c r="Q342" s="233"/>
      <c r="R342" s="233"/>
    </row>
    <row r="343" spans="1:18" s="35" customFormat="1" ht="34" x14ac:dyDescent="0.2">
      <c r="A343" s="214" t="s">
        <v>613</v>
      </c>
      <c r="B343" s="214" t="s">
        <v>606</v>
      </c>
      <c r="C343" s="249"/>
      <c r="D343" s="214" t="s">
        <v>639</v>
      </c>
      <c r="E343" s="214" t="s">
        <v>640</v>
      </c>
      <c r="F343" s="289">
        <v>278.45</v>
      </c>
      <c r="G343" s="288">
        <v>278.45</v>
      </c>
      <c r="H343" s="288">
        <v>278.45</v>
      </c>
      <c r="I343" s="288">
        <v>278.45</v>
      </c>
      <c r="J343" s="288">
        <v>278.45</v>
      </c>
      <c r="K343" s="288">
        <v>278.45</v>
      </c>
      <c r="L343" s="288">
        <v>278.45</v>
      </c>
      <c r="M343" s="288">
        <v>278.45</v>
      </c>
      <c r="N343" s="233"/>
      <c r="O343" s="233"/>
      <c r="P343" s="233"/>
      <c r="Q343" s="233"/>
      <c r="R343" s="233"/>
    </row>
    <row r="344" spans="1:18" s="35" customFormat="1" ht="34" x14ac:dyDescent="0.2">
      <c r="A344" s="214" t="s">
        <v>613</v>
      </c>
      <c r="B344" s="214" t="s">
        <v>606</v>
      </c>
      <c r="C344" s="249"/>
      <c r="D344" s="214" t="s">
        <v>641</v>
      </c>
      <c r="E344" s="214" t="s">
        <v>642</v>
      </c>
      <c r="F344" s="289">
        <v>289.52</v>
      </c>
      <c r="G344" s="288">
        <v>289.52</v>
      </c>
      <c r="H344" s="288">
        <v>289.52</v>
      </c>
      <c r="I344" s="288">
        <v>289.52</v>
      </c>
      <c r="J344" s="288">
        <v>289.52</v>
      </c>
      <c r="K344" s="288">
        <v>289.52</v>
      </c>
      <c r="L344" s="288">
        <v>289.52</v>
      </c>
      <c r="M344" s="288">
        <v>289.52</v>
      </c>
      <c r="N344" s="233"/>
      <c r="O344" s="233"/>
      <c r="P344" s="233"/>
      <c r="Q344" s="233"/>
      <c r="R344" s="233"/>
    </row>
    <row r="345" spans="1:18" s="35" customFormat="1" ht="51" x14ac:dyDescent="0.2">
      <c r="A345" s="214" t="s">
        <v>613</v>
      </c>
      <c r="B345" s="214" t="s">
        <v>606</v>
      </c>
      <c r="C345" s="249"/>
      <c r="D345" s="214" t="s">
        <v>643</v>
      </c>
      <c r="E345" s="214" t="s">
        <v>644</v>
      </c>
      <c r="F345" s="289">
        <v>123.26</v>
      </c>
      <c r="G345" s="288">
        <v>123.26</v>
      </c>
      <c r="H345" s="288">
        <v>123.26</v>
      </c>
      <c r="I345" s="288">
        <v>123.26</v>
      </c>
      <c r="J345" s="288">
        <v>123.26</v>
      </c>
      <c r="K345" s="288">
        <v>123.26</v>
      </c>
      <c r="L345" s="288">
        <v>123.26</v>
      </c>
      <c r="M345" s="288">
        <v>123.26</v>
      </c>
      <c r="N345" s="233"/>
      <c r="O345" s="233"/>
      <c r="P345" s="233"/>
      <c r="Q345" s="233"/>
      <c r="R345" s="233"/>
    </row>
    <row r="346" spans="1:18" s="35" customFormat="1" ht="34" x14ac:dyDescent="0.2">
      <c r="A346" s="214" t="s">
        <v>613</v>
      </c>
      <c r="B346" s="214" t="s">
        <v>606</v>
      </c>
      <c r="C346" s="249"/>
      <c r="D346" s="214" t="s">
        <v>645</v>
      </c>
      <c r="E346" s="214" t="s">
        <v>646</v>
      </c>
      <c r="F346" s="289">
        <v>174.78</v>
      </c>
      <c r="G346" s="288">
        <v>174.78</v>
      </c>
      <c r="H346" s="288">
        <v>174.78</v>
      </c>
      <c r="I346" s="288">
        <v>174.78</v>
      </c>
      <c r="J346" s="288">
        <v>174.78</v>
      </c>
      <c r="K346" s="288">
        <v>174.78</v>
      </c>
      <c r="L346" s="288">
        <v>174.78</v>
      </c>
      <c r="M346" s="288">
        <v>174.78</v>
      </c>
      <c r="N346" s="233"/>
      <c r="O346" s="233"/>
      <c r="P346" s="233"/>
      <c r="Q346" s="233"/>
      <c r="R346" s="233"/>
    </row>
    <row r="347" spans="1:18" s="35" customFormat="1" ht="34" x14ac:dyDescent="0.2">
      <c r="A347" s="214" t="s">
        <v>613</v>
      </c>
      <c r="B347" s="214" t="s">
        <v>606</v>
      </c>
      <c r="C347" s="249"/>
      <c r="D347" s="214" t="s">
        <v>647</v>
      </c>
      <c r="E347" s="214" t="s">
        <v>648</v>
      </c>
      <c r="F347" s="289">
        <v>475.37</v>
      </c>
      <c r="G347" s="288">
        <v>475.37</v>
      </c>
      <c r="H347" s="288">
        <v>475.37</v>
      </c>
      <c r="I347" s="288">
        <v>475.37</v>
      </c>
      <c r="J347" s="288">
        <v>475.37</v>
      </c>
      <c r="K347" s="288">
        <v>475.37</v>
      </c>
      <c r="L347" s="288">
        <v>475.37</v>
      </c>
      <c r="M347" s="288">
        <v>475.37</v>
      </c>
      <c r="N347" s="233"/>
      <c r="O347" s="233"/>
      <c r="P347" s="233"/>
      <c r="Q347" s="233"/>
      <c r="R347" s="233"/>
    </row>
    <row r="348" spans="1:18" s="35" customFormat="1" ht="34" x14ac:dyDescent="0.2">
      <c r="A348" s="214" t="s">
        <v>613</v>
      </c>
      <c r="B348" s="214" t="s">
        <v>606</v>
      </c>
      <c r="C348" s="249"/>
      <c r="D348" s="214" t="s">
        <v>649</v>
      </c>
      <c r="E348" s="214" t="s">
        <v>650</v>
      </c>
      <c r="F348" s="289">
        <v>162.55000000000001</v>
      </c>
      <c r="G348" s="288">
        <v>162.55000000000001</v>
      </c>
      <c r="H348" s="288">
        <v>162.55000000000001</v>
      </c>
      <c r="I348" s="288">
        <v>162.55000000000001</v>
      </c>
      <c r="J348" s="288">
        <v>162.55000000000001</v>
      </c>
      <c r="K348" s="288">
        <v>162.55000000000001</v>
      </c>
      <c r="L348" s="288">
        <v>162.55000000000001</v>
      </c>
      <c r="M348" s="288">
        <v>162.55000000000001</v>
      </c>
      <c r="N348" s="233"/>
      <c r="O348" s="233"/>
      <c r="P348" s="233"/>
      <c r="Q348" s="233"/>
      <c r="R348" s="233"/>
    </row>
    <row r="349" spans="1:18" s="35" customFormat="1" ht="34" x14ac:dyDescent="0.2">
      <c r="A349" s="214" t="s">
        <v>613</v>
      </c>
      <c r="B349" s="214" t="s">
        <v>606</v>
      </c>
      <c r="C349" s="249"/>
      <c r="D349" s="214" t="s">
        <v>651</v>
      </c>
      <c r="E349" s="214" t="s">
        <v>652</v>
      </c>
      <c r="F349" s="289">
        <v>248.45</v>
      </c>
      <c r="G349" s="288">
        <v>248.45</v>
      </c>
      <c r="H349" s="288">
        <v>248.45</v>
      </c>
      <c r="I349" s="288">
        <v>248.45</v>
      </c>
      <c r="J349" s="288">
        <v>248.45</v>
      </c>
      <c r="K349" s="288">
        <v>248.45</v>
      </c>
      <c r="L349" s="288">
        <v>248.45</v>
      </c>
      <c r="M349" s="288">
        <v>248.45</v>
      </c>
      <c r="N349" s="233"/>
      <c r="O349" s="233"/>
      <c r="P349" s="233"/>
      <c r="Q349" s="233"/>
      <c r="R349" s="233"/>
    </row>
    <row r="350" spans="1:18" s="35" customFormat="1" ht="34" x14ac:dyDescent="0.2">
      <c r="A350" s="214" t="s">
        <v>613</v>
      </c>
      <c r="B350" s="214" t="s">
        <v>606</v>
      </c>
      <c r="C350" s="249"/>
      <c r="D350" s="214" t="s">
        <v>653</v>
      </c>
      <c r="E350" s="214" t="s">
        <v>19</v>
      </c>
      <c r="F350" s="289">
        <v>308.99</v>
      </c>
      <c r="G350" s="288">
        <v>308.99</v>
      </c>
      <c r="H350" s="288">
        <v>308.99</v>
      </c>
      <c r="I350" s="288">
        <v>308.99</v>
      </c>
      <c r="J350" s="288">
        <v>308.99</v>
      </c>
      <c r="K350" s="288">
        <v>308.99</v>
      </c>
      <c r="L350" s="288">
        <v>308.99</v>
      </c>
      <c r="M350" s="288">
        <v>308.99</v>
      </c>
      <c r="N350" s="233"/>
      <c r="O350" s="233"/>
      <c r="P350" s="233"/>
      <c r="Q350" s="233"/>
      <c r="R350" s="233"/>
    </row>
    <row r="351" spans="1:18" s="35" customFormat="1" ht="34" x14ac:dyDescent="0.2">
      <c r="A351" s="214" t="s">
        <v>613</v>
      </c>
      <c r="B351" s="214" t="s">
        <v>606</v>
      </c>
      <c r="C351" s="249"/>
      <c r="D351" s="214" t="s">
        <v>654</v>
      </c>
      <c r="E351" s="214" t="s">
        <v>655</v>
      </c>
      <c r="F351" s="289">
        <v>721.64</v>
      </c>
      <c r="G351" s="288">
        <v>721.64</v>
      </c>
      <c r="H351" s="288">
        <v>721.64</v>
      </c>
      <c r="I351" s="288">
        <v>721.64</v>
      </c>
      <c r="J351" s="288">
        <v>721.64</v>
      </c>
      <c r="K351" s="288">
        <v>721.64</v>
      </c>
      <c r="L351" s="288">
        <v>721.64</v>
      </c>
      <c r="M351" s="288">
        <v>721.64</v>
      </c>
      <c r="N351" s="233"/>
      <c r="O351" s="233"/>
      <c r="P351" s="233"/>
      <c r="Q351" s="233"/>
      <c r="R351" s="233"/>
    </row>
    <row r="352" spans="1:18" s="35" customFormat="1" ht="51" x14ac:dyDescent="0.2">
      <c r="A352" s="214" t="s">
        <v>613</v>
      </c>
      <c r="B352" s="214" t="s">
        <v>606</v>
      </c>
      <c r="C352" s="249"/>
      <c r="D352" s="214" t="s">
        <v>656</v>
      </c>
      <c r="E352" s="214" t="s">
        <v>657</v>
      </c>
      <c r="F352" s="289">
        <v>565.91</v>
      </c>
      <c r="G352" s="288">
        <v>565.91</v>
      </c>
      <c r="H352" s="288">
        <v>565.91</v>
      </c>
      <c r="I352" s="288">
        <v>565.91</v>
      </c>
      <c r="J352" s="288">
        <v>565.91</v>
      </c>
      <c r="K352" s="288">
        <v>565.91</v>
      </c>
      <c r="L352" s="288">
        <v>565.91</v>
      </c>
      <c r="M352" s="288">
        <v>565.91</v>
      </c>
      <c r="N352" s="233"/>
      <c r="O352" s="233"/>
      <c r="P352" s="233"/>
      <c r="Q352" s="233"/>
      <c r="R352" s="233"/>
    </row>
    <row r="353" spans="1:18" s="35" customFormat="1" ht="34" x14ac:dyDescent="0.2">
      <c r="A353" s="214" t="s">
        <v>613</v>
      </c>
      <c r="B353" s="214" t="s">
        <v>606</v>
      </c>
      <c r="C353" s="249"/>
      <c r="D353" s="214" t="s">
        <v>658</v>
      </c>
      <c r="E353" s="214" t="s">
        <v>659</v>
      </c>
      <c r="F353" s="289">
        <v>287.45</v>
      </c>
      <c r="G353" s="288">
        <v>287.45</v>
      </c>
      <c r="H353" s="288">
        <v>287.45</v>
      </c>
      <c r="I353" s="288">
        <v>287.45</v>
      </c>
      <c r="J353" s="288">
        <v>287.45</v>
      </c>
      <c r="K353" s="288">
        <v>287.45</v>
      </c>
      <c r="L353" s="288">
        <v>287.45</v>
      </c>
      <c r="M353" s="288">
        <v>287.45</v>
      </c>
      <c r="N353" s="233"/>
      <c r="O353" s="233"/>
      <c r="P353" s="233"/>
      <c r="Q353" s="233"/>
      <c r="R353" s="233"/>
    </row>
    <row r="354" spans="1:18" s="35" customFormat="1" ht="34" x14ac:dyDescent="0.2">
      <c r="A354" s="214" t="s">
        <v>613</v>
      </c>
      <c r="B354" s="214" t="s">
        <v>606</v>
      </c>
      <c r="C354" s="249"/>
      <c r="D354" s="214" t="s">
        <v>660</v>
      </c>
      <c r="E354" s="214" t="s">
        <v>661</v>
      </c>
      <c r="F354" s="289">
        <v>66.040000000000006</v>
      </c>
      <c r="G354" s="288">
        <v>66.040000000000006</v>
      </c>
      <c r="H354" s="288">
        <v>66.040000000000006</v>
      </c>
      <c r="I354" s="288">
        <v>66.040000000000006</v>
      </c>
      <c r="J354" s="288">
        <v>66.040000000000006</v>
      </c>
      <c r="K354" s="288">
        <v>66.040000000000006</v>
      </c>
      <c r="L354" s="288">
        <v>66.040000000000006</v>
      </c>
      <c r="M354" s="288">
        <v>66.040000000000006</v>
      </c>
      <c r="N354" s="233"/>
      <c r="O354" s="233"/>
      <c r="P354" s="233"/>
      <c r="Q354" s="233"/>
      <c r="R354" s="233"/>
    </row>
    <row r="355" spans="1:18" s="35" customFormat="1" ht="34" x14ac:dyDescent="0.2">
      <c r="A355" s="214" t="s">
        <v>613</v>
      </c>
      <c r="B355" s="214" t="s">
        <v>606</v>
      </c>
      <c r="C355" s="249"/>
      <c r="D355" s="214" t="s">
        <v>662</v>
      </c>
      <c r="E355" s="214" t="s">
        <v>663</v>
      </c>
      <c r="F355" s="289">
        <v>211.74</v>
      </c>
      <c r="G355" s="288">
        <v>211.74</v>
      </c>
      <c r="H355" s="288">
        <v>211.74</v>
      </c>
      <c r="I355" s="288">
        <v>211.74</v>
      </c>
      <c r="J355" s="288">
        <v>211.74</v>
      </c>
      <c r="K355" s="288">
        <v>211.74</v>
      </c>
      <c r="L355" s="288">
        <v>211.74</v>
      </c>
      <c r="M355" s="288">
        <v>211.74</v>
      </c>
      <c r="N355" s="233"/>
      <c r="O355" s="233"/>
      <c r="P355" s="233"/>
      <c r="Q355" s="233"/>
      <c r="R355" s="233"/>
    </row>
    <row r="356" spans="1:18" s="35" customFormat="1" ht="51" x14ac:dyDescent="0.2">
      <c r="A356" s="214" t="s">
        <v>613</v>
      </c>
      <c r="B356" s="214" t="s">
        <v>606</v>
      </c>
      <c r="C356" s="249"/>
      <c r="D356" s="214" t="s">
        <v>664</v>
      </c>
      <c r="E356" s="214" t="s">
        <v>665</v>
      </c>
      <c r="F356" s="289">
        <v>45.4</v>
      </c>
      <c r="G356" s="288">
        <v>45.4</v>
      </c>
      <c r="H356" s="288">
        <v>45.4</v>
      </c>
      <c r="I356" s="288">
        <v>45.4</v>
      </c>
      <c r="J356" s="288">
        <v>45.4</v>
      </c>
      <c r="K356" s="288">
        <v>45.4</v>
      </c>
      <c r="L356" s="288">
        <v>45.4</v>
      </c>
      <c r="M356" s="288">
        <v>45.4</v>
      </c>
      <c r="N356" s="233"/>
      <c r="O356" s="233"/>
      <c r="P356" s="233"/>
      <c r="Q356" s="233"/>
      <c r="R356" s="233"/>
    </row>
    <row r="357" spans="1:18" s="35" customFormat="1" ht="34" x14ac:dyDescent="0.2">
      <c r="A357" s="214" t="s">
        <v>613</v>
      </c>
      <c r="B357" s="214" t="s">
        <v>606</v>
      </c>
      <c r="C357" s="249"/>
      <c r="D357" s="214" t="s">
        <v>666</v>
      </c>
      <c r="E357" s="214" t="s">
        <v>667</v>
      </c>
      <c r="F357" s="289">
        <v>496.57</v>
      </c>
      <c r="G357" s="288">
        <v>496.57</v>
      </c>
      <c r="H357" s="288">
        <v>496.57</v>
      </c>
      <c r="I357" s="288">
        <v>496.57</v>
      </c>
      <c r="J357" s="288">
        <v>496.57</v>
      </c>
      <c r="K357" s="288">
        <v>496.57</v>
      </c>
      <c r="L357" s="288">
        <v>496.57</v>
      </c>
      <c r="M357" s="288">
        <v>496.57</v>
      </c>
      <c r="N357" s="233"/>
      <c r="O357" s="233"/>
      <c r="P357" s="233"/>
      <c r="Q357" s="233"/>
      <c r="R357" s="233"/>
    </row>
    <row r="358" spans="1:18" s="35" customFormat="1" ht="34" x14ac:dyDescent="0.2">
      <c r="A358" s="214" t="s">
        <v>613</v>
      </c>
      <c r="B358" s="214" t="s">
        <v>606</v>
      </c>
      <c r="C358" s="249"/>
      <c r="D358" s="214" t="s">
        <v>668</v>
      </c>
      <c r="E358" s="214" t="s">
        <v>669</v>
      </c>
      <c r="F358" s="289">
        <v>155.38</v>
      </c>
      <c r="G358" s="288">
        <v>155.38</v>
      </c>
      <c r="H358" s="288">
        <v>155.38</v>
      </c>
      <c r="I358" s="288">
        <v>155.38</v>
      </c>
      <c r="J358" s="288">
        <v>155.38</v>
      </c>
      <c r="K358" s="288">
        <v>155.38</v>
      </c>
      <c r="L358" s="288">
        <v>155.38</v>
      </c>
      <c r="M358" s="288">
        <v>155.38</v>
      </c>
      <c r="N358" s="233"/>
      <c r="O358" s="233"/>
      <c r="P358" s="233"/>
      <c r="Q358" s="233"/>
      <c r="R358" s="233"/>
    </row>
    <row r="359" spans="1:18" s="35" customFormat="1" ht="34" x14ac:dyDescent="0.2">
      <c r="A359" s="214" t="s">
        <v>613</v>
      </c>
      <c r="B359" s="214" t="s">
        <v>606</v>
      </c>
      <c r="C359" s="249"/>
      <c r="D359" s="214" t="s">
        <v>670</v>
      </c>
      <c r="E359" s="214" t="s">
        <v>671</v>
      </c>
      <c r="F359" s="289">
        <v>122.25</v>
      </c>
      <c r="G359" s="288">
        <v>122.25</v>
      </c>
      <c r="H359" s="288">
        <v>122.25</v>
      </c>
      <c r="I359" s="288">
        <v>122.25</v>
      </c>
      <c r="J359" s="288">
        <v>122.25</v>
      </c>
      <c r="K359" s="288">
        <v>122.25</v>
      </c>
      <c r="L359" s="288">
        <v>122.25</v>
      </c>
      <c r="M359" s="288">
        <v>122.25</v>
      </c>
      <c r="N359" s="233"/>
      <c r="O359" s="233"/>
      <c r="P359" s="233"/>
      <c r="Q359" s="233"/>
      <c r="R359" s="233"/>
    </row>
    <row r="360" spans="1:18" s="35" customFormat="1" ht="51" x14ac:dyDescent="0.2">
      <c r="A360" s="214" t="s">
        <v>613</v>
      </c>
      <c r="B360" s="214" t="s">
        <v>606</v>
      </c>
      <c r="C360" s="249"/>
      <c r="D360" s="214" t="s">
        <v>672</v>
      </c>
      <c r="E360" s="214" t="s">
        <v>673</v>
      </c>
      <c r="F360" s="289">
        <v>109.02</v>
      </c>
      <c r="G360" s="288">
        <v>109.02</v>
      </c>
      <c r="H360" s="288">
        <v>109.02</v>
      </c>
      <c r="I360" s="288">
        <v>109.02</v>
      </c>
      <c r="J360" s="288">
        <v>109.02</v>
      </c>
      <c r="K360" s="288">
        <v>109.02</v>
      </c>
      <c r="L360" s="288">
        <v>109.02</v>
      </c>
      <c r="M360" s="288">
        <v>109.02</v>
      </c>
      <c r="N360" s="233"/>
      <c r="O360" s="233"/>
      <c r="P360" s="233"/>
      <c r="Q360" s="233"/>
      <c r="R360" s="233"/>
    </row>
    <row r="361" spans="1:18" s="35" customFormat="1" ht="34" x14ac:dyDescent="0.2">
      <c r="A361" s="214" t="s">
        <v>613</v>
      </c>
      <c r="B361" s="214" t="s">
        <v>606</v>
      </c>
      <c r="C361" s="249"/>
      <c r="D361" s="214" t="s">
        <v>674</v>
      </c>
      <c r="E361" s="214" t="s">
        <v>675</v>
      </c>
      <c r="F361" s="289">
        <v>96.14</v>
      </c>
      <c r="G361" s="288">
        <v>96.14</v>
      </c>
      <c r="H361" s="288">
        <v>96.14</v>
      </c>
      <c r="I361" s="288">
        <v>96.14</v>
      </c>
      <c r="J361" s="288">
        <v>96.14</v>
      </c>
      <c r="K361" s="288">
        <v>96.14</v>
      </c>
      <c r="L361" s="288">
        <v>96.14</v>
      </c>
      <c r="M361" s="288">
        <v>96.14</v>
      </c>
      <c r="N361" s="233"/>
      <c r="O361" s="233"/>
      <c r="P361" s="233"/>
      <c r="Q361" s="233"/>
      <c r="R361" s="233"/>
    </row>
    <row r="362" spans="1:18" s="35" customFormat="1" ht="34" x14ac:dyDescent="0.2">
      <c r="A362" s="250" t="s">
        <v>615</v>
      </c>
      <c r="B362" s="250" t="s">
        <v>616</v>
      </c>
      <c r="D362" s="250" t="s">
        <v>547</v>
      </c>
      <c r="E362" s="250" t="s">
        <v>548</v>
      </c>
      <c r="F362" s="251">
        <v>100</v>
      </c>
      <c r="G362" s="251">
        <v>100</v>
      </c>
      <c r="H362" s="251">
        <v>100</v>
      </c>
      <c r="I362" s="251">
        <v>100</v>
      </c>
      <c r="J362" s="251">
        <v>100</v>
      </c>
      <c r="K362" s="251">
        <v>100</v>
      </c>
      <c r="L362" s="251">
        <v>100</v>
      </c>
      <c r="M362" s="251">
        <v>100</v>
      </c>
      <c r="N362" s="251">
        <v>100</v>
      </c>
      <c r="O362" s="251">
        <v>100</v>
      </c>
      <c r="P362" s="251">
        <v>100</v>
      </c>
      <c r="Q362" s="251">
        <v>100</v>
      </c>
      <c r="R362" s="251">
        <v>100</v>
      </c>
    </row>
    <row r="363" spans="1:18" s="35" customFormat="1" ht="15.75" customHeight="1" x14ac:dyDescent="0.2">
      <c r="A363" s="477" t="s">
        <v>605</v>
      </c>
      <c r="B363" s="478"/>
      <c r="C363" s="478"/>
      <c r="D363" s="478"/>
      <c r="E363" s="479"/>
      <c r="F363" s="237">
        <f t="shared" ref="F363:R363" si="38">SUM(F329:F362)</f>
        <v>9429.5999999999985</v>
      </c>
      <c r="G363" s="237">
        <f t="shared" si="38"/>
        <v>9429.5999999999985</v>
      </c>
      <c r="H363" s="237">
        <f t="shared" si="38"/>
        <v>9429.5999999999985</v>
      </c>
      <c r="I363" s="237">
        <f t="shared" si="38"/>
        <v>9429.5999999999985</v>
      </c>
      <c r="J363" s="237">
        <f t="shared" si="38"/>
        <v>9429.5999999999985</v>
      </c>
      <c r="K363" s="237">
        <f t="shared" si="38"/>
        <v>9429.5999999999985</v>
      </c>
      <c r="L363" s="237">
        <f t="shared" si="38"/>
        <v>9429.5999999999985</v>
      </c>
      <c r="M363" s="237">
        <f t="shared" si="38"/>
        <v>9429.5999999999985</v>
      </c>
      <c r="N363" s="237">
        <f t="shared" si="38"/>
        <v>100</v>
      </c>
      <c r="O363" s="237">
        <f t="shared" si="38"/>
        <v>100</v>
      </c>
      <c r="P363" s="237">
        <f t="shared" si="38"/>
        <v>100</v>
      </c>
      <c r="Q363" s="237">
        <f t="shared" si="38"/>
        <v>100</v>
      </c>
      <c r="R363" s="237">
        <f t="shared" si="38"/>
        <v>100</v>
      </c>
    </row>
    <row r="364" spans="1:18" s="35" customFormat="1" x14ac:dyDescent="0.2">
      <c r="A364" s="48"/>
      <c r="F364" s="49"/>
      <c r="G364" s="50"/>
      <c r="H364" s="50"/>
      <c r="I364" s="50"/>
      <c r="J364" s="50"/>
      <c r="K364" s="50"/>
      <c r="L364" s="50"/>
      <c r="M364" s="50"/>
      <c r="N364" s="50"/>
      <c r="O364" s="50"/>
      <c r="P364" s="50"/>
      <c r="Q364" s="50"/>
      <c r="R364" s="50"/>
    </row>
    <row r="365" spans="1:18" s="35" customFormat="1" ht="17" x14ac:dyDescent="0.2">
      <c r="A365" s="240" t="s">
        <v>84</v>
      </c>
      <c r="B365" s="240" t="s">
        <v>85</v>
      </c>
      <c r="C365" s="211" t="s">
        <v>243</v>
      </c>
      <c r="D365" s="239" t="s">
        <v>176</v>
      </c>
      <c r="E365" s="239" t="s">
        <v>86</v>
      </c>
      <c r="F365" s="238" t="s">
        <v>194</v>
      </c>
      <c r="G365" s="220" t="s">
        <v>206</v>
      </c>
      <c r="H365" s="220" t="s">
        <v>207</v>
      </c>
      <c r="I365" s="220" t="s">
        <v>208</v>
      </c>
      <c r="J365" s="220" t="s">
        <v>209</v>
      </c>
      <c r="K365" s="220" t="s">
        <v>210</v>
      </c>
      <c r="L365" s="220" t="s">
        <v>211</v>
      </c>
      <c r="M365" s="220" t="s">
        <v>212</v>
      </c>
      <c r="N365" s="220" t="s">
        <v>213</v>
      </c>
      <c r="O365" s="220" t="s">
        <v>214</v>
      </c>
      <c r="P365" s="220" t="s">
        <v>215</v>
      </c>
      <c r="Q365" s="220" t="s">
        <v>216</v>
      </c>
      <c r="R365" s="220" t="s">
        <v>217</v>
      </c>
    </row>
    <row r="366" spans="1:18" s="35" customFormat="1" ht="39.75" customHeight="1" x14ac:dyDescent="0.2">
      <c r="A366" s="214" t="s">
        <v>613</v>
      </c>
      <c r="B366" s="214" t="s">
        <v>683</v>
      </c>
      <c r="C366" s="249"/>
      <c r="D366" s="215" t="s">
        <v>581</v>
      </c>
      <c r="E366" s="215" t="s">
        <v>582</v>
      </c>
      <c r="F366" s="216">
        <f>SUM(G366:R366)</f>
        <v>372</v>
      </c>
      <c r="G366" s="234"/>
      <c r="H366" s="226">
        <v>62</v>
      </c>
      <c r="I366" s="226">
        <v>62</v>
      </c>
      <c r="J366" s="226">
        <v>62</v>
      </c>
      <c r="K366" s="226">
        <v>62</v>
      </c>
      <c r="L366" s="226">
        <v>62</v>
      </c>
      <c r="M366" s="226">
        <v>62</v>
      </c>
      <c r="N366" s="226"/>
      <c r="O366" s="226"/>
      <c r="P366" s="226"/>
      <c r="Q366" s="226"/>
      <c r="R366" s="226"/>
    </row>
    <row r="367" spans="1:18" s="35" customFormat="1" ht="39.75" customHeight="1" x14ac:dyDescent="0.2">
      <c r="A367" s="214" t="s">
        <v>613</v>
      </c>
      <c r="B367" s="214" t="s">
        <v>683</v>
      </c>
      <c r="C367" s="249"/>
      <c r="D367" s="215" t="s">
        <v>592</v>
      </c>
      <c r="E367" s="215" t="s">
        <v>593</v>
      </c>
      <c r="F367" s="216">
        <f t="shared" ref="F367:F371" si="39">SUM(G367:R367)</f>
        <v>422</v>
      </c>
      <c r="G367" s="232"/>
      <c r="H367" s="233">
        <v>211</v>
      </c>
      <c r="I367" s="233">
        <v>211</v>
      </c>
      <c r="J367" s="233"/>
      <c r="K367" s="233"/>
      <c r="L367" s="233"/>
      <c r="M367" s="233"/>
      <c r="N367" s="233"/>
      <c r="O367" s="233"/>
      <c r="P367" s="233"/>
      <c r="Q367" s="233"/>
      <c r="R367" s="233"/>
    </row>
    <row r="368" spans="1:18" s="35" customFormat="1" ht="39.75" customHeight="1" x14ac:dyDescent="0.2">
      <c r="A368" s="214" t="s">
        <v>613</v>
      </c>
      <c r="B368" s="214" t="s">
        <v>683</v>
      </c>
      <c r="C368" s="249"/>
      <c r="D368" s="215" t="s">
        <v>594</v>
      </c>
      <c r="E368" s="215" t="s">
        <v>595</v>
      </c>
      <c r="F368" s="216">
        <f t="shared" si="39"/>
        <v>450</v>
      </c>
      <c r="G368" s="232"/>
      <c r="H368" s="233">
        <v>75</v>
      </c>
      <c r="I368" s="233">
        <v>75</v>
      </c>
      <c r="J368" s="233">
        <v>75</v>
      </c>
      <c r="K368" s="233">
        <v>75</v>
      </c>
      <c r="L368" s="233">
        <v>75</v>
      </c>
      <c r="M368" s="233">
        <v>75</v>
      </c>
      <c r="N368" s="233"/>
      <c r="O368" s="233"/>
      <c r="P368" s="233"/>
      <c r="Q368" s="233"/>
      <c r="R368" s="233"/>
    </row>
    <row r="369" spans="1:18" s="35" customFormat="1" ht="39.75" customHeight="1" x14ac:dyDescent="0.2">
      <c r="A369" s="214" t="s">
        <v>613</v>
      </c>
      <c r="B369" s="214" t="s">
        <v>683</v>
      </c>
      <c r="C369" s="249"/>
      <c r="D369" s="215" t="s">
        <v>596</v>
      </c>
      <c r="E369" s="215" t="s">
        <v>597</v>
      </c>
      <c r="F369" s="216">
        <f t="shared" si="39"/>
        <v>60</v>
      </c>
      <c r="G369" s="232"/>
      <c r="H369" s="233">
        <v>10</v>
      </c>
      <c r="I369" s="233">
        <v>10</v>
      </c>
      <c r="J369" s="233">
        <v>10</v>
      </c>
      <c r="K369" s="233">
        <v>10</v>
      </c>
      <c r="L369" s="233">
        <v>10</v>
      </c>
      <c r="M369" s="233">
        <v>10</v>
      </c>
      <c r="N369" s="233"/>
      <c r="O369" s="233"/>
      <c r="P369" s="233"/>
      <c r="Q369" s="233"/>
      <c r="R369" s="233"/>
    </row>
    <row r="370" spans="1:18" s="35" customFormat="1" ht="39.75" customHeight="1" x14ac:dyDescent="0.2">
      <c r="A370" s="214" t="s">
        <v>613</v>
      </c>
      <c r="B370" s="214" t="s">
        <v>683</v>
      </c>
      <c r="C370" s="249"/>
      <c r="D370" s="244" t="s">
        <v>598</v>
      </c>
      <c r="E370" s="235" t="s">
        <v>598</v>
      </c>
      <c r="F370" s="216">
        <f t="shared" si="39"/>
        <v>52</v>
      </c>
      <c r="G370" s="232"/>
      <c r="H370" s="233">
        <v>13</v>
      </c>
      <c r="I370" s="233">
        <v>13</v>
      </c>
      <c r="J370" s="233">
        <v>13</v>
      </c>
      <c r="K370" s="233">
        <v>13</v>
      </c>
      <c r="L370" s="233"/>
      <c r="M370" s="233"/>
      <c r="N370" s="233"/>
      <c r="O370" s="233"/>
      <c r="P370" s="233"/>
      <c r="Q370" s="233"/>
      <c r="R370" s="233"/>
    </row>
    <row r="371" spans="1:18" s="35" customFormat="1" ht="42.75" customHeight="1" x14ac:dyDescent="0.2">
      <c r="A371" s="214" t="s">
        <v>613</v>
      </c>
      <c r="B371" s="214" t="s">
        <v>683</v>
      </c>
      <c r="C371" s="249"/>
      <c r="D371" s="215" t="s">
        <v>599</v>
      </c>
      <c r="E371" s="215" t="s">
        <v>600</v>
      </c>
      <c r="F371" s="216">
        <f t="shared" si="39"/>
        <v>66</v>
      </c>
      <c r="G371" s="232"/>
      <c r="H371" s="233">
        <v>11</v>
      </c>
      <c r="I371" s="233">
        <v>11</v>
      </c>
      <c r="J371" s="233">
        <v>11</v>
      </c>
      <c r="K371" s="233">
        <v>11</v>
      </c>
      <c r="L371" s="233">
        <v>11</v>
      </c>
      <c r="M371" s="233">
        <v>11</v>
      </c>
      <c r="N371" s="233"/>
      <c r="O371" s="233"/>
      <c r="P371" s="233"/>
      <c r="Q371" s="233"/>
      <c r="R371" s="233"/>
    </row>
    <row r="372" spans="1:18" s="35" customFormat="1" ht="15.75" customHeight="1" x14ac:dyDescent="0.2">
      <c r="A372" s="477" t="s">
        <v>614</v>
      </c>
      <c r="B372" s="478"/>
      <c r="C372" s="478"/>
      <c r="D372" s="478"/>
      <c r="E372" s="479"/>
      <c r="F372" s="237">
        <f>SUM(F366:F371)</f>
        <v>1422</v>
      </c>
      <c r="G372" s="237">
        <f t="shared" ref="G372:R372" si="40">SUM(G366:G371)</f>
        <v>0</v>
      </c>
      <c r="H372" s="237">
        <f t="shared" si="40"/>
        <v>382</v>
      </c>
      <c r="I372" s="237">
        <f t="shared" si="40"/>
        <v>382</v>
      </c>
      <c r="J372" s="237">
        <f t="shared" si="40"/>
        <v>171</v>
      </c>
      <c r="K372" s="237">
        <f t="shared" si="40"/>
        <v>171</v>
      </c>
      <c r="L372" s="237">
        <f t="shared" si="40"/>
        <v>158</v>
      </c>
      <c r="M372" s="237">
        <f t="shared" si="40"/>
        <v>158</v>
      </c>
      <c r="N372" s="237">
        <f t="shared" si="40"/>
        <v>0</v>
      </c>
      <c r="O372" s="237">
        <f t="shared" si="40"/>
        <v>0</v>
      </c>
      <c r="P372" s="237">
        <f t="shared" si="40"/>
        <v>0</v>
      </c>
      <c r="Q372" s="237">
        <f t="shared" si="40"/>
        <v>0</v>
      </c>
      <c r="R372" s="237">
        <f t="shared" si="40"/>
        <v>0</v>
      </c>
    </row>
    <row r="373" spans="1:18" s="35" customFormat="1" x14ac:dyDescent="0.2">
      <c r="A373" s="480"/>
      <c r="B373" s="481"/>
      <c r="C373" s="481"/>
      <c r="D373" s="481"/>
      <c r="E373" s="482"/>
      <c r="F373" s="236"/>
      <c r="G373" s="474">
        <f>+G372+H372+I372</f>
        <v>764</v>
      </c>
      <c r="H373" s="475"/>
      <c r="I373" s="476"/>
      <c r="J373" s="474">
        <f>+G373+J372+K372+L372</f>
        <v>1264</v>
      </c>
      <c r="K373" s="475"/>
      <c r="L373" s="476"/>
      <c r="M373" s="474">
        <f>+M372+J373+N372+O372</f>
        <v>1422</v>
      </c>
      <c r="N373" s="475"/>
      <c r="O373" s="476"/>
      <c r="P373" s="474">
        <f>+M373+P372+Q372+R372</f>
        <v>1422</v>
      </c>
      <c r="Q373" s="475"/>
      <c r="R373" s="476"/>
    </row>
    <row r="374" spans="1:18" s="35" customFormat="1" x14ac:dyDescent="0.2">
      <c r="A374" s="48"/>
      <c r="F374" s="49"/>
      <c r="G374" s="50"/>
      <c r="H374" s="50"/>
      <c r="I374" s="50"/>
      <c r="J374" s="50"/>
      <c r="K374" s="50"/>
      <c r="L374" s="50"/>
      <c r="M374" s="50"/>
      <c r="N374" s="50"/>
      <c r="O374" s="50"/>
      <c r="P374" s="50"/>
      <c r="Q374" s="50"/>
      <c r="R374" s="50"/>
    </row>
    <row r="375" spans="1:18" s="35" customFormat="1" x14ac:dyDescent="0.2">
      <c r="A375" s="48"/>
      <c r="F375" s="49"/>
      <c r="G375" s="50"/>
      <c r="H375" s="50"/>
      <c r="I375" s="50"/>
      <c r="J375" s="50"/>
      <c r="K375" s="50"/>
      <c r="L375" s="50"/>
      <c r="M375" s="50"/>
      <c r="N375" s="50"/>
      <c r="O375" s="50"/>
      <c r="P375" s="50"/>
      <c r="Q375" s="50"/>
      <c r="R375" s="50"/>
    </row>
    <row r="376" spans="1:18" s="35" customFormat="1" x14ac:dyDescent="0.2">
      <c r="A376" s="48"/>
      <c r="F376" s="49"/>
      <c r="G376" s="50"/>
      <c r="H376" s="50"/>
      <c r="I376" s="50"/>
      <c r="J376" s="50"/>
      <c r="K376" s="50"/>
      <c r="L376" s="50"/>
      <c r="M376" s="50"/>
      <c r="N376" s="50"/>
      <c r="O376" s="50"/>
      <c r="P376" s="50"/>
      <c r="Q376" s="50"/>
      <c r="R376" s="50"/>
    </row>
    <row r="377" spans="1:18" s="35" customFormat="1" x14ac:dyDescent="0.2">
      <c r="A377" s="48"/>
      <c r="F377" s="49"/>
      <c r="G377" s="50"/>
      <c r="H377" s="50"/>
      <c r="I377" s="50"/>
      <c r="J377" s="50"/>
      <c r="K377" s="50"/>
      <c r="L377" s="50"/>
      <c r="M377" s="50"/>
      <c r="N377" s="50"/>
      <c r="O377" s="50"/>
      <c r="P377" s="50"/>
      <c r="Q377" s="50"/>
      <c r="R377" s="50"/>
    </row>
    <row r="378" spans="1:18" s="35" customFormat="1" x14ac:dyDescent="0.2">
      <c r="A378" s="48"/>
      <c r="F378" s="49"/>
      <c r="G378" s="50"/>
      <c r="H378" s="50"/>
      <c r="I378" s="50"/>
      <c r="J378" s="50"/>
      <c r="K378" s="50"/>
      <c r="L378" s="50"/>
      <c r="M378" s="50"/>
      <c r="N378" s="50"/>
      <c r="O378" s="50"/>
      <c r="P378" s="50"/>
      <c r="Q378" s="50"/>
      <c r="R378" s="50"/>
    </row>
    <row r="379" spans="1:18" s="35" customFormat="1" x14ac:dyDescent="0.2">
      <c r="A379" s="48"/>
      <c r="F379" s="49"/>
      <c r="G379" s="50"/>
      <c r="H379" s="50"/>
      <c r="I379" s="50"/>
      <c r="J379" s="50"/>
      <c r="K379" s="50"/>
      <c r="L379" s="50"/>
      <c r="M379" s="50"/>
      <c r="N379" s="50"/>
      <c r="O379" s="50"/>
      <c r="P379" s="50"/>
      <c r="Q379" s="50"/>
      <c r="R379" s="50"/>
    </row>
    <row r="380" spans="1:18" s="35" customFormat="1" x14ac:dyDescent="0.2">
      <c r="A380" s="48"/>
      <c r="F380" s="49"/>
      <c r="G380" s="50"/>
      <c r="H380" s="50"/>
      <c r="I380" s="50"/>
      <c r="J380" s="50"/>
      <c r="K380" s="50"/>
      <c r="L380" s="50"/>
      <c r="M380" s="50"/>
      <c r="N380" s="50"/>
      <c r="O380" s="50"/>
      <c r="P380" s="50"/>
      <c r="Q380" s="50"/>
      <c r="R380" s="50"/>
    </row>
    <row r="381" spans="1:18" s="35" customFormat="1" x14ac:dyDescent="0.2">
      <c r="A381" s="48"/>
      <c r="F381" s="49"/>
      <c r="G381" s="50"/>
      <c r="H381" s="50"/>
      <c r="I381" s="50"/>
      <c r="J381" s="50"/>
      <c r="K381" s="50"/>
      <c r="L381" s="50"/>
      <c r="M381" s="50"/>
      <c r="N381" s="50"/>
      <c r="O381" s="50"/>
      <c r="P381" s="50"/>
      <c r="Q381" s="50"/>
      <c r="R381" s="50"/>
    </row>
    <row r="382" spans="1:18" s="35" customFormat="1" x14ac:dyDescent="0.2">
      <c r="A382" s="48"/>
      <c r="F382" s="49"/>
      <c r="G382" s="50"/>
      <c r="H382" s="50"/>
      <c r="I382" s="50"/>
      <c r="J382" s="50"/>
      <c r="K382" s="50"/>
      <c r="L382" s="50"/>
      <c r="M382" s="50"/>
      <c r="N382" s="50"/>
      <c r="O382" s="50"/>
      <c r="P382" s="50"/>
      <c r="Q382" s="50"/>
      <c r="R382" s="50"/>
    </row>
    <row r="383" spans="1:18" s="35" customFormat="1" x14ac:dyDescent="0.2">
      <c r="A383" s="48"/>
      <c r="F383" s="49"/>
      <c r="G383" s="50"/>
      <c r="H383" s="50"/>
      <c r="I383" s="50"/>
      <c r="J383" s="50"/>
      <c r="K383" s="50"/>
      <c r="L383" s="50"/>
      <c r="M383" s="50"/>
      <c r="N383" s="50"/>
      <c r="O383" s="50"/>
      <c r="P383" s="50"/>
      <c r="Q383" s="50"/>
      <c r="R383" s="50"/>
    </row>
    <row r="384" spans="1:18" s="35" customFormat="1" x14ac:dyDescent="0.2">
      <c r="A384" s="48"/>
      <c r="F384" s="49"/>
      <c r="G384" s="50"/>
      <c r="H384" s="50"/>
      <c r="I384" s="50"/>
      <c r="J384" s="50"/>
      <c r="K384" s="50"/>
      <c r="L384" s="50"/>
      <c r="M384" s="50"/>
      <c r="N384" s="50"/>
      <c r="O384" s="50"/>
      <c r="P384" s="50"/>
      <c r="Q384" s="50"/>
      <c r="R384" s="50"/>
    </row>
    <row r="385" spans="1:18" s="35" customFormat="1" x14ac:dyDescent="0.2">
      <c r="A385" s="48"/>
      <c r="F385" s="49"/>
      <c r="G385" s="50"/>
      <c r="H385" s="50"/>
      <c r="I385" s="50"/>
      <c r="J385" s="50"/>
      <c r="K385" s="50"/>
      <c r="L385" s="50"/>
      <c r="M385" s="50"/>
      <c r="N385" s="50"/>
      <c r="O385" s="50"/>
      <c r="P385" s="50"/>
      <c r="Q385" s="50"/>
      <c r="R385" s="50"/>
    </row>
    <row r="386" spans="1:18" s="35" customFormat="1" x14ac:dyDescent="0.2">
      <c r="A386" s="48"/>
      <c r="F386" s="49"/>
      <c r="G386" s="50"/>
      <c r="H386" s="50"/>
      <c r="I386" s="50"/>
      <c r="J386" s="50"/>
      <c r="K386" s="50"/>
      <c r="L386" s="50"/>
      <c r="M386" s="50"/>
      <c r="N386" s="50"/>
      <c r="O386" s="50"/>
      <c r="P386" s="50"/>
      <c r="Q386" s="50"/>
      <c r="R386" s="50"/>
    </row>
    <row r="387" spans="1:18" s="35" customFormat="1" x14ac:dyDescent="0.2">
      <c r="A387" s="48"/>
      <c r="F387" s="49"/>
      <c r="G387" s="50"/>
      <c r="H387" s="50"/>
      <c r="I387" s="50"/>
      <c r="J387" s="50"/>
      <c r="K387" s="50"/>
      <c r="L387" s="50"/>
      <c r="M387" s="50"/>
      <c r="N387" s="50"/>
      <c r="O387" s="50"/>
      <c r="P387" s="50"/>
      <c r="Q387" s="50"/>
      <c r="R387" s="50"/>
    </row>
    <row r="388" spans="1:18" s="35" customFormat="1" x14ac:dyDescent="0.2">
      <c r="A388" s="48"/>
      <c r="F388" s="49"/>
      <c r="G388" s="50"/>
      <c r="H388" s="50"/>
      <c r="I388" s="50"/>
      <c r="J388" s="50"/>
      <c r="K388" s="50"/>
      <c r="L388" s="50"/>
      <c r="M388" s="50"/>
      <c r="N388" s="50"/>
      <c r="O388" s="50"/>
      <c r="P388" s="50"/>
      <c r="Q388" s="50"/>
      <c r="R388" s="50"/>
    </row>
    <row r="389" spans="1:18" s="35" customFormat="1" x14ac:dyDescent="0.2">
      <c r="A389" s="48"/>
      <c r="F389" s="49"/>
      <c r="G389" s="50"/>
      <c r="H389" s="50"/>
      <c r="I389" s="50"/>
      <c r="J389" s="50"/>
      <c r="K389" s="50"/>
      <c r="L389" s="50"/>
      <c r="M389" s="50"/>
      <c r="N389" s="50"/>
      <c r="O389" s="50"/>
      <c r="P389" s="50"/>
      <c r="Q389" s="50"/>
      <c r="R389" s="50"/>
    </row>
    <row r="390" spans="1:18" s="35" customFormat="1" x14ac:dyDescent="0.2">
      <c r="A390" s="48"/>
      <c r="F390" s="49"/>
      <c r="G390" s="50"/>
      <c r="H390" s="50"/>
      <c r="I390" s="50"/>
      <c r="J390" s="50"/>
      <c r="K390" s="50"/>
      <c r="L390" s="50"/>
      <c r="M390" s="50"/>
      <c r="N390" s="50"/>
      <c r="O390" s="50"/>
      <c r="P390" s="50"/>
      <c r="Q390" s="50"/>
      <c r="R390" s="50"/>
    </row>
    <row r="391" spans="1:18" s="35" customFormat="1" x14ac:dyDescent="0.2">
      <c r="A391" s="48"/>
      <c r="F391" s="49"/>
      <c r="G391" s="50"/>
      <c r="H391" s="50"/>
      <c r="I391" s="50"/>
      <c r="J391" s="50"/>
      <c r="K391" s="50"/>
      <c r="L391" s="50"/>
      <c r="M391" s="50"/>
      <c r="N391" s="50"/>
      <c r="O391" s="50"/>
      <c r="P391" s="50"/>
      <c r="Q391" s="50"/>
      <c r="R391" s="50"/>
    </row>
    <row r="392" spans="1:18" s="35" customFormat="1" x14ac:dyDescent="0.2">
      <c r="A392" s="48"/>
      <c r="F392" s="49"/>
      <c r="G392" s="50"/>
      <c r="H392" s="50"/>
      <c r="I392" s="50"/>
      <c r="J392" s="50"/>
      <c r="K392" s="50"/>
      <c r="L392" s="50"/>
      <c r="M392" s="50"/>
      <c r="N392" s="50"/>
      <c r="O392" s="50"/>
      <c r="P392" s="50"/>
      <c r="Q392" s="50"/>
      <c r="R392" s="50"/>
    </row>
    <row r="393" spans="1:18" s="35" customFormat="1" x14ac:dyDescent="0.2">
      <c r="A393" s="48"/>
      <c r="F393" s="49"/>
      <c r="G393" s="50"/>
      <c r="H393" s="50"/>
      <c r="I393" s="50"/>
      <c r="J393" s="50"/>
      <c r="K393" s="50"/>
      <c r="L393" s="50"/>
      <c r="M393" s="50"/>
      <c r="N393" s="50"/>
      <c r="O393" s="50"/>
      <c r="P393" s="50"/>
      <c r="Q393" s="50"/>
      <c r="R393" s="50"/>
    </row>
    <row r="394" spans="1:18" s="35" customFormat="1" x14ac:dyDescent="0.2">
      <c r="A394" s="48"/>
      <c r="F394" s="49"/>
      <c r="G394" s="50"/>
      <c r="H394" s="50"/>
      <c r="I394" s="50"/>
      <c r="J394" s="50"/>
      <c r="K394" s="50"/>
      <c r="L394" s="50"/>
      <c r="M394" s="50"/>
      <c r="N394" s="50"/>
      <c r="O394" s="50"/>
      <c r="P394" s="50"/>
      <c r="Q394" s="50"/>
      <c r="R394" s="50"/>
    </row>
    <row r="395" spans="1:18" s="35" customFormat="1" x14ac:dyDescent="0.2">
      <c r="A395" s="48"/>
      <c r="F395" s="49"/>
      <c r="G395" s="50"/>
      <c r="H395" s="50"/>
      <c r="I395" s="50"/>
      <c r="J395" s="50"/>
      <c r="K395" s="50"/>
      <c r="L395" s="50"/>
      <c r="M395" s="50"/>
      <c r="N395" s="50"/>
      <c r="O395" s="50"/>
      <c r="P395" s="50"/>
      <c r="Q395" s="50"/>
      <c r="R395" s="50"/>
    </row>
    <row r="396" spans="1:18" s="35" customFormat="1" x14ac:dyDescent="0.2">
      <c r="A396" s="48"/>
      <c r="F396" s="49"/>
      <c r="G396" s="50"/>
      <c r="H396" s="50"/>
      <c r="I396" s="50"/>
      <c r="J396" s="50"/>
      <c r="K396" s="50"/>
      <c r="L396" s="50"/>
      <c r="M396" s="50"/>
      <c r="N396" s="50"/>
      <c r="O396" s="50"/>
      <c r="P396" s="50"/>
      <c r="Q396" s="50"/>
      <c r="R396" s="50"/>
    </row>
    <row r="397" spans="1:18" s="35" customFormat="1" x14ac:dyDescent="0.2">
      <c r="A397" s="48"/>
      <c r="F397" s="49"/>
      <c r="G397" s="50"/>
      <c r="H397" s="50"/>
      <c r="I397" s="50"/>
      <c r="J397" s="50"/>
      <c r="K397" s="50"/>
      <c r="L397" s="50"/>
      <c r="M397" s="50"/>
      <c r="N397" s="50"/>
      <c r="O397" s="50"/>
      <c r="P397" s="50"/>
      <c r="Q397" s="50"/>
      <c r="R397" s="50"/>
    </row>
    <row r="398" spans="1:18" s="35" customFormat="1" x14ac:dyDescent="0.2">
      <c r="A398" s="48"/>
      <c r="F398" s="49"/>
      <c r="G398" s="50"/>
      <c r="H398" s="50"/>
      <c r="I398" s="50"/>
      <c r="J398" s="50"/>
      <c r="K398" s="50"/>
      <c r="L398" s="50"/>
      <c r="M398" s="50"/>
      <c r="N398" s="50"/>
      <c r="O398" s="50"/>
      <c r="P398" s="50"/>
      <c r="Q398" s="50"/>
      <c r="R398" s="50"/>
    </row>
    <row r="399" spans="1:18" s="35" customFormat="1" x14ac:dyDescent="0.2">
      <c r="A399" s="48"/>
      <c r="F399" s="49"/>
      <c r="G399" s="50"/>
      <c r="H399" s="50"/>
      <c r="I399" s="50"/>
      <c r="J399" s="50"/>
      <c r="K399" s="50"/>
      <c r="L399" s="50"/>
      <c r="M399" s="50"/>
      <c r="N399" s="50"/>
      <c r="O399" s="50"/>
      <c r="P399" s="50"/>
      <c r="Q399" s="50"/>
      <c r="R399" s="50"/>
    </row>
    <row r="400" spans="1:18" s="35" customFormat="1" x14ac:dyDescent="0.2">
      <c r="A400" s="48"/>
      <c r="F400" s="49"/>
      <c r="G400" s="50"/>
      <c r="H400" s="50"/>
      <c r="I400" s="50"/>
      <c r="J400" s="50"/>
      <c r="K400" s="50"/>
      <c r="L400" s="50"/>
      <c r="M400" s="50"/>
      <c r="N400" s="50"/>
      <c r="O400" s="50"/>
      <c r="P400" s="50"/>
      <c r="Q400" s="50"/>
      <c r="R400" s="50"/>
    </row>
    <row r="401" spans="1:18" s="35" customFormat="1" x14ac:dyDescent="0.2">
      <c r="A401" s="48"/>
      <c r="F401" s="49"/>
      <c r="G401" s="50"/>
      <c r="H401" s="50"/>
      <c r="I401" s="50"/>
      <c r="J401" s="50"/>
      <c r="K401" s="50"/>
      <c r="L401" s="50"/>
      <c r="M401" s="50"/>
      <c r="N401" s="50"/>
      <c r="O401" s="50"/>
      <c r="P401" s="50"/>
      <c r="Q401" s="50"/>
      <c r="R401" s="50"/>
    </row>
    <row r="402" spans="1:18" s="35" customFormat="1" x14ac:dyDescent="0.2">
      <c r="A402" s="48"/>
      <c r="F402" s="49"/>
      <c r="G402" s="50"/>
      <c r="H402" s="50"/>
      <c r="I402" s="50"/>
      <c r="J402" s="50"/>
      <c r="K402" s="50"/>
      <c r="L402" s="50"/>
      <c r="M402" s="50"/>
      <c r="N402" s="50"/>
      <c r="O402" s="50"/>
      <c r="P402" s="50"/>
      <c r="Q402" s="50"/>
      <c r="R402" s="50"/>
    </row>
    <row r="403" spans="1:18" s="35" customFormat="1" x14ac:dyDescent="0.2">
      <c r="A403" s="48"/>
      <c r="F403" s="49"/>
      <c r="G403" s="50"/>
      <c r="H403" s="50"/>
      <c r="I403" s="50"/>
      <c r="J403" s="50"/>
      <c r="K403" s="50"/>
      <c r="L403" s="50"/>
      <c r="M403" s="50"/>
      <c r="N403" s="50"/>
      <c r="O403" s="50"/>
      <c r="P403" s="50"/>
      <c r="Q403" s="50"/>
      <c r="R403" s="50"/>
    </row>
    <row r="404" spans="1:18" s="35" customFormat="1" x14ac:dyDescent="0.2">
      <c r="A404" s="48"/>
      <c r="F404" s="49"/>
      <c r="G404" s="50"/>
      <c r="H404" s="50"/>
      <c r="I404" s="50"/>
      <c r="J404" s="50"/>
      <c r="K404" s="50"/>
      <c r="L404" s="50"/>
      <c r="M404" s="50"/>
      <c r="N404" s="50"/>
      <c r="O404" s="50"/>
      <c r="P404" s="50"/>
      <c r="Q404" s="50"/>
      <c r="R404" s="50"/>
    </row>
    <row r="405" spans="1:18" s="35" customFormat="1" x14ac:dyDescent="0.2">
      <c r="A405" s="48"/>
      <c r="F405" s="49"/>
      <c r="G405" s="50"/>
      <c r="H405" s="50"/>
      <c r="I405" s="50"/>
      <c r="J405" s="50"/>
      <c r="K405" s="50"/>
      <c r="L405" s="50"/>
      <c r="M405" s="50"/>
      <c r="N405" s="50"/>
      <c r="O405" s="50"/>
      <c r="P405" s="50"/>
      <c r="Q405" s="50"/>
      <c r="R405" s="50"/>
    </row>
    <row r="406" spans="1:18" s="35" customFormat="1" x14ac:dyDescent="0.2">
      <c r="A406" s="48"/>
      <c r="F406" s="49"/>
      <c r="G406" s="50"/>
      <c r="H406" s="50"/>
      <c r="I406" s="50"/>
      <c r="J406" s="50"/>
      <c r="K406" s="50"/>
      <c r="L406" s="50"/>
      <c r="M406" s="50"/>
      <c r="N406" s="50"/>
      <c r="O406" s="50"/>
      <c r="P406" s="50"/>
      <c r="Q406" s="50"/>
      <c r="R406" s="50"/>
    </row>
    <row r="407" spans="1:18" s="35" customFormat="1" x14ac:dyDescent="0.2">
      <c r="A407" s="48"/>
      <c r="F407" s="49"/>
      <c r="G407" s="50"/>
      <c r="H407" s="50"/>
      <c r="I407" s="50"/>
      <c r="J407" s="50"/>
      <c r="K407" s="50"/>
      <c r="L407" s="50"/>
      <c r="M407" s="50"/>
      <c r="N407" s="50"/>
      <c r="O407" s="50"/>
      <c r="P407" s="50"/>
      <c r="Q407" s="50"/>
      <c r="R407" s="50"/>
    </row>
    <row r="408" spans="1:18" s="35" customFormat="1" x14ac:dyDescent="0.2">
      <c r="A408" s="48"/>
      <c r="F408" s="49"/>
      <c r="G408" s="50"/>
      <c r="H408" s="50"/>
      <c r="I408" s="50"/>
      <c r="J408" s="50"/>
      <c r="K408" s="50"/>
      <c r="L408" s="50"/>
      <c r="M408" s="50"/>
      <c r="N408" s="50"/>
      <c r="O408" s="50"/>
      <c r="P408" s="50"/>
      <c r="Q408" s="50"/>
      <c r="R408" s="50"/>
    </row>
    <row r="409" spans="1:18" s="35" customFormat="1" x14ac:dyDescent="0.2">
      <c r="A409" s="48"/>
      <c r="F409" s="49"/>
      <c r="G409" s="50"/>
      <c r="H409" s="50"/>
      <c r="I409" s="50"/>
      <c r="J409" s="50"/>
      <c r="K409" s="50"/>
      <c r="L409" s="50"/>
      <c r="M409" s="50"/>
      <c r="N409" s="50"/>
      <c r="O409" s="50"/>
      <c r="P409" s="50"/>
      <c r="Q409" s="50"/>
      <c r="R409" s="50"/>
    </row>
    <row r="410" spans="1:18" s="35" customFormat="1" x14ac:dyDescent="0.2">
      <c r="A410" s="48"/>
      <c r="F410" s="49"/>
      <c r="G410" s="50"/>
      <c r="H410" s="50"/>
      <c r="I410" s="50"/>
      <c r="J410" s="50"/>
      <c r="K410" s="50"/>
      <c r="L410" s="50"/>
      <c r="M410" s="50"/>
      <c r="N410" s="50"/>
      <c r="O410" s="50"/>
      <c r="P410" s="50"/>
      <c r="Q410" s="50"/>
      <c r="R410" s="50"/>
    </row>
    <row r="411" spans="1:18" s="35" customFormat="1" x14ac:dyDescent="0.2">
      <c r="A411" s="48"/>
      <c r="F411" s="49"/>
      <c r="G411" s="50"/>
      <c r="H411" s="50"/>
      <c r="I411" s="50"/>
      <c r="J411" s="50"/>
      <c r="K411" s="50"/>
      <c r="L411" s="50"/>
      <c r="M411" s="50"/>
      <c r="N411" s="50"/>
      <c r="O411" s="50"/>
      <c r="P411" s="50"/>
      <c r="Q411" s="50"/>
      <c r="R411" s="50"/>
    </row>
    <row r="412" spans="1:18" s="35" customFormat="1" x14ac:dyDescent="0.2">
      <c r="A412" s="48"/>
      <c r="F412" s="49"/>
      <c r="G412" s="50"/>
      <c r="H412" s="50"/>
      <c r="I412" s="50"/>
      <c r="J412" s="50"/>
      <c r="K412" s="50"/>
      <c r="L412" s="50"/>
      <c r="M412" s="50"/>
      <c r="N412" s="50"/>
      <c r="O412" s="50"/>
      <c r="P412" s="50"/>
      <c r="Q412" s="50"/>
      <c r="R412" s="50"/>
    </row>
    <row r="413" spans="1:18" s="35" customFormat="1" x14ac:dyDescent="0.2">
      <c r="A413" s="48"/>
      <c r="F413" s="49"/>
      <c r="G413" s="50"/>
      <c r="H413" s="50"/>
      <c r="I413" s="50"/>
      <c r="J413" s="50"/>
      <c r="K413" s="50"/>
      <c r="L413" s="50"/>
      <c r="M413" s="50"/>
      <c r="N413" s="50"/>
      <c r="O413" s="50"/>
      <c r="P413" s="50"/>
      <c r="Q413" s="50"/>
      <c r="R413" s="50"/>
    </row>
    <row r="414" spans="1:18" s="35" customFormat="1" x14ac:dyDescent="0.2">
      <c r="A414" s="48"/>
      <c r="F414" s="49"/>
      <c r="G414" s="50"/>
      <c r="H414" s="50"/>
      <c r="I414" s="50"/>
      <c r="J414" s="50"/>
      <c r="K414" s="50"/>
      <c r="L414" s="50"/>
      <c r="M414" s="50"/>
      <c r="N414" s="50"/>
      <c r="O414" s="50"/>
      <c r="P414" s="50"/>
      <c r="Q414" s="50"/>
      <c r="R414" s="50"/>
    </row>
    <row r="415" spans="1:18" s="35" customFormat="1" x14ac:dyDescent="0.2">
      <c r="A415" s="48"/>
      <c r="F415" s="49"/>
      <c r="G415" s="50"/>
      <c r="H415" s="50"/>
      <c r="I415" s="50"/>
      <c r="J415" s="50"/>
      <c r="K415" s="50"/>
      <c r="L415" s="50"/>
      <c r="M415" s="50"/>
      <c r="N415" s="50"/>
      <c r="O415" s="50"/>
      <c r="P415" s="50"/>
      <c r="Q415" s="50"/>
      <c r="R415" s="50"/>
    </row>
    <row r="416" spans="1:18" s="35" customFormat="1" x14ac:dyDescent="0.2">
      <c r="A416" s="48"/>
      <c r="F416" s="49"/>
      <c r="G416" s="50"/>
      <c r="H416" s="50"/>
      <c r="I416" s="50"/>
      <c r="J416" s="50"/>
      <c r="K416" s="50"/>
      <c r="L416" s="50"/>
      <c r="M416" s="50"/>
      <c r="N416" s="50"/>
      <c r="O416" s="50"/>
      <c r="P416" s="50"/>
      <c r="Q416" s="50"/>
      <c r="R416" s="50"/>
    </row>
    <row r="417" spans="1:18" s="35" customFormat="1" x14ac:dyDescent="0.2">
      <c r="A417" s="48"/>
      <c r="F417" s="49"/>
      <c r="G417" s="50"/>
      <c r="H417" s="50"/>
      <c r="I417" s="50"/>
      <c r="J417" s="50"/>
      <c r="K417" s="50"/>
      <c r="L417" s="50"/>
      <c r="M417" s="50"/>
      <c r="N417" s="50"/>
      <c r="O417" s="50"/>
      <c r="P417" s="50"/>
      <c r="Q417" s="50"/>
      <c r="R417" s="50"/>
    </row>
    <row r="418" spans="1:18" s="35" customFormat="1" x14ac:dyDescent="0.2">
      <c r="A418" s="48"/>
      <c r="F418" s="49"/>
      <c r="G418" s="50"/>
      <c r="H418" s="50"/>
      <c r="I418" s="50"/>
      <c r="J418" s="50"/>
      <c r="K418" s="50"/>
      <c r="L418" s="50"/>
      <c r="M418" s="50"/>
      <c r="N418" s="50"/>
      <c r="O418" s="50"/>
      <c r="P418" s="50"/>
      <c r="Q418" s="50"/>
      <c r="R418" s="50"/>
    </row>
    <row r="419" spans="1:18" s="35" customFormat="1" x14ac:dyDescent="0.2">
      <c r="A419" s="48"/>
      <c r="F419" s="49"/>
      <c r="G419" s="50"/>
      <c r="H419" s="50"/>
      <c r="I419" s="50"/>
      <c r="J419" s="50"/>
      <c r="K419" s="50"/>
      <c r="L419" s="50"/>
      <c r="M419" s="50"/>
      <c r="N419" s="50"/>
      <c r="O419" s="50"/>
      <c r="P419" s="50"/>
      <c r="Q419" s="50"/>
      <c r="R419" s="50"/>
    </row>
    <row r="420" spans="1:18" s="35" customFormat="1" x14ac:dyDescent="0.2">
      <c r="A420" s="48"/>
      <c r="F420" s="49"/>
      <c r="G420" s="50"/>
      <c r="H420" s="50"/>
      <c r="I420" s="50"/>
      <c r="J420" s="50"/>
      <c r="K420" s="50"/>
      <c r="L420" s="50"/>
      <c r="M420" s="50"/>
      <c r="N420" s="50"/>
      <c r="O420" s="50"/>
      <c r="P420" s="50"/>
      <c r="Q420" s="50"/>
      <c r="R420" s="50"/>
    </row>
    <row r="421" spans="1:18" s="35" customFormat="1" x14ac:dyDescent="0.2">
      <c r="A421" s="48"/>
      <c r="F421" s="49"/>
      <c r="G421" s="50"/>
      <c r="H421" s="50"/>
      <c r="I421" s="50"/>
      <c r="J421" s="50"/>
      <c r="K421" s="50"/>
      <c r="L421" s="50"/>
      <c r="M421" s="50"/>
      <c r="N421" s="50"/>
      <c r="O421" s="50"/>
      <c r="P421" s="50"/>
      <c r="Q421" s="50"/>
      <c r="R421" s="50"/>
    </row>
    <row r="422" spans="1:18" s="35" customFormat="1" x14ac:dyDescent="0.2">
      <c r="A422" s="48"/>
      <c r="F422" s="49"/>
      <c r="G422" s="50"/>
      <c r="H422" s="50"/>
      <c r="I422" s="50"/>
      <c r="J422" s="50"/>
      <c r="K422" s="50"/>
      <c r="L422" s="50"/>
      <c r="M422" s="50"/>
      <c r="N422" s="50"/>
      <c r="O422" s="50"/>
      <c r="P422" s="50"/>
      <c r="Q422" s="50"/>
      <c r="R422" s="50"/>
    </row>
    <row r="423" spans="1:18" s="35" customFormat="1" x14ac:dyDescent="0.2">
      <c r="A423" s="48"/>
      <c r="F423" s="49"/>
      <c r="G423" s="50"/>
      <c r="H423" s="50"/>
      <c r="I423" s="50"/>
      <c r="J423" s="50"/>
      <c r="K423" s="50"/>
      <c r="L423" s="50"/>
      <c r="M423" s="50"/>
      <c r="N423" s="50"/>
      <c r="O423" s="50"/>
      <c r="P423" s="50"/>
      <c r="Q423" s="50"/>
      <c r="R423" s="50"/>
    </row>
    <row r="424" spans="1:18" s="35" customFormat="1" x14ac:dyDescent="0.2">
      <c r="A424" s="48"/>
      <c r="F424" s="49"/>
      <c r="G424" s="50"/>
      <c r="H424" s="50"/>
      <c r="I424" s="50"/>
      <c r="J424" s="50"/>
      <c r="K424" s="50"/>
      <c r="L424" s="50"/>
      <c r="M424" s="50"/>
      <c r="N424" s="50"/>
      <c r="O424" s="50"/>
      <c r="P424" s="50"/>
      <c r="Q424" s="50"/>
      <c r="R424" s="50"/>
    </row>
    <row r="425" spans="1:18" s="35" customFormat="1" x14ac:dyDescent="0.2">
      <c r="A425" s="48"/>
      <c r="F425" s="49"/>
      <c r="G425" s="50"/>
      <c r="H425" s="50"/>
      <c r="I425" s="50"/>
      <c r="J425" s="50"/>
      <c r="K425" s="50"/>
      <c r="L425" s="50"/>
      <c r="M425" s="50"/>
      <c r="N425" s="50"/>
      <c r="O425" s="50"/>
      <c r="P425" s="50"/>
      <c r="Q425" s="50"/>
      <c r="R425" s="50"/>
    </row>
    <row r="426" spans="1:18" s="35" customFormat="1" x14ac:dyDescent="0.2">
      <c r="A426" s="48"/>
      <c r="F426" s="49"/>
      <c r="G426" s="50"/>
      <c r="H426" s="50"/>
      <c r="I426" s="50"/>
      <c r="J426" s="50"/>
      <c r="K426" s="50"/>
      <c r="L426" s="50"/>
      <c r="M426" s="50"/>
      <c r="N426" s="50"/>
      <c r="O426" s="50"/>
      <c r="P426" s="50"/>
      <c r="Q426" s="50"/>
      <c r="R426" s="50"/>
    </row>
    <row r="427" spans="1:18" s="35" customFormat="1" x14ac:dyDescent="0.2">
      <c r="A427" s="48"/>
      <c r="F427" s="49"/>
      <c r="G427" s="50"/>
      <c r="H427" s="50"/>
      <c r="I427" s="50"/>
      <c r="J427" s="50"/>
      <c r="K427" s="50"/>
      <c r="L427" s="50"/>
      <c r="M427" s="50"/>
      <c r="N427" s="50"/>
      <c r="O427" s="50"/>
      <c r="P427" s="50"/>
      <c r="Q427" s="50"/>
      <c r="R427" s="50"/>
    </row>
    <row r="428" spans="1:18" s="35" customFormat="1" x14ac:dyDescent="0.2">
      <c r="A428" s="48"/>
      <c r="F428" s="49"/>
      <c r="G428" s="50"/>
      <c r="H428" s="50"/>
      <c r="I428" s="50"/>
      <c r="J428" s="50"/>
      <c r="K428" s="50"/>
      <c r="L428" s="50"/>
      <c r="M428" s="50"/>
      <c r="N428" s="50"/>
      <c r="O428" s="50"/>
      <c r="P428" s="50"/>
      <c r="Q428" s="50"/>
      <c r="R428" s="50"/>
    </row>
    <row r="429" spans="1:18" s="35" customFormat="1" x14ac:dyDescent="0.2">
      <c r="A429" s="48"/>
      <c r="F429" s="49"/>
      <c r="G429" s="50"/>
      <c r="H429" s="50"/>
      <c r="I429" s="50"/>
      <c r="J429" s="50"/>
      <c r="K429" s="50"/>
      <c r="L429" s="50"/>
      <c r="M429" s="50"/>
      <c r="N429" s="50"/>
      <c r="O429" s="50"/>
      <c r="P429" s="50"/>
      <c r="Q429" s="50"/>
      <c r="R429" s="50"/>
    </row>
    <row r="430" spans="1:18" s="35" customFormat="1" x14ac:dyDescent="0.2">
      <c r="A430" s="48"/>
      <c r="F430" s="49"/>
      <c r="G430" s="50"/>
      <c r="H430" s="50"/>
      <c r="I430" s="50"/>
      <c r="J430" s="50"/>
      <c r="K430" s="50"/>
      <c r="L430" s="50"/>
      <c r="M430" s="50"/>
      <c r="N430" s="50"/>
      <c r="O430" s="50"/>
      <c r="P430" s="50"/>
      <c r="Q430" s="50"/>
      <c r="R430" s="50"/>
    </row>
    <row r="431" spans="1:18" s="35" customFormat="1" x14ac:dyDescent="0.2">
      <c r="A431" s="48"/>
      <c r="F431" s="49"/>
      <c r="G431" s="50"/>
      <c r="H431" s="50"/>
      <c r="I431" s="50"/>
      <c r="J431" s="50"/>
      <c r="K431" s="50"/>
      <c r="L431" s="50"/>
      <c r="M431" s="50"/>
      <c r="N431" s="50"/>
      <c r="O431" s="50"/>
      <c r="P431" s="50"/>
      <c r="Q431" s="50"/>
      <c r="R431" s="50"/>
    </row>
    <row r="432" spans="1:18" s="35" customFormat="1" x14ac:dyDescent="0.2">
      <c r="A432" s="48"/>
      <c r="F432" s="49"/>
      <c r="G432" s="50"/>
      <c r="H432" s="50"/>
      <c r="I432" s="50"/>
      <c r="J432" s="50"/>
      <c r="K432" s="50"/>
      <c r="L432" s="50"/>
      <c r="M432" s="50"/>
      <c r="N432" s="50"/>
      <c r="O432" s="50"/>
      <c r="P432" s="50"/>
      <c r="Q432" s="50"/>
      <c r="R432" s="50"/>
    </row>
    <row r="433" spans="1:18" s="35" customFormat="1" x14ac:dyDescent="0.2">
      <c r="A433" s="48"/>
      <c r="F433" s="49"/>
      <c r="G433" s="50"/>
      <c r="H433" s="50"/>
      <c r="I433" s="50"/>
      <c r="J433" s="50"/>
      <c r="K433" s="50"/>
      <c r="L433" s="50"/>
      <c r="M433" s="50"/>
      <c r="N433" s="50"/>
      <c r="O433" s="50"/>
      <c r="P433" s="50"/>
      <c r="Q433" s="50"/>
      <c r="R433" s="50"/>
    </row>
    <row r="434" spans="1:18" s="35" customFormat="1" x14ac:dyDescent="0.2">
      <c r="A434" s="48"/>
      <c r="F434" s="49"/>
      <c r="G434" s="50"/>
      <c r="H434" s="50"/>
      <c r="I434" s="50"/>
      <c r="J434" s="50"/>
      <c r="K434" s="50"/>
      <c r="L434" s="50"/>
      <c r="M434" s="50"/>
      <c r="N434" s="50"/>
      <c r="O434" s="50"/>
      <c r="P434" s="50"/>
      <c r="Q434" s="50"/>
      <c r="R434" s="50"/>
    </row>
    <row r="435" spans="1:18" s="35" customFormat="1" x14ac:dyDescent="0.2">
      <c r="A435" s="48"/>
      <c r="F435" s="49"/>
      <c r="G435" s="50"/>
      <c r="H435" s="50"/>
      <c r="I435" s="50"/>
      <c r="J435" s="50"/>
      <c r="K435" s="50"/>
      <c r="L435" s="50"/>
      <c r="M435" s="50"/>
      <c r="N435" s="50"/>
      <c r="O435" s="50"/>
      <c r="P435" s="50"/>
      <c r="Q435" s="50"/>
      <c r="R435" s="50"/>
    </row>
    <row r="436" spans="1:18" s="35" customFormat="1" x14ac:dyDescent="0.2">
      <c r="A436" s="48"/>
      <c r="F436" s="49"/>
      <c r="G436" s="50"/>
      <c r="H436" s="50"/>
      <c r="I436" s="50"/>
      <c r="J436" s="50"/>
      <c r="K436" s="50"/>
      <c r="L436" s="50"/>
      <c r="M436" s="50"/>
      <c r="N436" s="50"/>
      <c r="O436" s="50"/>
      <c r="P436" s="50"/>
      <c r="Q436" s="50"/>
      <c r="R436" s="50"/>
    </row>
    <row r="437" spans="1:18" s="35" customFormat="1" x14ac:dyDescent="0.2">
      <c r="A437" s="48"/>
      <c r="F437" s="49"/>
      <c r="G437" s="50"/>
      <c r="H437" s="50"/>
      <c r="I437" s="50"/>
      <c r="J437" s="50"/>
      <c r="K437" s="50"/>
      <c r="L437" s="50"/>
      <c r="M437" s="50"/>
      <c r="N437" s="50"/>
      <c r="O437" s="50"/>
      <c r="P437" s="50"/>
      <c r="Q437" s="50"/>
      <c r="R437" s="50"/>
    </row>
    <row r="438" spans="1:18" s="35" customFormat="1" x14ac:dyDescent="0.2">
      <c r="A438" s="48"/>
      <c r="F438" s="49"/>
      <c r="G438" s="50"/>
      <c r="H438" s="50"/>
      <c r="I438" s="50"/>
      <c r="J438" s="50"/>
      <c r="K438" s="50"/>
      <c r="L438" s="50"/>
      <c r="M438" s="50"/>
      <c r="N438" s="50"/>
      <c r="O438" s="50"/>
      <c r="P438" s="50"/>
      <c r="Q438" s="50"/>
      <c r="R438" s="50"/>
    </row>
  </sheetData>
  <autoFilter ref="A317:BFS321" xr:uid="{F1BFECD1-AC55-4742-85F0-D0B4D9A2EB54}"/>
  <mergeCells count="164">
    <mergeCell ref="G373:I373"/>
    <mergeCell ref="J373:L373"/>
    <mergeCell ref="M373:O373"/>
    <mergeCell ref="P373:R373"/>
    <mergeCell ref="A363:E363"/>
    <mergeCell ref="A372:E373"/>
    <mergeCell ref="A222:E222"/>
    <mergeCell ref="G217:I217"/>
    <mergeCell ref="J217:L217"/>
    <mergeCell ref="M217:O217"/>
    <mergeCell ref="A299:E299"/>
    <mergeCell ref="A300:E300"/>
    <mergeCell ref="A325:E325"/>
    <mergeCell ref="A326:E326"/>
    <mergeCell ref="A315:E315"/>
    <mergeCell ref="A314:E314"/>
    <mergeCell ref="A310:E310"/>
    <mergeCell ref="A320:E320"/>
    <mergeCell ref="A321:E321"/>
    <mergeCell ref="A277:E277"/>
    <mergeCell ref="A278:E278"/>
    <mergeCell ref="A282:E282"/>
    <mergeCell ref="A283:E283"/>
    <mergeCell ref="G245:I245"/>
    <mergeCell ref="G278:I278"/>
    <mergeCell ref="J278:L278"/>
    <mergeCell ref="M278:O278"/>
    <mergeCell ref="P278:R278"/>
    <mergeCell ref="G283:I283"/>
    <mergeCell ref="J283:L283"/>
    <mergeCell ref="M283:O283"/>
    <mergeCell ref="P283:R283"/>
    <mergeCell ref="P245:R245"/>
    <mergeCell ref="G251:I251"/>
    <mergeCell ref="J251:L251"/>
    <mergeCell ref="M251:O251"/>
    <mergeCell ref="A288:E288"/>
    <mergeCell ref="G289:I289"/>
    <mergeCell ref="J289:L289"/>
    <mergeCell ref="M289:O289"/>
    <mergeCell ref="P289:R289"/>
    <mergeCell ref="G315:I315"/>
    <mergeCell ref="J315:L315"/>
    <mergeCell ref="M315:O315"/>
    <mergeCell ref="P315:R315"/>
    <mergeCell ref="A289:E289"/>
    <mergeCell ref="J205:L205"/>
    <mergeCell ref="M205:O205"/>
    <mergeCell ref="P205:R205"/>
    <mergeCell ref="G200:I200"/>
    <mergeCell ref="J200:L200"/>
    <mergeCell ref="M200:O200"/>
    <mergeCell ref="A216:E216"/>
    <mergeCell ref="A217:E217"/>
    <mergeCell ref="A126:E126"/>
    <mergeCell ref="G126:I126"/>
    <mergeCell ref="J126:L126"/>
    <mergeCell ref="M126:O126"/>
    <mergeCell ref="A194:E194"/>
    <mergeCell ref="A199:E199"/>
    <mergeCell ref="A78:E78"/>
    <mergeCell ref="A79:E79"/>
    <mergeCell ref="G79:I79"/>
    <mergeCell ref="J79:L79"/>
    <mergeCell ref="M79:O79"/>
    <mergeCell ref="P79:R79"/>
    <mergeCell ref="A89:E89"/>
    <mergeCell ref="A90:E90"/>
    <mergeCell ref="A125:E125"/>
    <mergeCell ref="P326:R326"/>
    <mergeCell ref="G300:I300"/>
    <mergeCell ref="J300:L300"/>
    <mergeCell ref="M300:O300"/>
    <mergeCell ref="P300:R300"/>
    <mergeCell ref="G321:I321"/>
    <mergeCell ref="J321:L321"/>
    <mergeCell ref="M321:O321"/>
    <mergeCell ref="P321:R321"/>
    <mergeCell ref="G326:I326"/>
    <mergeCell ref="J326:L326"/>
    <mergeCell ref="M326:O326"/>
    <mergeCell ref="P251:R251"/>
    <mergeCell ref="A257:E257"/>
    <mergeCell ref="A250:E250"/>
    <mergeCell ref="A251:E251"/>
    <mergeCell ref="P223:R223"/>
    <mergeCell ref="G232:I232"/>
    <mergeCell ref="J232:L232"/>
    <mergeCell ref="M232:O232"/>
    <mergeCell ref="P232:R232"/>
    <mergeCell ref="A223:E223"/>
    <mergeCell ref="A245:E245"/>
    <mergeCell ref="G223:I223"/>
    <mergeCell ref="J223:L223"/>
    <mergeCell ref="M223:O223"/>
    <mergeCell ref="A231:E231"/>
    <mergeCell ref="A232:E232"/>
    <mergeCell ref="A244:E244"/>
    <mergeCell ref="J245:L245"/>
    <mergeCell ref="M245:O245"/>
    <mergeCell ref="P126:R126"/>
    <mergeCell ref="A183:E183"/>
    <mergeCell ref="A190:E190"/>
    <mergeCell ref="G184:I184"/>
    <mergeCell ref="J184:L184"/>
    <mergeCell ref="M184:O184"/>
    <mergeCell ref="P184:R184"/>
    <mergeCell ref="A189:E189"/>
    <mergeCell ref="G190:I190"/>
    <mergeCell ref="J190:L190"/>
    <mergeCell ref="M190:O190"/>
    <mergeCell ref="A184:E184"/>
    <mergeCell ref="G90:I90"/>
    <mergeCell ref="J90:L90"/>
    <mergeCell ref="M90:O90"/>
    <mergeCell ref="P90:R90"/>
    <mergeCell ref="A123:E124"/>
    <mergeCell ref="G124:I124"/>
    <mergeCell ref="J124:L124"/>
    <mergeCell ref="M124:O124"/>
    <mergeCell ref="P124:R124"/>
    <mergeCell ref="B1:R1"/>
    <mergeCell ref="G2:R2"/>
    <mergeCell ref="B2:B3"/>
    <mergeCell ref="D2:D3"/>
    <mergeCell ref="E2:E3"/>
    <mergeCell ref="F2:F3"/>
    <mergeCell ref="G77:I77"/>
    <mergeCell ref="J77:L77"/>
    <mergeCell ref="M77:O77"/>
    <mergeCell ref="P77:R77"/>
    <mergeCell ref="A76:E77"/>
    <mergeCell ref="G23:I23"/>
    <mergeCell ref="J23:L23"/>
    <mergeCell ref="M23:O23"/>
    <mergeCell ref="P23:R23"/>
    <mergeCell ref="A2:A3"/>
    <mergeCell ref="A22:E22"/>
    <mergeCell ref="A23:F23"/>
    <mergeCell ref="C2:C3"/>
    <mergeCell ref="G258:I258"/>
    <mergeCell ref="J258:L258"/>
    <mergeCell ref="M258:O258"/>
    <mergeCell ref="P258:R258"/>
    <mergeCell ref="B174:B181"/>
    <mergeCell ref="C174:C181"/>
    <mergeCell ref="A304:E304"/>
    <mergeCell ref="A305:E305"/>
    <mergeCell ref="G305:I305"/>
    <mergeCell ref="J305:L305"/>
    <mergeCell ref="M305:O305"/>
    <mergeCell ref="P305:R305"/>
    <mergeCell ref="P190:R190"/>
    <mergeCell ref="P217:R217"/>
    <mergeCell ref="P200:R200"/>
    <mergeCell ref="B195:E195"/>
    <mergeCell ref="G195:I195"/>
    <mergeCell ref="J195:L195"/>
    <mergeCell ref="M195:O195"/>
    <mergeCell ref="P195:R195"/>
    <mergeCell ref="B200:E200"/>
    <mergeCell ref="A204:E204"/>
    <mergeCell ref="A205:E205"/>
    <mergeCell ref="G205:I205"/>
  </mergeCells>
  <phoneticPr fontId="10" type="noConversion"/>
  <conditionalFormatting sqref="D274:D275">
    <cfRule type="containsBlanks" dxfId="5" priority="6">
      <formula>LEN(TRIM(D274))=0</formula>
    </cfRule>
  </conditionalFormatting>
  <conditionalFormatting sqref="D276">
    <cfRule type="containsBlanks" dxfId="4" priority="5">
      <formula>LEN(TRIM(D276))=0</formula>
    </cfRule>
  </conditionalFormatting>
  <conditionalFormatting sqref="E274:E275">
    <cfRule type="containsBlanks" dxfId="3" priority="4">
      <formula>LEN(TRIM(E274))=0</formula>
    </cfRule>
  </conditionalFormatting>
  <conditionalFormatting sqref="E276">
    <cfRule type="containsBlanks" dxfId="2" priority="3">
      <formula>LEN(TRIM(E276))=0</formula>
    </cfRule>
  </conditionalFormatting>
  <conditionalFormatting sqref="D370:E370">
    <cfRule type="containsBlanks" dxfId="1" priority="2">
      <formula>LEN(TRIM(D370))=0</formula>
    </cfRule>
  </conditionalFormatting>
  <conditionalFormatting sqref="D68:E68">
    <cfRule type="containsBlanks" dxfId="0" priority="1">
      <formula>LEN(TRIM(D68))=0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PAA 2022</vt:lpstr>
      <vt:lpstr>Desagregado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Microsoft Office User</cp:lastModifiedBy>
  <cp:lastPrinted>2020-01-02T20:21:40Z</cp:lastPrinted>
  <dcterms:created xsi:type="dcterms:W3CDTF">2018-11-09T19:19:44Z</dcterms:created>
  <dcterms:modified xsi:type="dcterms:W3CDTF">2022-01-28T20:47:12Z</dcterms:modified>
</cp:coreProperties>
</file>