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Ex1.xml" ContentType="application/vnd.ms-office.chartex+xml"/>
  <Override PartName="/xl/charts/style9.xml" ContentType="application/vnd.ms-office.chartstyle+xml"/>
  <Override PartName="/xl/charts/colors9.xml" ContentType="application/vnd.ms-office.chartcolorstyle+xml"/>
  <Override PartName="/xl/charts/chartEx2.xml" ContentType="application/vnd.ms-office.chartex+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1\1. PAAC\Formulacion 2022\"/>
    </mc:Choice>
  </mc:AlternateContent>
  <xr:revisionPtr revIDLastSave="0" documentId="13_ncr:1_{4D20813B-520F-426B-B914-D4D36B1A652E}" xr6:coauthVersionLast="46" xr6:coauthVersionMax="46" xr10:uidLastSave="{00000000-0000-0000-0000-000000000000}"/>
  <bookViews>
    <workbookView xWindow="-120" yWindow="-120" windowWidth="29040" windowHeight="15840" firstSheet="1" activeTab="1" xr2:uid="{F1323F94-5E9B-42F1-A2E1-9E713051651D}"/>
  </bookViews>
  <sheets>
    <sheet name="Aportes Internos" sheetId="7" state="hidden" r:id="rId1"/>
    <sheet name="PAAC 2022" sheetId="2" r:id="rId2"/>
    <sheet name="Gantt 1°T" sheetId="6" state="hidden" r:id="rId3"/>
  </sheets>
  <externalReferences>
    <externalReference r:id="rId4"/>
  </externalReferences>
  <definedNames>
    <definedName name="_xlnm._FilterDatabase" localSheetId="1" hidden="1">'PAAC 2022'!$A$3:$AQ$73</definedName>
    <definedName name="_xlchart.v2.0" hidden="1">'Gantt 1°T'!$B$108:$B$113</definedName>
    <definedName name="_xlchart.v2.1" hidden="1">'Gantt 1°T'!$C$108:$C$113</definedName>
    <definedName name="_xlchart.v2.2" hidden="1">'Gantt 1°T'!$B$197:$B$202</definedName>
    <definedName name="_xlchart.v2.3" hidden="1">'Gantt 1°T'!$C$197:$C$202</definedName>
    <definedName name="_xlchart.v2.4" hidden="1">'Gantt 1°T'!$B$196:$B$201</definedName>
    <definedName name="_xlchart.v2.5" hidden="1">'Gantt 1°T'!$C$196:$C$201</definedName>
    <definedName name="_xlnm.Print_Area" localSheetId="2">'Gantt 1°T'!$A$1:$H$211</definedName>
    <definedName name="_xlnm.Print_Area" localSheetId="1">'PAAC 2022'!$A$1:$AM$72</definedName>
    <definedName name="_xlnm.Print_Titles" localSheetId="1">'PAAC 2022'!$1:$3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96" i="6" l="1"/>
  <c r="C197" i="6"/>
  <c r="C198" i="6"/>
  <c r="C199" i="6"/>
  <c r="C202" i="6" s="1"/>
  <c r="C200" i="6"/>
  <c r="C201" i="6"/>
  <c r="C195" i="6"/>
  <c r="C179" i="6" a="1"/>
  <c r="C179" i="6" s="1"/>
  <c r="C178" i="6" a="1"/>
  <c r="C178" i="6" s="1"/>
  <c r="C177" i="6"/>
  <c r="C176" i="6" a="1"/>
  <c r="C176" i="6" s="1"/>
  <c r="C175" i="6" a="1"/>
  <c r="C175" i="6" s="1"/>
  <c r="C180" i="6" s="1"/>
  <c r="C156" i="6"/>
  <c r="C155" i="6" a="1"/>
  <c r="C155" i="6" s="1"/>
  <c r="C154" i="6" a="1"/>
  <c r="C154" i="6" s="1"/>
  <c r="C153" i="6" a="1"/>
  <c r="C153" i="6" s="1"/>
  <c r="C152" i="6" a="1"/>
  <c r="C152" i="6" s="1"/>
  <c r="C157" i="6" s="1"/>
  <c r="C132" i="6" a="1"/>
  <c r="C132" i="6" s="1"/>
  <c r="C131" i="6" a="1"/>
  <c r="C131" i="6" s="1"/>
  <c r="C130" i="6" a="1"/>
  <c r="C130" i="6" s="1"/>
  <c r="C133" i="6" s="1"/>
  <c r="C109" i="6"/>
  <c r="C110" i="6"/>
  <c r="C111" i="6"/>
  <c r="C112" i="6"/>
  <c r="C113" i="6"/>
  <c r="C108" i="6"/>
  <c r="C89" i="6"/>
  <c r="C90" i="6" a="1"/>
  <c r="C90" i="6" s="1"/>
  <c r="C88" i="6"/>
  <c r="C87" i="6" a="1"/>
  <c r="C87" i="6" s="1"/>
  <c r="C86" i="6"/>
  <c r="C85" i="6"/>
  <c r="M64" i="2"/>
  <c r="L64" i="2"/>
  <c r="K64" i="2"/>
  <c r="J64" i="2"/>
  <c r="M62" i="2"/>
  <c r="L62" i="2"/>
  <c r="K62" i="2"/>
  <c r="J62" i="2"/>
  <c r="M61" i="2"/>
  <c r="L61" i="2"/>
  <c r="K61" i="2"/>
  <c r="J61" i="2"/>
  <c r="M57" i="2"/>
  <c r="L57" i="2"/>
  <c r="K57" i="2"/>
  <c r="J57" i="2"/>
  <c r="M55" i="2"/>
  <c r="L55" i="2"/>
  <c r="K55" i="2"/>
  <c r="J55" i="2"/>
  <c r="M54" i="2"/>
  <c r="L54" i="2"/>
  <c r="K54" i="2"/>
  <c r="J54" i="2"/>
  <c r="M51" i="2"/>
  <c r="L51" i="2"/>
  <c r="K51" i="2"/>
  <c r="J51" i="2"/>
  <c r="M45" i="2"/>
  <c r="L45" i="2"/>
  <c r="K45" i="2"/>
  <c r="J45" i="2"/>
  <c r="M41" i="2"/>
  <c r="L41" i="2"/>
  <c r="K41" i="2"/>
  <c r="J41" i="2"/>
  <c r="M36" i="2"/>
  <c r="L36" i="2"/>
  <c r="K36" i="2"/>
  <c r="J36" i="2"/>
  <c r="M29" i="2"/>
  <c r="L29" i="2"/>
  <c r="K29" i="2"/>
  <c r="J29" i="2"/>
  <c r="M25" i="2"/>
  <c r="L25" i="2"/>
  <c r="K25" i="2"/>
  <c r="J25" i="2"/>
  <c r="M17" i="2"/>
  <c r="L17" i="2"/>
  <c r="K17" i="2"/>
  <c r="J17" i="2"/>
  <c r="J67" i="2"/>
  <c r="K67" i="2"/>
  <c r="L67" i="2"/>
  <c r="M67" i="2"/>
  <c r="J68" i="2"/>
  <c r="K68" i="2"/>
  <c r="L68" i="2"/>
  <c r="M68" i="2"/>
  <c r="J69" i="2"/>
  <c r="K69" i="2"/>
  <c r="L69" i="2"/>
  <c r="M69" i="2"/>
  <c r="J70" i="2"/>
  <c r="K70" i="2"/>
  <c r="L70" i="2"/>
  <c r="M70" i="2"/>
  <c r="J71" i="2"/>
  <c r="K71" i="2"/>
  <c r="L71" i="2"/>
  <c r="M71" i="2"/>
  <c r="J72" i="2"/>
  <c r="K72" i="2"/>
  <c r="L72" i="2"/>
  <c r="M72" i="2"/>
  <c r="M66" i="2"/>
  <c r="L66" i="2"/>
  <c r="K66" i="2"/>
  <c r="J66" i="2"/>
  <c r="J12" i="2"/>
  <c r="K12" i="2"/>
  <c r="L12" i="2"/>
  <c r="M12" i="2"/>
  <c r="J13" i="2"/>
  <c r="K13" i="2"/>
  <c r="L13" i="2"/>
  <c r="M13" i="2"/>
  <c r="J14" i="2"/>
  <c r="K14" i="2"/>
  <c r="L14" i="2"/>
  <c r="M14" i="2"/>
  <c r="J15" i="2"/>
  <c r="K15" i="2"/>
  <c r="L15" i="2"/>
  <c r="M15" i="2"/>
  <c r="J16" i="2"/>
  <c r="K16" i="2"/>
  <c r="L16" i="2"/>
  <c r="M16" i="2"/>
  <c r="M11" i="2"/>
  <c r="L11" i="2"/>
  <c r="K11" i="2"/>
  <c r="J11" i="2"/>
  <c r="M9" i="2"/>
  <c r="M8" i="2"/>
  <c r="M6" i="2"/>
  <c r="M5" i="2"/>
  <c r="M4" i="2"/>
  <c r="L9" i="2"/>
  <c r="L8" i="2"/>
  <c r="L6" i="2"/>
  <c r="L5" i="2"/>
  <c r="L4" i="2"/>
  <c r="K9" i="2"/>
  <c r="K8" i="2"/>
  <c r="K6" i="2"/>
  <c r="K5" i="2"/>
  <c r="K4" i="2"/>
  <c r="J9" i="2"/>
  <c r="J8" i="2"/>
  <c r="J6" i="2"/>
  <c r="J5" i="2"/>
  <c r="J4" i="2"/>
  <c r="E4" i="2"/>
  <c r="C114" i="6" l="1"/>
  <c r="AJ5" i="2" l="1"/>
  <c r="AK5" i="2" s="1"/>
  <c r="AH5" i="2"/>
  <c r="AI5" i="2" s="1"/>
  <c r="AF5" i="2"/>
  <c r="AG5" i="2" s="1"/>
  <c r="AM7" i="2"/>
  <c r="AK7" i="2"/>
  <c r="AI7" i="2"/>
  <c r="AG7" i="2"/>
  <c r="AM6" i="2"/>
  <c r="AK6" i="2"/>
  <c r="AI6" i="2"/>
  <c r="AG6" i="2"/>
  <c r="AM5" i="2"/>
  <c r="AM4" i="2"/>
  <c r="AK4" i="2"/>
  <c r="AI4" i="2"/>
  <c r="AG4" i="2"/>
  <c r="AG12" i="2"/>
  <c r="AI12" i="2"/>
  <c r="AK12" i="2"/>
  <c r="AM12" i="2"/>
  <c r="AG13" i="2"/>
  <c r="AI13" i="2"/>
  <c r="AK13" i="2"/>
  <c r="AM13" i="2"/>
  <c r="AG14" i="2"/>
  <c r="AI14" i="2"/>
  <c r="AK14" i="2"/>
  <c r="AM14" i="2"/>
  <c r="AG15" i="2"/>
  <c r="AI15" i="2"/>
  <c r="AK15" i="2"/>
  <c r="AM15" i="2"/>
  <c r="AG16" i="2"/>
  <c r="AI16" i="2"/>
  <c r="AK16" i="2"/>
  <c r="AM16" i="2"/>
  <c r="H4" i="2"/>
  <c r="G4" i="2"/>
  <c r="F4" i="2"/>
  <c r="C32" i="6"/>
  <c r="H11" i="2"/>
  <c r="G11" i="2"/>
  <c r="F11" i="2"/>
  <c r="E11" i="2"/>
  <c r="H17" i="2"/>
  <c r="G17" i="2"/>
  <c r="F17" i="2"/>
  <c r="E17" i="2"/>
  <c r="H36" i="2"/>
  <c r="G36" i="2"/>
  <c r="F36" i="2"/>
  <c r="E36" i="2"/>
  <c r="H55" i="2"/>
  <c r="G55" i="2"/>
  <c r="F55" i="2"/>
  <c r="E55" i="2"/>
  <c r="H66" i="2"/>
  <c r="G66" i="2"/>
  <c r="F66" i="2"/>
  <c r="E66" i="2"/>
  <c r="AO44" i="2"/>
  <c r="AM37" i="2"/>
  <c r="AX40" i="2" s="1"/>
  <c r="AK37" i="2"/>
  <c r="AU40" i="2" s="1"/>
  <c r="AI37" i="2"/>
  <c r="AR40" i="2" s="1"/>
  <c r="AG37" i="2"/>
  <c r="AO40" i="2" s="1"/>
  <c r="AM54" i="2"/>
  <c r="AX57" i="2" s="1"/>
  <c r="AJ54" i="2"/>
  <c r="AK54" i="2" s="1"/>
  <c r="AU57" i="2" s="1"/>
  <c r="AH54" i="2"/>
  <c r="AI54" i="2" s="1"/>
  <c r="AR57" i="2" s="1"/>
  <c r="AG54" i="2"/>
  <c r="AO57" i="2" s="1"/>
  <c r="AM33" i="2" l="1"/>
  <c r="AK33" i="2"/>
  <c r="AI33" i="2"/>
  <c r="AG33" i="2"/>
  <c r="AM32" i="2"/>
  <c r="AK32" i="2"/>
  <c r="AI32" i="2"/>
  <c r="AG32" i="2"/>
  <c r="AM21" i="2"/>
  <c r="AK21" i="2"/>
  <c r="AI21" i="2"/>
  <c r="AG21" i="2"/>
  <c r="AM20" i="2"/>
  <c r="AK20" i="2"/>
  <c r="AI20" i="2"/>
  <c r="AG20" i="2"/>
  <c r="AM19" i="2"/>
  <c r="AK19" i="2"/>
  <c r="AI19" i="2"/>
  <c r="AG19" i="2"/>
  <c r="AM18" i="2"/>
  <c r="AK18" i="2"/>
  <c r="AI18" i="2"/>
  <c r="AG18" i="2"/>
  <c r="AH47" i="2"/>
  <c r="AF47" i="2"/>
  <c r="AJ53" i="2"/>
  <c r="AH53" i="2"/>
  <c r="AG51" i="2"/>
  <c r="AO54" i="2" s="1"/>
  <c r="AJ38" i="2"/>
  <c r="AH38" i="2"/>
  <c r="AJ49" i="2"/>
  <c r="AH49" i="2"/>
  <c r="AH41" i="2"/>
  <c r="AH46" i="2"/>
  <c r="AH50" i="2"/>
  <c r="AL45" i="2"/>
  <c r="AJ45" i="2"/>
  <c r="AH45" i="2"/>
  <c r="AF70" i="2" l="1"/>
  <c r="AL69" i="2"/>
  <c r="AJ69" i="2"/>
  <c r="AH69" i="2"/>
  <c r="AG68" i="2"/>
  <c r="AO68" i="2" s="1"/>
  <c r="AI68" i="2"/>
  <c r="AR68" i="2" s="1"/>
  <c r="AK68" i="2"/>
  <c r="AU68" i="2" s="1"/>
  <c r="AM68" i="2"/>
  <c r="AX68" i="2" s="1"/>
  <c r="AG70" i="2"/>
  <c r="AO70" i="2" s="1"/>
  <c r="AI70" i="2"/>
  <c r="AR70" i="2" s="1"/>
  <c r="AK70" i="2"/>
  <c r="AU70" i="2" s="1"/>
  <c r="AM70" i="2"/>
  <c r="AX70" i="2" s="1"/>
  <c r="AM34" i="2"/>
  <c r="AK34" i="2"/>
  <c r="AI34" i="2"/>
  <c r="AG34" i="2"/>
  <c r="P73" i="2"/>
  <c r="Q73" i="2"/>
  <c r="R73" i="2"/>
  <c r="S73" i="2"/>
  <c r="T73" i="2"/>
  <c r="U73" i="2"/>
  <c r="V73" i="2"/>
  <c r="W73" i="2"/>
  <c r="X73" i="2"/>
  <c r="Y73" i="2"/>
  <c r="Z73" i="2"/>
  <c r="AA73" i="2"/>
  <c r="AB73" i="2"/>
  <c r="AC73" i="2"/>
  <c r="AD73" i="2"/>
  <c r="AK69" i="2" l="1"/>
  <c r="AU69" i="2" s="1"/>
  <c r="AG69" i="2"/>
  <c r="AO69" i="2" s="1"/>
  <c r="AI69" i="2"/>
  <c r="AR69" i="2" s="1"/>
  <c r="AM69" i="2"/>
  <c r="AX69" i="2" s="1"/>
  <c r="AG67" i="2"/>
  <c r="AO67" i="2" s="1"/>
  <c r="AI67" i="2"/>
  <c r="AR67" i="2" s="1"/>
  <c r="AK67" i="2"/>
  <c r="AU67" i="2" s="1"/>
  <c r="AM67" i="2"/>
  <c r="AX67" i="2" s="1"/>
  <c r="AG71" i="2"/>
  <c r="AO71" i="2" s="1"/>
  <c r="AI71" i="2"/>
  <c r="AR71" i="2" s="1"/>
  <c r="AK71" i="2"/>
  <c r="AU71" i="2" s="1"/>
  <c r="AM71" i="2"/>
  <c r="AX71" i="2" s="1"/>
  <c r="AG72" i="2"/>
  <c r="AO72" i="2" s="1"/>
  <c r="AI72" i="2"/>
  <c r="AR72" i="2" s="1"/>
  <c r="AK72" i="2"/>
  <c r="AU72" i="2" s="1"/>
  <c r="AM72" i="2"/>
  <c r="AX72" i="2" s="1"/>
  <c r="AX5" i="2"/>
  <c r="AX6" i="2"/>
  <c r="AX7" i="2"/>
  <c r="AX25" i="2"/>
  <c r="AX4" i="2"/>
  <c r="AU5" i="2"/>
  <c r="AU6" i="2"/>
  <c r="AU7" i="2"/>
  <c r="AU25" i="2"/>
  <c r="AU4" i="2"/>
  <c r="AR5" i="2"/>
  <c r="AR6" i="2"/>
  <c r="AR7" i="2"/>
  <c r="AR25" i="2"/>
  <c r="AR4" i="2"/>
  <c r="AO5" i="2"/>
  <c r="AO6" i="2"/>
  <c r="AO7" i="2"/>
  <c r="AO25" i="2"/>
  <c r="AO4" i="2"/>
  <c r="B37" i="6" l="1"/>
  <c r="B59" i="6" s="1"/>
  <c r="B36" i="6"/>
  <c r="B58" i="6" s="1"/>
  <c r="B35" i="6"/>
  <c r="B57" i="6" s="1"/>
  <c r="B34" i="6"/>
  <c r="B56" i="6" s="1"/>
  <c r="B33" i="6"/>
  <c r="B55" i="6" s="1"/>
  <c r="B32" i="6"/>
  <c r="B54" i="6" s="1"/>
  <c r="E24" i="6"/>
  <c r="E23" i="6"/>
  <c r="E22" i="6"/>
  <c r="E21" i="6"/>
  <c r="E20" i="6"/>
  <c r="E19" i="6"/>
  <c r="C33" i="6" l="1"/>
  <c r="F20" i="6" s="1"/>
  <c r="G20" i="6" s="1"/>
  <c r="F19" i="6"/>
  <c r="G19" i="6" s="1"/>
  <c r="C36" i="6"/>
  <c r="F23" i="6" s="1"/>
  <c r="G23" i="6" s="1"/>
  <c r="AG11" i="2"/>
  <c r="AO11" i="2" s="1"/>
  <c r="AO12" i="2"/>
  <c r="AO13" i="2"/>
  <c r="AO14" i="2"/>
  <c r="AO15" i="2"/>
  <c r="AO16" i="2"/>
  <c r="B11" i="2" l="1"/>
  <c r="AG28" i="2"/>
  <c r="AO28" i="2" s="1"/>
  <c r="AG65" i="2" l="1"/>
  <c r="AO65" i="2" s="1"/>
  <c r="AI65" i="2"/>
  <c r="AR65" i="2" s="1"/>
  <c r="AM66" i="2" l="1"/>
  <c r="AX66" i="2" s="1"/>
  <c r="AK66" i="2"/>
  <c r="AU66" i="2" s="1"/>
  <c r="D66" i="2" s="1"/>
  <c r="AI66" i="2"/>
  <c r="AR66" i="2" s="1"/>
  <c r="C66" i="2" s="1"/>
  <c r="AG66" i="2"/>
  <c r="AM65" i="2"/>
  <c r="AX65" i="2" s="1"/>
  <c r="AK65" i="2"/>
  <c r="AU65" i="2" s="1"/>
  <c r="AM64" i="2"/>
  <c r="AX64" i="2" s="1"/>
  <c r="AK64" i="2"/>
  <c r="AU64" i="2" s="1"/>
  <c r="AI64" i="2"/>
  <c r="AR64" i="2" s="1"/>
  <c r="AG64" i="2"/>
  <c r="AO64" i="2" s="1"/>
  <c r="AM63" i="2"/>
  <c r="AX63" i="2" s="1"/>
  <c r="AK63" i="2"/>
  <c r="AU63" i="2" s="1"/>
  <c r="AI63" i="2"/>
  <c r="AR63" i="2" s="1"/>
  <c r="AG63" i="2"/>
  <c r="AO63" i="2" s="1"/>
  <c r="AM62" i="2"/>
  <c r="AX62" i="2" s="1"/>
  <c r="AK62" i="2"/>
  <c r="AU62" i="2" s="1"/>
  <c r="AI62" i="2"/>
  <c r="AR62" i="2" s="1"/>
  <c r="AG62" i="2"/>
  <c r="AO62" i="2" s="1"/>
  <c r="AM61" i="2"/>
  <c r="AX61" i="2" s="1"/>
  <c r="AK61" i="2"/>
  <c r="AU61" i="2" s="1"/>
  <c r="AI61" i="2"/>
  <c r="AR61" i="2" s="1"/>
  <c r="AG61" i="2"/>
  <c r="AO61" i="2" s="1"/>
  <c r="AM60" i="2"/>
  <c r="AX60" i="2" s="1"/>
  <c r="AK60" i="2"/>
  <c r="AU60" i="2" s="1"/>
  <c r="AI60" i="2"/>
  <c r="AR60" i="2" s="1"/>
  <c r="AG60" i="2"/>
  <c r="AO60" i="2" s="1"/>
  <c r="AM59" i="2"/>
  <c r="AX59" i="2" s="1"/>
  <c r="AK59" i="2"/>
  <c r="AU59" i="2" s="1"/>
  <c r="AI59" i="2"/>
  <c r="AR59" i="2" s="1"/>
  <c r="AG59" i="2"/>
  <c r="AO59" i="2" s="1"/>
  <c r="AM58" i="2"/>
  <c r="AK58" i="2"/>
  <c r="AI58" i="2"/>
  <c r="AG58" i="2"/>
  <c r="AM57" i="2"/>
  <c r="AK57" i="2"/>
  <c r="AI57" i="2"/>
  <c r="AG57" i="2"/>
  <c r="AM56" i="2"/>
  <c r="AK56" i="2"/>
  <c r="AI56" i="2"/>
  <c r="AG56" i="2"/>
  <c r="AM55" i="2"/>
  <c r="AX58" i="2" s="1"/>
  <c r="AK55" i="2"/>
  <c r="AU58" i="2" s="1"/>
  <c r="AI55" i="2"/>
  <c r="AR58" i="2" s="1"/>
  <c r="AG55" i="2"/>
  <c r="AO58" i="2" s="1"/>
  <c r="AM47" i="2"/>
  <c r="AX50" i="2" s="1"/>
  <c r="AK47" i="2"/>
  <c r="AU50" i="2" s="1"/>
  <c r="AI47" i="2"/>
  <c r="AR50" i="2" s="1"/>
  <c r="AG47" i="2"/>
  <c r="AO50" i="2" s="1"/>
  <c r="AM53" i="2"/>
  <c r="AX56" i="2" s="1"/>
  <c r="AK53" i="2"/>
  <c r="AU56" i="2" s="1"/>
  <c r="AI53" i="2"/>
  <c r="AR56" i="2" s="1"/>
  <c r="AG53" i="2"/>
  <c r="AO56" i="2" s="1"/>
  <c r="AM52" i="2"/>
  <c r="AX55" i="2" s="1"/>
  <c r="AK52" i="2"/>
  <c r="AU55" i="2" s="1"/>
  <c r="D55" i="2" s="1"/>
  <c r="AI52" i="2"/>
  <c r="AR55" i="2" s="1"/>
  <c r="C55" i="2" s="1"/>
  <c r="AG52" i="2"/>
  <c r="AO55" i="2" s="1"/>
  <c r="B55" i="2" s="1"/>
  <c r="AM51" i="2"/>
  <c r="AX54" i="2" s="1"/>
  <c r="AK51" i="2"/>
  <c r="AU54" i="2" s="1"/>
  <c r="AI51" i="2"/>
  <c r="AR54" i="2" s="1"/>
  <c r="AM36" i="2"/>
  <c r="AX39" i="2" s="1"/>
  <c r="AK36" i="2"/>
  <c r="AU39" i="2" s="1"/>
  <c r="AI36" i="2"/>
  <c r="AR39" i="2" s="1"/>
  <c r="AG36" i="2"/>
  <c r="AO39" i="2" s="1"/>
  <c r="AM38" i="2"/>
  <c r="AX41" i="2" s="1"/>
  <c r="AK38" i="2"/>
  <c r="AU41" i="2" s="1"/>
  <c r="AI38" i="2"/>
  <c r="AR41" i="2" s="1"/>
  <c r="AG38" i="2"/>
  <c r="AO41" i="2" s="1"/>
  <c r="AM49" i="2"/>
  <c r="AX52" i="2" s="1"/>
  <c r="AK49" i="2"/>
  <c r="AU52" i="2" s="1"/>
  <c r="AI49" i="2"/>
  <c r="AR52" i="2" s="1"/>
  <c r="AG49" i="2"/>
  <c r="AO52" i="2" s="1"/>
  <c r="AM44" i="2"/>
  <c r="AX47" i="2" s="1"/>
  <c r="AK44" i="2"/>
  <c r="AU47" i="2" s="1"/>
  <c r="AI44" i="2"/>
  <c r="AR47" i="2" s="1"/>
  <c r="AG44" i="2"/>
  <c r="AO47" i="2" s="1"/>
  <c r="AM43" i="2"/>
  <c r="AX46" i="2" s="1"/>
  <c r="AK43" i="2"/>
  <c r="AU46" i="2" s="1"/>
  <c r="AI43" i="2"/>
  <c r="AR46" i="2" s="1"/>
  <c r="AG43" i="2"/>
  <c r="AO46" i="2" s="1"/>
  <c r="AM42" i="2"/>
  <c r="AX45" i="2" s="1"/>
  <c r="AK42" i="2"/>
  <c r="AU45" i="2" s="1"/>
  <c r="AI42" i="2"/>
  <c r="AR45" i="2" s="1"/>
  <c r="AG42" i="2"/>
  <c r="AO45" i="2" s="1"/>
  <c r="AM41" i="2"/>
  <c r="AX44" i="2" s="1"/>
  <c r="AK41" i="2"/>
  <c r="AU44" i="2" s="1"/>
  <c r="AI41" i="2"/>
  <c r="AR44" i="2" s="1"/>
  <c r="AM46" i="2"/>
  <c r="AX49" i="2" s="1"/>
  <c r="AK46" i="2"/>
  <c r="AU49" i="2" s="1"/>
  <c r="AI46" i="2"/>
  <c r="AR49" i="2" s="1"/>
  <c r="AG46" i="2"/>
  <c r="AO49" i="2" s="1"/>
  <c r="AM50" i="2"/>
  <c r="AX53" i="2" s="1"/>
  <c r="AK50" i="2"/>
  <c r="AU53" i="2" s="1"/>
  <c r="AI50" i="2"/>
  <c r="AR53" i="2" s="1"/>
  <c r="AG50" i="2"/>
  <c r="AO53" i="2" s="1"/>
  <c r="AM45" i="2"/>
  <c r="AX48" i="2" s="1"/>
  <c r="AK45" i="2"/>
  <c r="AU48" i="2" s="1"/>
  <c r="AI45" i="2"/>
  <c r="AR48" i="2" s="1"/>
  <c r="AG45" i="2"/>
  <c r="AO48" i="2" s="1"/>
  <c r="AM48" i="2"/>
  <c r="AK48" i="2"/>
  <c r="AI48" i="2"/>
  <c r="AG48" i="2"/>
  <c r="AM40" i="2"/>
  <c r="AK40" i="2"/>
  <c r="AI40" i="2"/>
  <c r="AG40" i="2"/>
  <c r="AM39" i="2"/>
  <c r="AK39" i="2"/>
  <c r="AI39" i="2"/>
  <c r="AG39" i="2"/>
  <c r="AM35" i="2"/>
  <c r="AX35" i="2" s="1"/>
  <c r="AK35" i="2"/>
  <c r="AU35" i="2" s="1"/>
  <c r="AI35" i="2"/>
  <c r="AR35" i="2" s="1"/>
  <c r="AG35" i="2"/>
  <c r="AO35" i="2" s="1"/>
  <c r="AM31" i="2"/>
  <c r="AX31" i="2" s="1"/>
  <c r="AK31" i="2"/>
  <c r="AU31" i="2" s="1"/>
  <c r="AI31" i="2"/>
  <c r="AR31" i="2" s="1"/>
  <c r="AG31" i="2"/>
  <c r="AO31" i="2" s="1"/>
  <c r="AM30" i="2"/>
  <c r="AX30" i="2" s="1"/>
  <c r="AK30" i="2"/>
  <c r="AU30" i="2" s="1"/>
  <c r="AI30" i="2"/>
  <c r="AR30" i="2" s="1"/>
  <c r="AG30" i="2"/>
  <c r="AO30" i="2" s="1"/>
  <c r="AM29" i="2"/>
  <c r="AX29" i="2" s="1"/>
  <c r="AK29" i="2"/>
  <c r="AU29" i="2" s="1"/>
  <c r="AI29" i="2"/>
  <c r="AR29" i="2" s="1"/>
  <c r="AG29" i="2"/>
  <c r="AO29" i="2" s="1"/>
  <c r="AM28" i="2"/>
  <c r="AX28" i="2" s="1"/>
  <c r="AK28" i="2"/>
  <c r="AU28" i="2" s="1"/>
  <c r="AI28" i="2"/>
  <c r="AR28" i="2" s="1"/>
  <c r="AM24" i="2"/>
  <c r="AX24" i="2" s="1"/>
  <c r="AK24" i="2"/>
  <c r="AU24" i="2" s="1"/>
  <c r="AI24" i="2"/>
  <c r="AR24" i="2" s="1"/>
  <c r="AG24" i="2"/>
  <c r="AO24" i="2" s="1"/>
  <c r="AM23" i="2"/>
  <c r="AX23" i="2" s="1"/>
  <c r="AK23" i="2"/>
  <c r="AU23" i="2" s="1"/>
  <c r="AI23" i="2"/>
  <c r="AR23" i="2" s="1"/>
  <c r="AG23" i="2"/>
  <c r="AO23" i="2" s="1"/>
  <c r="AM22" i="2"/>
  <c r="AX22" i="2" s="1"/>
  <c r="AK22" i="2"/>
  <c r="AU22" i="2" s="1"/>
  <c r="AI22" i="2"/>
  <c r="AR22" i="2" s="1"/>
  <c r="AG22" i="2"/>
  <c r="AO22" i="2" s="1"/>
  <c r="AM17" i="2"/>
  <c r="AX17" i="2" s="1"/>
  <c r="AK17" i="2"/>
  <c r="AU17" i="2" s="1"/>
  <c r="AI17" i="2"/>
  <c r="AR17" i="2" s="1"/>
  <c r="AG17" i="2"/>
  <c r="AO17" i="2" s="1"/>
  <c r="AX16" i="2"/>
  <c r="AU16" i="2"/>
  <c r="AR16" i="2"/>
  <c r="AX15" i="2"/>
  <c r="AU15" i="2"/>
  <c r="AR15" i="2"/>
  <c r="AX14" i="2"/>
  <c r="AU14" i="2"/>
  <c r="AR14" i="2"/>
  <c r="AX13" i="2"/>
  <c r="AU13" i="2"/>
  <c r="AR13" i="2"/>
  <c r="AX12" i="2"/>
  <c r="AU12" i="2"/>
  <c r="AR12" i="2"/>
  <c r="AM11" i="2"/>
  <c r="AX11" i="2" s="1"/>
  <c r="AK11" i="2"/>
  <c r="AU11" i="2" s="1"/>
  <c r="AI11" i="2"/>
  <c r="AR11" i="2" s="1"/>
  <c r="AM10" i="2"/>
  <c r="AX10" i="2" s="1"/>
  <c r="AK10" i="2"/>
  <c r="AU10" i="2" s="1"/>
  <c r="AI10" i="2"/>
  <c r="AR10" i="2" s="1"/>
  <c r="AG10" i="2"/>
  <c r="AO10" i="2" s="1"/>
  <c r="AM9" i="2"/>
  <c r="AX9" i="2" s="1"/>
  <c r="AK9" i="2"/>
  <c r="AU9" i="2" s="1"/>
  <c r="AI9" i="2"/>
  <c r="AR9" i="2" s="1"/>
  <c r="AG9" i="2"/>
  <c r="AO9" i="2" s="1"/>
  <c r="AM8" i="2"/>
  <c r="AX8" i="2" s="1"/>
  <c r="AK8" i="2"/>
  <c r="AU8" i="2" s="1"/>
  <c r="D4" i="2" s="1"/>
  <c r="AI8" i="2"/>
  <c r="AR8" i="2" s="1"/>
  <c r="C4" i="2" s="1"/>
  <c r="AG8" i="2"/>
  <c r="AO8" i="2" s="1"/>
  <c r="B4" i="2" s="1"/>
  <c r="D11" i="2" l="1"/>
  <c r="B17" i="2"/>
  <c r="C17" i="2"/>
  <c r="D17" i="2"/>
  <c r="C11" i="2"/>
  <c r="AO37" i="2"/>
  <c r="AO43" i="2"/>
  <c r="AR36" i="2"/>
  <c r="AR42" i="2"/>
  <c r="AR37" i="2"/>
  <c r="AR43" i="2"/>
  <c r="AR38" i="2"/>
  <c r="AR51" i="2"/>
  <c r="AO36" i="2"/>
  <c r="AO42" i="2"/>
  <c r="AU36" i="2"/>
  <c r="AU42" i="2"/>
  <c r="AU37" i="2"/>
  <c r="AU43" i="2"/>
  <c r="AU38" i="2"/>
  <c r="AU51" i="2"/>
  <c r="AO38" i="2"/>
  <c r="AO51" i="2"/>
  <c r="AX36" i="2"/>
  <c r="AX42" i="2"/>
  <c r="AX37" i="2"/>
  <c r="AX43" i="2"/>
  <c r="AX38" i="2"/>
  <c r="AX51" i="2"/>
  <c r="C35" i="6"/>
  <c r="F22" i="6" s="1"/>
  <c r="G22" i="6" s="1"/>
  <c r="AO66" i="2"/>
  <c r="B66" i="2" s="1"/>
  <c r="C55" i="6"/>
  <c r="C37" i="6"/>
  <c r="F24" i="6" s="1"/>
  <c r="G24" i="6" s="1"/>
  <c r="C34" i="6"/>
  <c r="F21" i="6" s="1"/>
  <c r="G21" i="6" s="1"/>
  <c r="O76" i="2"/>
  <c r="O77" i="2"/>
  <c r="O78" i="2"/>
  <c r="AG73" i="2"/>
  <c r="AK73" i="2"/>
  <c r="O79" i="2"/>
  <c r="AI73" i="2"/>
  <c r="AM73" i="2"/>
  <c r="C36" i="2" l="1"/>
  <c r="D36" i="2"/>
  <c r="B36" i="2"/>
  <c r="C57" i="6" s="1"/>
  <c r="C58" i="6"/>
  <c r="C54" i="6"/>
  <c r="O80" i="2"/>
  <c r="C59" i="6" l="1"/>
  <c r="C56"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<sst xmlns="http://schemas.openxmlformats.org/spreadsheetml/2006/main" count="620" uniqueCount="282">
  <si>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</si>
  <si>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</si>
  <si>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</si>
  <si>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</si>
  <si>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</si>
  <si>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</si>
  <si>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</si>
  <si>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</si>
  <si>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</si>
  <si>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</si>
  <si>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</si>
  <si>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</si>
  <si>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</si>
  <si>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</si>
  <si>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</si>
  <si>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</si>
  <si>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</si>
  <si>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</si>
  <si>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</si>
  <si>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</si>
  <si>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</si>
  <si>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</si>
  <si>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</si>
  <si>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</si>
  <si>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</si>
  <si>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</si>
  <si>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</si>
  <si>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</si>
  <si>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</si>
  <si>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</si>
  <si>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</si>
  <si>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</si>
  <si>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</si>
  <si>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</si>
  <si>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</si>
  <si>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 Virtualización del trámite y expedición electrónica del permiso "Permiso de cierre de vías"</t>
  </si>
  <si>
    <t>Permiso de cierre de vías virtualizado</t>
  </si>
  <si>
    <t xml:space="preserve"> Virtualización del trámite y expedición electrónica del permiso "Permiso de uso de zona de vía"</t>
  </si>
  <si>
    <t xml:space="preserve"> Virtualización del trámite y expedición electrónica del "Concepto técnico de ubicación de estaciones de servicios"</t>
  </si>
  <si>
    <t xml:space="preserve"> Virtualización del trámite y expedición electrónica del permiso "Beneficio de Tarifa Diferencial o Exenta en las estaciones de peaje a cargo del INVIAS"</t>
  </si>
  <si>
    <t>Realizar el principal espacio de rendición de cuentas</t>
  </si>
  <si>
    <t>Espacio de rendición de cuentas realizado</t>
  </si>
  <si>
    <t xml:space="preserve">Realizar reconocimientos a la participación de la ciudadanía </t>
  </si>
  <si>
    <t>Participación de la ciudadanía reconocida</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</si>
  <si>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</si>
  <si>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</si>
  <si>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Capacitar un equipo interdisciplinario en temas de Rendición de cuentas</t>
  </si>
  <si>
    <t>1 Capacitación Realizadas</t>
  </si>
  <si>
    <t>Evaluar la estrategia de rendición de cuentas (incluyendo cada espacio de diálogo)</t>
  </si>
  <si>
    <t>Informe de evaluación e Informe de Seguimiento</t>
  </si>
  <si>
    <t>Diseñar e implementar la estrategia de participación ciudadana</t>
  </si>
  <si>
    <t>Estrategia de participación ciudadana diseñada e implementada</t>
  </si>
  <si>
    <t>Estandarizar e implementar formato para reporte de actividades de participación</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</si>
  <si>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</si>
  <si>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</si>
  <si>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</si>
  <si>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</si>
  <si>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</si>
  <si>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</si>
  <si>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</si>
  <si>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</si>
  <si>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 xml:space="preserve">Realizar mesas de trabajo sobre servicio al ciudadano y PQRD </t>
  </si>
  <si>
    <t>Realizar talleres sobre la responsabilidad de los servidores públicos (deberes, derechos y obligaciones)</t>
  </si>
  <si>
    <t>Estrategia diseñada e implementada</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</si>
  <si>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</si>
  <si>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</si>
  <si>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</si>
  <si>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</si>
  <si>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</si>
  <si>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</si>
  <si>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</si>
  <si>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</si>
  <si>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</si>
  <si>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</si>
  <si>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</si>
  <si>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</si>
  <si>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</si>
  <si>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</si>
  <si>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</si>
  <si>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</si>
  <si>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</si>
  <si>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</si>
  <si>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</si>
  <si>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</si>
  <si>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</si>
  <si>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</si>
  <si>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</si>
  <si>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</si>
  <si>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</si>
  <si>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</si>
  <si>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</si>
  <si>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5. Monitoreo del Acceso a la Información Pública</t>
  </si>
  <si>
    <t>Implementar el plan de mejoramiento del Índice de Información y Acceso a la Información, ITA</t>
  </si>
  <si>
    <t>Plan de mejoramiento implementado</t>
  </si>
  <si>
    <t>Elaborar informe trimestral sobre la información más consultada (indicando  si la misma se encuentra disponible en la página web)</t>
  </si>
  <si>
    <t>Informes trimestrales  sobre información más consultada</t>
  </si>
  <si>
    <t>6- Iniciativas adicionales</t>
  </si>
  <si>
    <t>#</t>
  </si>
  <si>
    <t>Actividades que vences en el 1° trimestre</t>
  </si>
  <si>
    <t>Actividades que vences en el 2° trimestre</t>
  </si>
  <si>
    <t>Actividades que vences en el 3° trimestre</t>
  </si>
  <si>
    <t>Actividades que vences en el 4° trimestre</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</si>
  <si>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</si>
  <si>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</si>
  <si>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</si>
  <si>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</si>
  <si>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</si>
  <si>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Fecha fin</t>
  </si>
  <si>
    <t>ACTIVIDAD</t>
  </si>
  <si>
    <t>Fecha final</t>
  </si>
  <si>
    <t>DURACIÓN</t>
  </si>
  <si>
    <t>% Avance</t>
  </si>
  <si>
    <t>DIAS COMPLETADOS</t>
  </si>
  <si>
    <t>% AVANCE</t>
  </si>
  <si>
    <t>OBSERVACIÓN</t>
  </si>
  <si>
    <t>1 - Gestión del Riesgo de Corrupción “MAPA DE RIESGOS DE CORRUPCIÓN"</t>
  </si>
  <si>
    <t>Desempeño</t>
  </si>
  <si>
    <t xml:space="preserve"> Virtualización del trámite y expedición electrónica del permiso "Permiso con formalidades plenas para movilización de carga indivisible, extra dimensionada o extrapesada"</t>
  </si>
  <si>
    <t xml:space="preserve"> Optimizar aplicativo para "Permiso para movilización de carga extra dimensionada por las vías nacionales"</t>
  </si>
  <si>
    <t xml:space="preserve"> </t>
  </si>
  <si>
    <t>Oficina de la información y comunicaciones OTIC</t>
  </si>
  <si>
    <t>x</t>
  </si>
  <si>
    <t>Subdirección  General</t>
  </si>
  <si>
    <t>Dirección Técnica y de Estructuración - DTE</t>
  </si>
  <si>
    <t>DTE -Subdirección de Reglamentación Técnica e Innovación</t>
  </si>
  <si>
    <t>Dirección de Ejecución y Operación</t>
  </si>
  <si>
    <t>Dirección Jurídica</t>
  </si>
  <si>
    <t>Oficina de Control Interno Disciplinario</t>
  </si>
  <si>
    <t>DTE -Subdirección Sostenibilidad</t>
  </si>
  <si>
    <t>Subdirección de Gestión Humana</t>
  </si>
  <si>
    <t>CORTE 1° trimestre de 2022</t>
  </si>
  <si>
    <t>CORTE 2° trimestre de 2022</t>
  </si>
  <si>
    <t>CORTE 3° trimestre de 2022</t>
  </si>
  <si>
    <t>CORTE 4° trimestre de 2022</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</si>
  <si>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</si>
  <si>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</si>
  <si>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</si>
  <si>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</si>
  <si>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 xml:space="preserve"> Funcionarios y Contratistas capacitados en Gestión de conflicto de intereses</t>
  </si>
  <si>
    <t>Publicar información de los proyectos en ejecución, para atender los requerimientos de los grupos de valor. (fichas web)</t>
  </si>
  <si>
    <t>Información de los proyectos en ejecución, para atender los requerimientos de los grupos de valor. (fichas web) publicada</t>
  </si>
  <si>
    <t>Plan Anual de Adquisiciones formulado (25% en primer trimestre)  y actualizado (75%)</t>
  </si>
  <si>
    <t xml:space="preserve">	Capacitación de los temas regulados en el CBG, dentro de estos el conflicto de interés e integridad en la gestión pública, a través de capacitaciones organizadas por la Escuela Corporativa.</t>
  </si>
  <si>
    <t>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t>
  </si>
  <si>
    <t>Contratos misionales y administrativos con clausulas  de cumplimiento del CBG y la política de integridad</t>
  </si>
  <si>
    <t>Virtualización de trámite de cuentas para todos los contratos misionales</t>
  </si>
  <si>
    <t>Hacer relanzamiento de la Línea Ética PAS, como mecanismo interno dispuesto por el INVIAS para la recepción y gestión de peticiones, aportes, sugerencias, quejas y reclamos por parte de los Servidores de la entidad</t>
  </si>
  <si>
    <t xml:space="preserve"> Relanzamiento de la  Línea Ética PAS</t>
  </si>
  <si>
    <t xml:space="preserve">RESPONSABLE </t>
  </si>
  <si>
    <t>1. Información sobre los avances  de la gestión en la implementación  del Acuerdo de Paz  documentada  bajo los lineamientos del SIRCAP 
2. Estrategia  de divulgación  de los avances de la entidad respecto de la implementación del Acuerdo de Paz  diseñada e Implementada</t>
  </si>
  <si>
    <r>
      <t>1. Producir y documentar de manera permanente en el año 202</t>
    </r>
    <r>
      <rPr>
        <sz val="11"/>
        <color theme="4"/>
        <rFont val="Calibri"/>
        <family val="2"/>
        <scheme val="minor"/>
      </rPr>
      <t>2</t>
    </r>
    <r>
      <rPr>
        <sz val="11"/>
        <rFont val="Calibri"/>
        <family val="2"/>
        <scheme val="minor"/>
      </rPr>
      <t xml:space="preserve"> la información sobre los avances de la gestión en la implementación del Acuerdo de Paz bajo los lineamientos del SIRCAP a cargo del Departamento Administrativo de la Función Pública.
</t>
    </r>
    <r>
      <rPr>
        <sz val="11"/>
        <color rgb="FFFF0000"/>
        <rFont val="Calibri"/>
        <family val="2"/>
        <scheme val="minor"/>
      </rPr>
      <t>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r>
  </si>
  <si>
    <r>
      <rPr>
        <sz val="11"/>
        <color rgb="FFFF0000"/>
        <rFont val="Calibri"/>
        <family val="2"/>
        <scheme val="minor"/>
      </rPr>
      <t>XX</t>
    </r>
    <r>
      <rPr>
        <sz val="11"/>
        <rFont val="Calibri"/>
        <family val="2"/>
        <scheme val="minor"/>
      </rPr>
      <t xml:space="preserve"> Chat ciudadano temático realizados </t>
    </r>
  </si>
  <si>
    <t>Elaborar el informe del principal espacio y de la estrategia de rendición de cuentas</t>
  </si>
  <si>
    <t>informe del principal espacio y de la estrategia de rendición de cuentas, elaborado</t>
  </si>
  <si>
    <t>Adoptar mediante acto administrativo el Código de  Buen Gobierno y publicarlo en la pagina web e intranet</t>
  </si>
  <si>
    <t>Acto administrativo a través del cual se adopta el Código de Buen Gobierno, publicado en la pagina web e intranet</t>
  </si>
  <si>
    <t>Tramite de cuentas virtualizado</t>
  </si>
  <si>
    <t>Formato publicado en Kawak y socializado</t>
  </si>
  <si>
    <t xml:space="preserve">Adecuar los puntos de atención en las Direcciones Territoriales para  mejorar la accesibilidad de la población en condición de discapacidad motora. </t>
  </si>
  <si>
    <t>7 puntos de atención en las Direcciones Territoriales adecuados.</t>
  </si>
  <si>
    <t>6 Mesas de trabajo realizadas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</si>
  <si>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</si>
  <si>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</si>
  <si>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</si>
  <si>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</si>
  <si>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Adecuar el modelo de servicio al ciudadano a los lineamientos nacionales y/o al modelo sectorial según corresponda</t>
  </si>
  <si>
    <t>Modelo del Servicio al Ciudadano adecuado a los lineamientos nacional y/o al modelo sectorial</t>
  </si>
  <si>
    <t>Elaborar, presentar y publicar en la pagina web de la entidad los Estados Financieros</t>
  </si>
  <si>
    <t xml:space="preserve">Estados Financieros elaborados, presentados y publicados </t>
  </si>
  <si>
    <t>1. Informar avances y resultados de la gestión con calidad y en lenguaje comprensible</t>
  </si>
  <si>
    <t>Publicar Informes de rendición de cuentas trimestrales en la sección de transparencia y menú participa</t>
  </si>
  <si>
    <t xml:space="preserve"> Informes de rendición de cuentas publicados trimestrales en la sección de transparencia y menú participa</t>
  </si>
  <si>
    <t>Diseñar principal espacio de rendición de cuentas mediante consulta a los grupos de valor</t>
  </si>
  <si>
    <t>Principal espacio de rendición de cuentas diseñado mediante consulta a los grupos de valor</t>
  </si>
  <si>
    <t xml:space="preserve">Evaluar eventos de dialogo realizados e implementar acciones de mejora </t>
  </si>
  <si>
    <t>Divulgar boletines de prensa con información de la gestión institucional en lenguaje claro</t>
  </si>
  <si>
    <t>Divulgación a cargo del grupo de Comunicaciones</t>
  </si>
  <si>
    <t>Divulgación a cargo del grupo de Comunicaciones. Consolidación de Informes a cargo de la Oficina Asesora de Planeación con información suministrada por las demás dependencias.</t>
  </si>
  <si>
    <t>Formular un nodo poblacional, sectorial o territorial de acuerdo a necesidades ciudadanas</t>
  </si>
  <si>
    <t>Diseño y divulgación a cargo del grupo de Comunicaciones</t>
  </si>
  <si>
    <t>Acorde a lineamientos sectoriales y según análisis del equipo de Rendición de cuentas</t>
  </si>
  <si>
    <t>3. Responder a compromisos propuestos, evaluación y retroalimentación en ejercicios de rendición de cuentas con acciones correctivas para mejora</t>
  </si>
  <si>
    <t>2. Desarrollar escenarios de diálogo de doble vía con la ciudadanía y sus organizaciones</t>
  </si>
  <si>
    <t>Adelantar acciones de diálogo en el marco del nodo de rendición de cuentas formulado</t>
  </si>
  <si>
    <t>Aplicar encuesta de evaluación y retroalimentación sobre informes de rendición de cuentas</t>
  </si>
  <si>
    <t>Informe individual de rendición de cuentas  publicado en la página web en la sección “Transparencia y acceso a la información y enviado al DAFP</t>
  </si>
  <si>
    <t>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t>
  </si>
  <si>
    <t>Consolidación del Plan a cargo de la Oficina Asesora de Planeación con información suministrada por Dirección de Ejecución y Operación y otras dependencias involucradas.</t>
  </si>
  <si>
    <t>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t>
  </si>
  <si>
    <t>Consolidación de Informe a cargo de la Oficina Asesora de Planeación con información suministrada por las demás dependencias.</t>
  </si>
  <si>
    <t>Consolidación de Informe a cargo de la Oficina Asesora de Planeación con información suministrada por las demás dependencias.
Divulgación a cargo del grupo de Comunicaciones</t>
  </si>
  <si>
    <r>
      <t xml:space="preserve">Diseñar </t>
    </r>
    <r>
      <rPr>
        <b/>
        <sz val="11"/>
        <color theme="5"/>
        <rFont val="Calibri"/>
        <family val="2"/>
        <scheme val="minor"/>
      </rPr>
      <t>XXX</t>
    </r>
    <r>
      <rPr>
        <sz val="11"/>
        <color theme="5"/>
        <rFont val="Calibri"/>
        <family val="2"/>
        <scheme val="minor"/>
      </rPr>
      <t xml:space="preserve"> píldoras informativas del informe de rendición de cuentas y divulgar por diversos canales de comunicación </t>
    </r>
  </si>
  <si>
    <r>
      <t xml:space="preserve">Implementar </t>
    </r>
    <r>
      <rPr>
        <b/>
        <sz val="11"/>
        <color theme="5"/>
        <rFont val="Calibri"/>
        <family val="2"/>
        <scheme val="minor"/>
      </rPr>
      <t>XXX</t>
    </r>
    <r>
      <rPr>
        <sz val="11"/>
        <color theme="5"/>
        <rFont val="Calibri"/>
        <family val="2"/>
        <scheme val="minor"/>
      </rPr>
      <t xml:space="preserve"> espacios virtuales con grupos poblacionales diversos; étnicos, jóvenes, población lgbti.</t>
    </r>
  </si>
  <si>
    <t>Boletines de prensa divulgados en lenguaje claro</t>
  </si>
  <si>
    <t>2. Fortalecimiento del Talento humano al servicio del ciudadano</t>
  </si>
  <si>
    <t>3. Gestión de relacionamiento con los ciudadanos</t>
  </si>
  <si>
    <t>4. Conocimiento al servicio al ciudadano</t>
  </si>
  <si>
    <t>Incluyendo programas de inducción y reinducción, desarrollo de jornadas de capacitación</t>
  </si>
  <si>
    <t>Evaluar la experiencia de usuarios y la percepción de la ciudadanía</t>
  </si>
  <si>
    <t>Experiencia de usuarios y Percepción de la ciudadanía, evaluada</t>
  </si>
  <si>
    <r>
      <t>Realizar</t>
    </r>
    <r>
      <rPr>
        <sz val="11"/>
        <color theme="5"/>
        <rFont val="Calibri"/>
        <family val="2"/>
        <scheme val="minor"/>
      </rPr>
      <t xml:space="preserve"> XX </t>
    </r>
    <r>
      <rPr>
        <sz val="11"/>
        <rFont val="Calibri"/>
        <family val="2"/>
        <scheme val="minor"/>
      </rPr>
      <t>Chat ciudadano temático que propicien el diálogo con la ciudadanía.</t>
    </r>
  </si>
  <si>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</si>
  <si>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</si>
  <si>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</si>
  <si>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</si>
  <si>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</si>
  <si>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</si>
  <si>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La Oficina Asesora de Planeación propone campaña al Grupo de Comunicaciones.</t>
  </si>
  <si>
    <t>Divulgar en página web e intranet:
a) la Política Institucional de Administración del Riesgo vigente
b) mapa de riesgos de corrupción</t>
  </si>
  <si>
    <t>La Oficina Asesora de Planeación suministrará información a al Grupo de Comunicaciones.</t>
  </si>
  <si>
    <t>La Oficina Asesora de Planeación acompaña  a los lideres de proceso en la identificación y análisis de riesgos de gestión y corrupción. Mensualmente generará informe de estado del arte, con los avances por proceso.</t>
  </si>
  <si>
    <t>La versión inicial del la matriz y mapa de riesgos de corrupción  debe ser aprobada por el Comité Institucional de Gestión y Desempeño, antes del 31 de enero. No obstante durante el trascurso dela año se actualizará por solicitud de cada líder de proceso, quien preapruebe nuevos riesgos o la actualización de los existentes.</t>
  </si>
  <si>
    <t>La Oficina Asesora de Planeación trimestralmente consolidará los reportes de monitoreo de los lideres de proceso.
El grupo de Comunicaciones publicará  el informe suministrado en la Página web.</t>
  </si>
  <si>
    <t>Los cortes de seguimiento serán acordes con la normatividad</t>
  </si>
  <si>
    <t>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t>
  </si>
  <si>
    <t>Los porcentajes de avance de las actividades de racionalización deben ser acordes con la puntuación en el SUIT:
1. ¿Cuenta con el plan de trabajo para implementar la propuesta de mejora del trámite?	20
2. ¿Se implementó la mejora del trámite en la entidad</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</si>
  <si>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</si>
  <si>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</si>
  <si>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</si>
  <si>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</si>
  <si>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Corresponde a la actualización de la caracterización de usuarios</t>
  </si>
  <si>
    <t>Publicar formato en Kawak y socializarlo</t>
  </si>
  <si>
    <t>1. Recopilar información : subdirección Administrativa - Grupo Gestión Documental ( registro de activos),  Dirección Jurídica (índice de información clasificada y reservada) Subdirección General- Grupo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t>
  </si>
  <si>
    <t>DEPENDENCIA</t>
  </si>
  <si>
    <t>MEMORANDO</t>
  </si>
  <si>
    <t>SOLICITUD</t>
  </si>
  <si>
    <t>INCLUSIÒN</t>
  </si>
  <si>
    <t>ID</t>
  </si>
  <si>
    <t>OBSERVACIÒN</t>
  </si>
  <si>
    <t xml:space="preserve">No SS 98568 del 26/12/2021 </t>
  </si>
  <si>
    <t xml:space="preserve">SUBDIRECCIÓN DE SOSTENIBILIDAD </t>
  </si>
  <si>
    <t>"aprobación para dar consecuencia al proceso y ser publicada"</t>
  </si>
  <si>
    <t>N/A</t>
  </si>
  <si>
    <t>Confirmaciòn</t>
  </si>
  <si>
    <t xml:space="preserve">OFICINA CONTROL INTERNO </t>
  </si>
  <si>
    <t xml:space="preserve">No OCI 98436 del 24/12/2021 </t>
  </si>
  <si>
    <t>Actividad "Evaluar la estrategia de rendición de cuentas (incluyendo cada espacio de diálogo) ". Complmento Observaciòn "Se mantiene para la vigencia 2022"</t>
  </si>
  <si>
    <t>Actividad "Realizar auditorias  al modelo de seguridad y privacidad de la información (MSPI), norma técnica NTC 5854  y  norma técnica NTC 6047 de infraestructura". Complmento Observaciòn "Se realizará seguimiento a los planes de mejoramiento formulados para atender las observaciones de las Auditorías efectuadas (auditorias  al modelo de seguridad y privacidad de la información (MSPI), norma técnica NTC 5854  y  norma técnica NTC 6047 de infraestructura)."</t>
  </si>
  <si>
    <t>Actividad "Implementar el plan de mejoramiento del Índice de Información y Acceso a la Información, ITA". Complmento Observaciòn "Se mantiene para la vigencia 2022"</t>
  </si>
  <si>
    <t>Si</t>
  </si>
  <si>
    <t>Actividad "Publicar y divulgar el  seguimiento de la ejecución del PAAC ". Valida Observaciòn "Los cortes de seguimiento serán acordes con la normatividad"</t>
  </si>
  <si>
    <t>Se mantiene para la vigencia 2022</t>
  </si>
  <si>
    <t>Se realizará seguimiento a los planes de mejoramiento formulados para atender las observaciones de las Auditorías efectuadas (auditorias  al modelo de seguridad y privacidad de la información (MSPI), norma técnica NTC 5854  y  norma técnica NTC 6047 de infraestructura).</t>
  </si>
  <si>
    <t xml:space="preserve">SUBDIRECCIÓN GESTION HUMANA </t>
  </si>
  <si>
    <t>"estamos de acuerdo con las mismas y no tenemos observaciones al respecto."</t>
  </si>
  <si>
    <t>Complemento Observaciòn</t>
  </si>
  <si>
    <t xml:space="preserve">SUBDIRECCIÓN DE PROCESOS DE SELECCIÓN CONTRACTUALES </t>
  </si>
  <si>
    <t xml:space="preserve">No SPSC 98481 del 24/12/2021 </t>
  </si>
  <si>
    <t>"Una vez revisado el documento por los profesionales designados para tal fin se encuentra acuerdo y no existen observaciones al respecto"</t>
  </si>
  <si>
    <t xml:space="preserve">No SGH 98193 del 23/12/2021 </t>
  </si>
  <si>
    <t>DIAGRAMA DE GANTT DEL PLAN ANTICORRUPCIÒN Y DE ATENCIÒN AL CIUDADANO</t>
  </si>
  <si>
    <t>Avances por componente con corte al 1º trimestre, respecto al total programado en el año</t>
  </si>
  <si>
    <t>Ejecutado en el 1º trimestre Vs Programado en el periodo</t>
  </si>
  <si>
    <t>AVANCES POR SUBCOMPONETE, corte 1º trimestre Vs Programado en la vigencia</t>
  </si>
  <si>
    <t>Permiso con formalidades plenas para movilización de carga indivisible, extra dimensionada o extrapesada virtualizado (Racionalización Tecnológica - trámite totalmente en línea)</t>
  </si>
  <si>
    <t>Beneficio de Tarifa Diferencial o Exenta en las estaciones de peaje a cargo del INVIAS virtualizado (Racionalización Tecnológica - trámite totalmente en línea)</t>
  </si>
  <si>
    <t>Aplicativo optimizado para Permiso para movilización de carga extra dimensionada por las vías nacionales (Racionalización Tecnológica - trámite totalmente en línea)</t>
  </si>
  <si>
    <t>Nodo poblacional, sectorial o territorial formulado de acuerdo a necesidades ciudadanas</t>
  </si>
  <si>
    <r>
      <rPr>
        <b/>
        <sz val="11"/>
        <color theme="5"/>
        <rFont val="Calibri"/>
        <family val="2"/>
        <scheme val="minor"/>
      </rPr>
      <t>XXX</t>
    </r>
    <r>
      <rPr>
        <sz val="11"/>
        <color theme="5"/>
        <rFont val="Calibri"/>
        <family val="2"/>
        <scheme val="minor"/>
      </rPr>
      <t xml:space="preserve"> Píldoras informativas del informe de rendición de cuentas y divulgar por diversos canales de comunicación </t>
    </r>
  </si>
  <si>
    <t>Acciones de diálogo adelantadas en el marco del nodo de rendición de cuentas formulado</t>
  </si>
  <si>
    <t>Acorde a lineamientos sectoriales, según análisis del equipo de Rendición de cuentas, caracterización de usuarios y herramientas tecnológicas disponibles</t>
  </si>
  <si>
    <t xml:space="preserve"> XXX Espacios virtuales implementados con grupos poblacionales diversos; étnicos, jóvenes, población lgbti.</t>
  </si>
  <si>
    <t xml:space="preserve">Cada dependencia debe programar  el cronograma de chats y seleccionar de forma participativa los temas </t>
  </si>
  <si>
    <t>Encuesta de evaluación y retroalimentación sobre informes de rendición de cuentas, aplicada</t>
  </si>
  <si>
    <t xml:space="preserve">Eventos de dialogo realizados y acciones de mejora implementadas (si aplica) </t>
  </si>
  <si>
    <t xml:space="preserve">Acorde al cronograma de participación, empleando el formato estándar para evaluar cada espacio.
Consolidación a cargo de la Secretaría General, Subdirección Administrativa y Grupo de Atención al Ciudadano. </t>
  </si>
  <si>
    <r>
      <t>1</t>
    </r>
    <r>
      <rPr>
        <b/>
        <sz val="11"/>
        <rFont val="Calibri"/>
        <family val="2"/>
        <scheme val="minor"/>
      </rPr>
      <t>. Planeación estratégica del servicio al ciudadano</t>
    </r>
  </si>
  <si>
    <t>Diseño en conjunto con la Oficina Asesora de Planeación y el Grupo de Atención la Ciudadano, Mesas de trabajo en conjunto con las dependencias.</t>
  </si>
  <si>
    <t>Reconocimientos y estímulos especiales, dirigidos a los servidores públicos con destacadas competencias en materia de servicio al ciudadano</t>
  </si>
  <si>
    <t xml:space="preserve">Se incrementara las personas en la atención telefónica, y se capacitara por parte de las áreas misionales y desde el Grupo de atención al ciudadano en lo que se tiene conocimiento. </t>
  </si>
  <si>
    <t>Promover que las respuestas a través de los canales de atención sean consistentes y homogéneas por parte de las unidades ejecutoras que le responden al ciudadano</t>
  </si>
  <si>
    <t>Respuestas de forma consistente y homogéneas</t>
  </si>
  <si>
    <t>5. Evaluación de gestión y medición de la percepción ciudadana</t>
  </si>
  <si>
    <t xml:space="preserve">Implementar en el KAWAK el Procedimiento denominado "Gestión de Conflictos de Interés". Como anexo, crear una base de datos que contenga la información sobre los conflictos reportados en la entidad. </t>
  </si>
  <si>
    <t>Procedimiento  "Gestión de Conflictos de Interés" implementado</t>
  </si>
  <si>
    <t xml:space="preserve">Diseñar e implementar una capsula sobre el contenido e implementación del CBG, conflictos de interés, integridad en la gestión pública. </t>
  </si>
  <si>
    <t>Capsula sobre el contenido e implementación del CBG, conflictos de interés, integridad en la gestión pública, diseñada e implementada</t>
  </si>
  <si>
    <t>1. Política Institucional de Administración del Riesgo vigente divulgada
2. Mapa de riesgos de corrupción, divulgado</t>
  </si>
  <si>
    <t>Permiso de uso de zona de vía  virtualizado (Racionalización Tecnológica - trámite totalmente en línea)</t>
  </si>
  <si>
    <t>Concepto técnico de ubicación de estaciones de servicios virtualizado (trámite totalmente en línea)</t>
  </si>
  <si>
    <t>Plan de trabajo enviada a la Consejería Presidencial para la Estabilización y Consolidación y publicado en el sitio web del Sistema de Rendición de Cuentas del Acuerdo de Paz: /sircap/.</t>
  </si>
  <si>
    <t>1. Planeación estratégica del servicio al ciudadano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</si>
</sst>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z val="11"/>
      <color rgb="FFFF0000"/>
      <name val="Calibri"/>
      <family val="2"/>
      <scheme val="minor"/>
    </font>
    <font>
      <sz val="11"/>
      <color theme="5"/>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1"/>
      <color theme="5"/>
      <name val="Calibri"/>
      <family val="2"/>
      <scheme val="minor"/>
    </font>
    <font>
      <b/>
      <sz val="14"/>
      <color theme="1"/>
      <name val="Calibri"/>
      <family val="2"/>
      <scheme val="minor"/>
    </font>
  </fonts>
  <fills count="33">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rgb="FFFF0000"/>
        <bgColor indexed="64"/>
      </patternFill>
    </fill>
    <fill>
      <patternFill patternType="solid">
        <fgColor theme="0"/>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s>
  <borders count="63">
    <border>
      <left/>
      <right/>
      <top/>
      <bottom/>
      <diagonal/>
    </border>
    <border>
      <left style="medium">
        <color rgb="FFFFFFFF"/>
      </left>
      <right style="medium">
        <color rgb="FFFFFFFF"/>
      </right>
      <top style="medium">
        <color rgb="FFFFFFFF"/>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medium">
        <color indexed="64"/>
      </right>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theme="0"/>
      </left>
      <right/>
      <top style="medium">
        <color theme="0"/>
      </top>
      <bottom style="medium">
        <color theme="0"/>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theme="0"/>
      </left>
      <right style="medium">
        <color theme="0"/>
      </right>
      <top style="medium">
        <color theme="0"/>
      </top>
      <bottom style="medium">
        <color theme="0"/>
      </bottom>
      <diagonal/>
    </border>
    <border>
      <left style="medium">
        <color theme="0"/>
      </left>
      <right style="medium">
        <color indexed="64"/>
      </right>
      <top style="medium">
        <color theme="0"/>
      </top>
      <bottom style="medium">
        <color theme="0"/>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theme="0"/>
      </left>
      <right style="medium">
        <color theme="0"/>
      </right>
      <top style="medium">
        <color theme="0"/>
      </top>
      <bottom/>
      <diagonal/>
    </border>
    <border>
      <left style="medium">
        <color theme="0"/>
      </left>
      <right style="medium">
        <color rgb="FFFFFFFF"/>
      </right>
      <top style="medium">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diagonal/>
    </border>
    <border>
      <left style="thin">
        <color theme="0"/>
      </left>
      <right style="medium">
        <color indexed="64"/>
      </right>
      <top style="thin">
        <color theme="0"/>
      </top>
      <bottom style="medium">
        <color indexed="64"/>
      </bottom>
      <diagonal/>
    </border>
    <border>
      <left style="thin">
        <color theme="0"/>
      </left>
      <right style="medium">
        <color indexed="64"/>
      </right>
      <top/>
      <bottom style="thin">
        <color theme="0"/>
      </bottom>
      <diagonal/>
    </border>
    <border>
      <left/>
      <right style="thin">
        <color theme="0"/>
      </right>
      <top style="medium">
        <color indexed="64"/>
      </top>
      <bottom style="thin">
        <color theme="0"/>
      </bottom>
      <diagonal/>
    </border>
    <border>
      <left/>
      <right style="thin">
        <color theme="0"/>
      </right>
      <top style="thin">
        <color theme="0"/>
      </top>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s>
  <cellStyleXfs count="3">
    <xf numFmtId="0" fontId="0" fillId="0" borderId="0"/>
    <xf numFmtId="9" fontId="1" fillId="0" borderId="0" applyFont="0" applyFill="0" applyBorder="0" applyAlignment="0" applyProtection="0"/>
    <xf numFmtId="0" fontId="3" fillId="0" borderId="0"/>
  </cellStyleXfs>
  <cellXfs count="428">
    <xf numFmtId="0" fontId="0" fillId="0" borderId="0" xfId="0"/>
    <xf numFmtId="0" fontId="0" fillId="0" borderId="0" xfId="0" applyAlignment="1">
      <alignment textRotation="90"/>
    </xf>
    <xf numFmtId="0" fontId="0" fillId="0" borderId="0" xfId="0" applyAlignment="1">
      <alignment horizontal="center" vertical="center"/>
    </xf>
    <xf numFmtId="164" fontId="0" fillId="0" borderId="0" xfId="1" applyNumberFormat="1" applyFont="1" applyAlignment="1">
      <alignment horizontal="center" vertical="center"/>
    </xf>
    <xf numFmtId="0" fontId="0" fillId="0" borderId="5" xfId="0" applyBorder="1"/>
    <xf numFmtId="0" fontId="0" fillId="0" borderId="5" xfId="0" applyBorder="1" applyAlignment="1">
      <alignment horizontal="center" vertical="center"/>
    </xf>
    <xf numFmtId="1" fontId="0" fillId="0" borderId="0" xfId="0" applyNumberFormat="1"/>
    <xf numFmtId="0" fontId="4" fillId="27" borderId="5" xfId="0" applyFont="1" applyFill="1" applyBorder="1" applyAlignment="1">
      <alignment horizontal="center" vertical="center" wrapText="1"/>
    </xf>
    <xf numFmtId="14" fontId="5" fillId="27" borderId="5" xfId="0" applyNumberFormat="1" applyFont="1" applyFill="1" applyBorder="1" applyAlignment="1">
      <alignment horizontal="center" vertical="center" wrapText="1"/>
    </xf>
    <xf numFmtId="0" fontId="5" fillId="27" borderId="5" xfId="0" applyFont="1" applyFill="1" applyBorder="1" applyAlignment="1">
      <alignment horizontal="center" vertical="center" wrapText="1"/>
    </xf>
    <xf numFmtId="0" fontId="0" fillId="0" borderId="5" xfId="0" applyBorder="1" applyAlignment="1">
      <alignment wrapText="1"/>
    </xf>
    <xf numFmtId="14" fontId="0" fillId="0" borderId="5" xfId="0" applyNumberFormat="1" applyBorder="1"/>
    <xf numFmtId="1" fontId="0" fillId="0" borderId="5" xfId="0" applyNumberFormat="1" applyBorder="1"/>
    <xf numFmtId="9" fontId="0" fillId="0" borderId="5" xfId="1" applyFont="1" applyBorder="1" applyAlignment="1">
      <alignment horizontal="center"/>
    </xf>
    <xf numFmtId="2" fontId="0" fillId="0" borderId="5" xfId="0" applyNumberFormat="1" applyBorder="1" applyAlignment="1">
      <alignment horizontal="center"/>
    </xf>
    <xf numFmtId="9" fontId="0" fillId="0" borderId="0" xfId="1" applyFont="1"/>
    <xf numFmtId="0" fontId="6" fillId="0" borderId="6" xfId="0" applyFont="1" applyFill="1" applyBorder="1" applyAlignment="1" applyProtection="1">
      <alignment horizontal="left" vertical="top" wrapText="1"/>
      <protection locked="0"/>
    </xf>
    <xf numFmtId="0" fontId="7" fillId="0" borderId="6" xfId="0" applyFont="1" applyBorder="1" applyAlignment="1" applyProtection="1">
      <alignment horizontal="left" vertical="top" wrapText="1"/>
      <protection locked="0"/>
    </xf>
    <xf numFmtId="164" fontId="0" fillId="0" borderId="0" xfId="1" applyNumberFormat="1" applyFont="1" applyAlignment="1" applyProtection="1">
      <alignment horizontal="center" vertical="center"/>
    </xf>
    <xf numFmtId="0" fontId="6" fillId="0" borderId="6" xfId="0" applyFont="1" applyBorder="1" applyAlignment="1" applyProtection="1">
      <alignment horizontal="left" vertical="top" wrapText="1"/>
      <protection locked="0"/>
    </xf>
    <xf numFmtId="0" fontId="0" fillId="0" borderId="6"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7" fillId="0" borderId="0" xfId="0" applyFont="1" applyAlignment="1" applyProtection="1">
      <alignment horizontal="center" vertical="center"/>
    </xf>
    <xf numFmtId="0" fontId="7" fillId="0" borderId="0" xfId="0" applyFont="1" applyAlignment="1">
      <alignment horizontal="center" vertical="center"/>
    </xf>
    <xf numFmtId="0" fontId="0" fillId="0" borderId="0" xfId="0" applyFont="1" applyAlignment="1" applyProtection="1">
      <alignment textRotation="90"/>
    </xf>
    <xf numFmtId="0" fontId="0" fillId="0" borderId="0" xfId="0" applyFont="1" applyProtection="1"/>
    <xf numFmtId="0" fontId="0" fillId="0" borderId="0" xfId="0" applyFont="1" applyAlignment="1" applyProtection="1">
      <alignment horizontal="center" vertical="center"/>
    </xf>
    <xf numFmtId="0" fontId="0" fillId="0" borderId="0" xfId="0" applyFont="1" applyAlignment="1" applyProtection="1">
      <alignment textRotation="90" wrapText="1"/>
    </xf>
    <xf numFmtId="0" fontId="9" fillId="26" borderId="8" xfId="0" applyFont="1" applyFill="1" applyBorder="1" applyAlignment="1">
      <alignment horizontal="center" vertical="center" textRotation="90" wrapText="1" readingOrder="1"/>
    </xf>
    <xf numFmtId="0" fontId="9" fillId="26" borderId="24" xfId="0" applyFont="1" applyFill="1" applyBorder="1" applyAlignment="1">
      <alignment horizontal="center" vertical="center" textRotation="90" wrapText="1" readingOrder="1"/>
    </xf>
    <xf numFmtId="164" fontId="2" fillId="5" borderId="10" xfId="1" applyNumberFormat="1" applyFont="1" applyFill="1" applyBorder="1" applyAlignment="1" applyProtection="1">
      <alignment horizontal="center" vertical="center" wrapText="1"/>
    </xf>
    <xf numFmtId="164" fontId="2" fillId="5" borderId="33" xfId="1" applyNumberFormat="1" applyFont="1" applyFill="1" applyBorder="1" applyAlignment="1" applyProtection="1">
      <alignment horizontal="center" vertical="center" wrapText="1"/>
    </xf>
    <xf numFmtId="0" fontId="0" fillId="0" borderId="0" xfId="0" applyFont="1"/>
    <xf numFmtId="0" fontId="9" fillId="26" borderId="8" xfId="0" applyFont="1" applyFill="1" applyBorder="1" applyAlignment="1" applyProtection="1">
      <alignment horizontal="center" vertical="center" textRotation="90" wrapText="1" readingOrder="1"/>
    </xf>
    <xf numFmtId="0" fontId="2" fillId="6" borderId="1" xfId="0" applyFont="1" applyFill="1" applyBorder="1" applyAlignment="1" applyProtection="1">
      <alignment horizontal="center" vertical="center" wrapText="1" readingOrder="1"/>
    </xf>
    <xf numFmtId="0" fontId="2" fillId="6" borderId="7" xfId="0" applyFont="1" applyFill="1" applyBorder="1" applyAlignment="1" applyProtection="1">
      <alignment horizontal="center" vertical="center" wrapText="1" readingOrder="1"/>
    </xf>
    <xf numFmtId="164" fontId="8" fillId="28" borderId="34" xfId="1" applyNumberFormat="1" applyFont="1" applyFill="1" applyBorder="1" applyAlignment="1" applyProtection="1">
      <alignment horizontal="center" vertical="center" wrapText="1"/>
    </xf>
    <xf numFmtId="164" fontId="8" fillId="28" borderId="2" xfId="1" applyNumberFormat="1" applyFont="1" applyFill="1" applyBorder="1" applyAlignment="1" applyProtection="1">
      <alignment horizontal="center" vertical="center" wrapText="1"/>
    </xf>
    <xf numFmtId="0" fontId="9" fillId="26" borderId="1" xfId="0" applyFont="1" applyFill="1" applyBorder="1" applyAlignment="1" applyProtection="1">
      <alignment horizontal="center" vertical="center" wrapText="1" readingOrder="1"/>
    </xf>
    <xf numFmtId="0" fontId="0" fillId="0" borderId="11" xfId="0" applyFont="1" applyBorder="1" applyAlignment="1" applyProtection="1">
      <alignment horizontal="left" vertical="top" wrapText="1"/>
      <protection locked="0"/>
    </xf>
    <xf numFmtId="164" fontId="8" fillId="28" borderId="5" xfId="1" applyNumberFormat="1" applyFont="1" applyFill="1" applyBorder="1" applyAlignment="1" applyProtection="1">
      <alignment horizontal="center" vertical="center" wrapText="1"/>
    </xf>
    <xf numFmtId="164" fontId="8" fillId="28" borderId="39" xfId="1" applyNumberFormat="1" applyFont="1" applyFill="1" applyBorder="1" applyAlignment="1" applyProtection="1">
      <alignment horizontal="center" vertical="center" wrapText="1"/>
    </xf>
    <xf numFmtId="2" fontId="2" fillId="5" borderId="9" xfId="2" applyNumberFormat="1" applyFont="1" applyFill="1" applyBorder="1" applyAlignment="1" applyProtection="1">
      <alignment horizontal="center" vertical="center" wrapText="1"/>
    </xf>
    <xf numFmtId="2" fontId="0" fillId="0" borderId="0" xfId="0" applyNumberFormat="1" applyFont="1" applyAlignment="1" applyProtection="1">
      <alignment horizontal="center" vertical="center"/>
    </xf>
    <xf numFmtId="2" fontId="0" fillId="0" borderId="0" xfId="0" applyNumberFormat="1" applyAlignment="1">
      <alignment horizontal="center" vertical="center"/>
    </xf>
    <xf numFmtId="2" fontId="2" fillId="5" borderId="10" xfId="2" applyNumberFormat="1" applyFont="1" applyFill="1" applyBorder="1" applyAlignment="1" applyProtection="1">
      <alignment horizontal="center" vertical="center" wrapText="1"/>
    </xf>
    <xf numFmtId="2" fontId="0" fillId="0" borderId="0" xfId="1" applyNumberFormat="1" applyFont="1" applyAlignment="1" applyProtection="1">
      <alignment horizontal="center" vertical="center"/>
    </xf>
    <xf numFmtId="164" fontId="8" fillId="29" borderId="41" xfId="1" applyNumberFormat="1" applyFont="1" applyFill="1" applyBorder="1" applyAlignment="1" applyProtection="1">
      <alignment horizontal="center" vertical="center" wrapText="1"/>
      <protection locked="0"/>
    </xf>
    <xf numFmtId="164" fontId="8" fillId="29" borderId="40" xfId="1" applyNumberFormat="1" applyFont="1" applyFill="1" applyBorder="1" applyAlignment="1" applyProtection="1">
      <alignment horizontal="center" vertical="center" wrapText="1"/>
      <protection locked="0"/>
    </xf>
    <xf numFmtId="164" fontId="8" fillId="29" borderId="38" xfId="1" applyNumberFormat="1" applyFont="1" applyFill="1" applyBorder="1" applyAlignment="1" applyProtection="1">
      <alignment horizontal="center" vertical="center" wrapText="1"/>
      <protection locked="0"/>
    </xf>
    <xf numFmtId="0" fontId="0" fillId="0" borderId="3" xfId="0" applyFont="1" applyBorder="1" applyAlignment="1" applyProtection="1">
      <alignment horizontal="left" vertical="top" wrapText="1"/>
      <protection locked="0"/>
    </xf>
    <xf numFmtId="0" fontId="0" fillId="0" borderId="22" xfId="0" applyFont="1" applyBorder="1" applyAlignment="1" applyProtection="1">
      <alignment horizontal="left" vertical="top" wrapText="1"/>
      <protection locked="0"/>
    </xf>
    <xf numFmtId="0" fontId="6" fillId="2" borderId="16" xfId="0" applyFont="1" applyFill="1" applyBorder="1" applyAlignment="1" applyProtection="1">
      <alignment horizontal="center" vertical="center" wrapText="1"/>
      <protection locked="0"/>
    </xf>
    <xf numFmtId="0" fontId="6" fillId="2" borderId="17" xfId="0" applyFont="1" applyFill="1" applyBorder="1" applyAlignment="1" applyProtection="1">
      <alignment horizontal="center" vertical="center" wrapText="1"/>
      <protection locked="0"/>
    </xf>
    <xf numFmtId="0" fontId="8" fillId="2" borderId="18"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6" fillId="13" borderId="16" xfId="0" applyFont="1" applyFill="1" applyBorder="1" applyAlignment="1" applyProtection="1">
      <alignment horizontal="center" vertical="center" wrapText="1"/>
      <protection locked="0"/>
    </xf>
    <xf numFmtId="0" fontId="6" fillId="13" borderId="17" xfId="0" applyFont="1" applyFill="1" applyBorder="1" applyAlignment="1" applyProtection="1">
      <alignment horizontal="center" vertical="center" wrapText="1"/>
      <protection locked="0"/>
    </xf>
    <xf numFmtId="0" fontId="8" fillId="13" borderId="18" xfId="0" applyFont="1" applyFill="1" applyBorder="1" applyAlignment="1" applyProtection="1">
      <alignment horizontal="center" vertical="center" wrapText="1"/>
      <protection locked="0"/>
    </xf>
    <xf numFmtId="0" fontId="8" fillId="13" borderId="16"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8" fillId="2" borderId="21" xfId="0" applyFont="1" applyFill="1" applyBorder="1" applyAlignment="1" applyProtection="1">
      <alignment horizontal="center" vertical="center" wrapText="1"/>
      <protection locked="0"/>
    </xf>
    <xf numFmtId="0" fontId="8" fillId="2" borderId="19" xfId="0" applyFont="1" applyFill="1" applyBorder="1" applyAlignment="1" applyProtection="1">
      <alignment horizontal="center" vertical="center" wrapText="1"/>
      <protection locked="0"/>
    </xf>
    <xf numFmtId="164" fontId="8" fillId="29" borderId="42" xfId="1" applyNumberFormat="1" applyFont="1" applyFill="1" applyBorder="1" applyAlignment="1" applyProtection="1">
      <alignment horizontal="center" vertical="center" wrapText="1"/>
      <protection locked="0"/>
    </xf>
    <xf numFmtId="164" fontId="8" fillId="29" borderId="43" xfId="1" applyNumberFormat="1" applyFont="1" applyFill="1" applyBorder="1" applyAlignment="1" applyProtection="1">
      <alignment horizontal="center" vertical="center" wrapText="1"/>
      <protection locked="0"/>
    </xf>
    <xf numFmtId="0" fontId="6" fillId="9" borderId="16" xfId="0" applyFont="1" applyFill="1" applyBorder="1" applyAlignment="1" applyProtection="1">
      <alignment horizontal="center" vertical="center" wrapText="1" readingOrder="1"/>
      <protection locked="0"/>
    </xf>
    <xf numFmtId="0" fontId="8" fillId="9" borderId="16" xfId="0" applyFont="1" applyFill="1" applyBorder="1" applyAlignment="1" applyProtection="1">
      <alignment horizontal="center" vertical="center" wrapText="1" readingOrder="1"/>
      <protection locked="0"/>
    </xf>
    <xf numFmtId="2" fontId="6" fillId="9" borderId="16" xfId="0" applyNumberFormat="1" applyFont="1" applyFill="1" applyBorder="1" applyAlignment="1" applyProtection="1">
      <alignment horizontal="center" vertical="center" wrapText="1" readingOrder="1"/>
      <protection locked="0"/>
    </xf>
    <xf numFmtId="164" fontId="6" fillId="9" borderId="16" xfId="1" applyNumberFormat="1" applyFont="1" applyFill="1" applyBorder="1" applyAlignment="1" applyProtection="1">
      <alignment horizontal="center" vertical="center" wrapText="1" readingOrder="1"/>
      <protection locked="0"/>
    </xf>
    <xf numFmtId="0" fontId="6" fillId="10" borderId="16" xfId="0" applyFont="1" applyFill="1" applyBorder="1" applyAlignment="1" applyProtection="1">
      <alignment horizontal="center" vertical="center" wrapText="1" readingOrder="1"/>
      <protection locked="0"/>
    </xf>
    <xf numFmtId="0" fontId="8" fillId="10" borderId="16" xfId="0" applyFont="1" applyFill="1" applyBorder="1" applyAlignment="1" applyProtection="1">
      <alignment horizontal="center" vertical="center" wrapText="1" readingOrder="1"/>
      <protection locked="0"/>
    </xf>
    <xf numFmtId="2" fontId="6" fillId="10" borderId="16" xfId="0" applyNumberFormat="1" applyFont="1" applyFill="1" applyBorder="1" applyAlignment="1" applyProtection="1">
      <alignment horizontal="center" vertical="center" wrapText="1" readingOrder="1"/>
      <protection locked="0"/>
    </xf>
    <xf numFmtId="164" fontId="6" fillId="10" borderId="16" xfId="1" applyNumberFormat="1" applyFont="1" applyFill="1" applyBorder="1" applyAlignment="1" applyProtection="1">
      <alignment horizontal="center" vertical="center" wrapText="1" readingOrder="1"/>
      <protection locked="0"/>
    </xf>
    <xf numFmtId="164" fontId="6" fillId="13" borderId="16" xfId="1" applyNumberFormat="1" applyFont="1" applyFill="1" applyBorder="1" applyAlignment="1" applyProtection="1">
      <alignment horizontal="center" vertical="center" wrapText="1" readingOrder="1"/>
      <protection locked="0"/>
    </xf>
    <xf numFmtId="164" fontId="6" fillId="2" borderId="16" xfId="1" applyNumberFormat="1" applyFont="1" applyFill="1" applyBorder="1" applyAlignment="1" applyProtection="1">
      <alignment horizontal="center" vertical="center" wrapText="1" readingOrder="1"/>
      <protection locked="0"/>
    </xf>
    <xf numFmtId="0" fontId="6" fillId="31" borderId="16" xfId="0" applyFont="1" applyFill="1" applyBorder="1" applyAlignment="1" applyProtection="1">
      <alignment horizontal="center" vertical="center" wrapText="1" readingOrder="1"/>
      <protection locked="0"/>
    </xf>
    <xf numFmtId="0" fontId="8" fillId="31" borderId="16" xfId="0" applyFont="1" applyFill="1" applyBorder="1" applyAlignment="1" applyProtection="1">
      <alignment horizontal="center" vertical="center" wrapText="1" readingOrder="1"/>
      <protection locked="0"/>
    </xf>
    <xf numFmtId="2" fontId="6" fillId="31" borderId="16" xfId="0" applyNumberFormat="1" applyFont="1" applyFill="1" applyBorder="1" applyAlignment="1" applyProtection="1">
      <alignment horizontal="center" vertical="center" wrapText="1" readingOrder="1"/>
      <protection locked="0"/>
    </xf>
    <xf numFmtId="164" fontId="6" fillId="31" borderId="16" xfId="1" applyNumberFormat="1" applyFont="1" applyFill="1" applyBorder="1" applyAlignment="1" applyProtection="1">
      <alignment horizontal="center" vertical="center" wrapText="1" readingOrder="1"/>
      <protection locked="0"/>
    </xf>
    <xf numFmtId="0" fontId="11" fillId="15" borderId="16" xfId="0" applyFont="1" applyFill="1" applyBorder="1" applyAlignment="1" applyProtection="1">
      <alignment horizontal="center" vertical="center" wrapText="1" readingOrder="1"/>
    </xf>
    <xf numFmtId="0" fontId="11" fillId="15" borderId="16" xfId="0" applyFont="1" applyFill="1" applyBorder="1" applyAlignment="1" applyProtection="1">
      <alignment horizontal="center" vertical="center" wrapText="1" readingOrder="1"/>
      <protection locked="0"/>
    </xf>
    <xf numFmtId="0" fontId="8" fillId="15" borderId="16" xfId="0" applyFont="1" applyFill="1" applyBorder="1" applyAlignment="1" applyProtection="1">
      <alignment horizontal="center" vertical="center" wrapText="1" readingOrder="1"/>
      <protection locked="0"/>
    </xf>
    <xf numFmtId="2" fontId="6" fillId="15" borderId="16" xfId="0" applyNumberFormat="1" applyFont="1" applyFill="1" applyBorder="1" applyAlignment="1" applyProtection="1">
      <alignment horizontal="center" vertical="center" wrapText="1" readingOrder="1"/>
      <protection locked="0"/>
    </xf>
    <xf numFmtId="164" fontId="6" fillId="15" borderId="16" xfId="1" applyNumberFormat="1" applyFont="1" applyFill="1" applyBorder="1" applyAlignment="1" applyProtection="1">
      <alignment horizontal="center" vertical="center" wrapText="1" readingOrder="1"/>
      <protection locked="0"/>
    </xf>
    <xf numFmtId="0" fontId="11" fillId="31" borderId="16" xfId="0" applyFont="1" applyFill="1" applyBorder="1" applyAlignment="1" applyProtection="1">
      <alignment horizontal="center" vertical="center" wrapText="1" readingOrder="1"/>
      <protection locked="0"/>
    </xf>
    <xf numFmtId="0" fontId="7" fillId="31" borderId="16" xfId="0" applyFont="1" applyFill="1" applyBorder="1" applyAlignment="1" applyProtection="1">
      <alignment horizontal="center" vertical="center" wrapText="1" readingOrder="1"/>
      <protection locked="0"/>
    </xf>
    <xf numFmtId="0" fontId="7" fillId="15" borderId="16" xfId="0" applyFont="1" applyFill="1" applyBorder="1" applyAlignment="1" applyProtection="1">
      <alignment horizontal="center" vertical="center" wrapText="1" readingOrder="1"/>
      <protection locked="0"/>
    </xf>
    <xf numFmtId="0" fontId="6" fillId="15" borderId="16" xfId="0" applyFont="1" applyFill="1" applyBorder="1" applyAlignment="1" applyProtection="1">
      <alignment horizontal="center" vertical="center" wrapText="1" readingOrder="1"/>
      <protection locked="0"/>
    </xf>
    <xf numFmtId="2" fontId="7" fillId="15" borderId="16" xfId="0" applyNumberFormat="1" applyFont="1" applyFill="1" applyBorder="1" applyAlignment="1" applyProtection="1">
      <alignment horizontal="center" vertical="center" wrapText="1" readingOrder="1"/>
      <protection locked="0"/>
    </xf>
    <xf numFmtId="2" fontId="11" fillId="15" borderId="16" xfId="0" applyNumberFormat="1" applyFont="1" applyFill="1" applyBorder="1" applyAlignment="1" applyProtection="1">
      <alignment horizontal="center" vertical="center" wrapText="1" readingOrder="1"/>
      <protection locked="0"/>
    </xf>
    <xf numFmtId="2" fontId="11" fillId="31" borderId="16" xfId="0" applyNumberFormat="1" applyFont="1" applyFill="1" applyBorder="1" applyAlignment="1" applyProtection="1">
      <alignment horizontal="center" vertical="center" wrapText="1" readingOrder="1"/>
      <protection locked="0"/>
    </xf>
    <xf numFmtId="0" fontId="6" fillId="3" borderId="16" xfId="0" applyFont="1" applyFill="1" applyBorder="1" applyAlignment="1" applyProtection="1">
      <alignment horizontal="center" vertical="center" wrapText="1" readingOrder="1"/>
      <protection locked="0"/>
    </xf>
    <xf numFmtId="0" fontId="8" fillId="3" borderId="16" xfId="0" applyFont="1" applyFill="1" applyBorder="1" applyAlignment="1" applyProtection="1">
      <alignment horizontal="center" vertical="center" wrapText="1" readingOrder="1"/>
      <protection locked="0"/>
    </xf>
    <xf numFmtId="2" fontId="6" fillId="3" borderId="16" xfId="0" applyNumberFormat="1" applyFont="1" applyFill="1" applyBorder="1" applyAlignment="1" applyProtection="1">
      <alignment horizontal="center" vertical="center" wrapText="1" readingOrder="1"/>
      <protection locked="0"/>
    </xf>
    <xf numFmtId="164" fontId="6" fillId="3" borderId="16" xfId="1" applyNumberFormat="1" applyFont="1" applyFill="1" applyBorder="1" applyAlignment="1" applyProtection="1">
      <alignment horizontal="center" vertical="center" wrapText="1" readingOrder="1"/>
      <protection locked="0"/>
    </xf>
    <xf numFmtId="0" fontId="6" fillId="18" borderId="16" xfId="0" applyFont="1" applyFill="1" applyBorder="1" applyAlignment="1" applyProtection="1">
      <alignment horizontal="center" vertical="center" wrapText="1" readingOrder="1"/>
      <protection locked="0"/>
    </xf>
    <xf numFmtId="0" fontId="8" fillId="18" borderId="16" xfId="0" applyFont="1" applyFill="1" applyBorder="1" applyAlignment="1" applyProtection="1">
      <alignment horizontal="center" vertical="center" wrapText="1" readingOrder="1"/>
      <protection locked="0"/>
    </xf>
    <xf numFmtId="2" fontId="6" fillId="18" borderId="16" xfId="0" applyNumberFormat="1" applyFont="1" applyFill="1" applyBorder="1" applyAlignment="1" applyProtection="1">
      <alignment horizontal="center" vertical="center" wrapText="1" readingOrder="1"/>
      <protection locked="0"/>
    </xf>
    <xf numFmtId="164" fontId="6" fillId="18" borderId="16" xfId="1" applyNumberFormat="1" applyFont="1" applyFill="1" applyBorder="1" applyAlignment="1" applyProtection="1">
      <alignment horizontal="center" vertical="center" wrapText="1" readingOrder="1"/>
      <protection locked="0"/>
    </xf>
    <xf numFmtId="0" fontId="6" fillId="4" borderId="16" xfId="0" applyFont="1" applyFill="1" applyBorder="1" applyAlignment="1" applyProtection="1">
      <alignment horizontal="center" vertical="center" wrapText="1" readingOrder="1"/>
      <protection locked="0"/>
    </xf>
    <xf numFmtId="0" fontId="8" fillId="4" borderId="16" xfId="0" applyFont="1" applyFill="1" applyBorder="1" applyAlignment="1" applyProtection="1">
      <alignment horizontal="center" vertical="center" wrapText="1" readingOrder="1"/>
      <protection locked="0"/>
    </xf>
    <xf numFmtId="2" fontId="6" fillId="4" borderId="16" xfId="0" applyNumberFormat="1" applyFont="1" applyFill="1" applyBorder="1" applyAlignment="1" applyProtection="1">
      <alignment horizontal="center" vertical="center" wrapText="1" readingOrder="1"/>
      <protection locked="0"/>
    </xf>
    <xf numFmtId="164" fontId="6" fillId="4" borderId="16" xfId="1" applyNumberFormat="1" applyFont="1" applyFill="1" applyBorder="1" applyAlignment="1" applyProtection="1">
      <alignment horizontal="center" vertical="center" wrapText="1" readingOrder="1"/>
      <protection locked="0"/>
    </xf>
    <xf numFmtId="0" fontId="6" fillId="21" borderId="16" xfId="0" applyFont="1" applyFill="1" applyBorder="1" applyAlignment="1" applyProtection="1">
      <alignment horizontal="center" vertical="center" wrapText="1" readingOrder="1"/>
      <protection locked="0"/>
    </xf>
    <xf numFmtId="0" fontId="8" fillId="21" borderId="16" xfId="0" applyFont="1" applyFill="1" applyBorder="1" applyAlignment="1" applyProtection="1">
      <alignment horizontal="center" vertical="center" wrapText="1" readingOrder="1"/>
      <protection locked="0"/>
    </xf>
    <xf numFmtId="2" fontId="6" fillId="21" borderId="16" xfId="0" applyNumberFormat="1" applyFont="1" applyFill="1" applyBorder="1" applyAlignment="1" applyProtection="1">
      <alignment horizontal="center" vertical="center" wrapText="1" readingOrder="1"/>
      <protection locked="0"/>
    </xf>
    <xf numFmtId="164" fontId="6" fillId="21" borderId="16" xfId="1" applyNumberFormat="1" applyFont="1" applyFill="1" applyBorder="1" applyAlignment="1" applyProtection="1">
      <alignment horizontal="center" vertical="center" wrapText="1" readingOrder="1"/>
      <protection locked="0"/>
    </xf>
    <xf numFmtId="0" fontId="8" fillId="24" borderId="16" xfId="0" applyFont="1" applyFill="1" applyBorder="1" applyAlignment="1" applyProtection="1">
      <alignment horizontal="center" vertical="center" wrapText="1" readingOrder="1"/>
      <protection locked="0"/>
    </xf>
    <xf numFmtId="2" fontId="6" fillId="24" borderId="16" xfId="0" applyNumberFormat="1" applyFont="1" applyFill="1" applyBorder="1" applyAlignment="1" applyProtection="1">
      <alignment horizontal="center" vertical="center" wrapText="1" readingOrder="1"/>
      <protection locked="0"/>
    </xf>
    <xf numFmtId="164" fontId="6" fillId="24" borderId="16" xfId="1" applyNumberFormat="1" applyFont="1" applyFill="1" applyBorder="1" applyAlignment="1" applyProtection="1">
      <alignment horizontal="center" vertical="center" wrapText="1" readingOrder="1"/>
      <protection locked="0"/>
    </xf>
    <xf numFmtId="0" fontId="6" fillId="30" borderId="16" xfId="0" applyFont="1" applyFill="1" applyBorder="1" applyAlignment="1" applyProtection="1">
      <alignment horizontal="center" vertical="center" wrapText="1" readingOrder="1"/>
      <protection locked="0"/>
    </xf>
    <xf numFmtId="0" fontId="8" fillId="30" borderId="16" xfId="0" applyFont="1" applyFill="1" applyBorder="1" applyAlignment="1" applyProtection="1">
      <alignment horizontal="center" vertical="center" wrapText="1" readingOrder="1"/>
      <protection locked="0"/>
    </xf>
    <xf numFmtId="2" fontId="6" fillId="30" borderId="16" xfId="0" applyNumberFormat="1" applyFont="1" applyFill="1" applyBorder="1" applyAlignment="1" applyProtection="1">
      <alignment horizontal="center" vertical="center" wrapText="1" readingOrder="1"/>
      <protection locked="0"/>
    </xf>
    <xf numFmtId="164" fontId="6" fillId="30" borderId="16" xfId="1" applyNumberFormat="1" applyFont="1" applyFill="1" applyBorder="1" applyAlignment="1" applyProtection="1">
      <alignment horizontal="center" vertical="center" wrapText="1" readingOrder="1"/>
      <protection locked="0"/>
    </xf>
    <xf numFmtId="0" fontId="8" fillId="11" borderId="44" xfId="0" applyFont="1" applyFill="1" applyBorder="1" applyAlignment="1" applyProtection="1">
      <alignment horizontal="center" vertical="center" textRotation="90" wrapText="1" readingOrder="1"/>
    </xf>
    <xf numFmtId="0" fontId="8" fillId="11" borderId="44" xfId="0" applyFont="1" applyFill="1" applyBorder="1" applyAlignment="1" applyProtection="1">
      <alignment horizontal="center" vertical="center" wrapText="1" readingOrder="1"/>
    </xf>
    <xf numFmtId="0" fontId="8" fillId="11" borderId="45" xfId="0" applyFont="1" applyFill="1" applyBorder="1" applyAlignment="1" applyProtection="1">
      <alignment horizontal="center" vertical="center" wrapText="1" readingOrder="1"/>
    </xf>
    <xf numFmtId="164" fontId="8" fillId="29" borderId="5" xfId="1" applyNumberFormat="1" applyFont="1" applyFill="1" applyBorder="1" applyAlignment="1" applyProtection="1">
      <alignment horizontal="center" vertical="center" wrapText="1"/>
      <protection locked="0"/>
    </xf>
    <xf numFmtId="0" fontId="6" fillId="0" borderId="5" xfId="0" applyFont="1" applyBorder="1" applyAlignment="1" applyProtection="1">
      <alignment horizontal="left" vertical="top" wrapText="1"/>
      <protection locked="0"/>
    </xf>
    <xf numFmtId="0" fontId="6" fillId="0" borderId="5" xfId="0" applyFont="1" applyFill="1" applyBorder="1" applyAlignment="1" applyProtection="1">
      <alignment horizontal="left" vertical="top" wrapText="1"/>
      <protection locked="0"/>
    </xf>
    <xf numFmtId="0" fontId="0" fillId="0" borderId="5" xfId="0" applyFont="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7" fillId="0" borderId="5" xfId="0" applyFont="1" applyBorder="1" applyAlignment="1" applyProtection="1">
      <alignment horizontal="left" vertical="top" wrapText="1"/>
      <protection locked="0"/>
    </xf>
    <xf numFmtId="0" fontId="6" fillId="4" borderId="46" xfId="0" applyFont="1" applyFill="1" applyBorder="1" applyAlignment="1" applyProtection="1">
      <alignment horizontal="center" vertical="center" wrapText="1" readingOrder="1"/>
      <protection locked="0"/>
    </xf>
    <xf numFmtId="0" fontId="8" fillId="4" borderId="46" xfId="0" applyFont="1" applyFill="1" applyBorder="1" applyAlignment="1" applyProtection="1">
      <alignment horizontal="center" vertical="center" wrapText="1" readingOrder="1"/>
      <protection locked="0"/>
    </xf>
    <xf numFmtId="2" fontId="6" fillId="4" borderId="46" xfId="0" applyNumberFormat="1" applyFont="1" applyFill="1" applyBorder="1" applyAlignment="1" applyProtection="1">
      <alignment horizontal="center" vertical="center" wrapText="1" readingOrder="1"/>
      <protection locked="0"/>
    </xf>
    <xf numFmtId="164" fontId="6" fillId="4" borderId="46" xfId="1" applyNumberFormat="1" applyFont="1" applyFill="1" applyBorder="1" applyAlignment="1" applyProtection="1">
      <alignment horizontal="center" vertical="center" wrapText="1" readingOrder="1"/>
      <protection locked="0"/>
    </xf>
    <xf numFmtId="164" fontId="8" fillId="29" borderId="10" xfId="1" applyNumberFormat="1" applyFont="1" applyFill="1" applyBorder="1" applyAlignment="1" applyProtection="1">
      <alignment horizontal="center" vertical="center" wrapText="1"/>
      <protection locked="0"/>
    </xf>
    <xf numFmtId="164" fontId="8" fillId="28" borderId="10" xfId="1" applyNumberFormat="1" applyFont="1" applyFill="1" applyBorder="1" applyAlignment="1" applyProtection="1">
      <alignment horizontal="center" vertical="center" wrapText="1"/>
    </xf>
    <xf numFmtId="0" fontId="0" fillId="0" borderId="10" xfId="0" applyFont="1" applyBorder="1" applyAlignment="1" applyProtection="1">
      <alignment horizontal="left" vertical="top" wrapText="1"/>
      <protection locked="0"/>
    </xf>
    <xf numFmtId="0" fontId="6" fillId="31" borderId="46" xfId="0" applyFont="1" applyFill="1" applyBorder="1" applyAlignment="1" applyProtection="1">
      <alignment horizontal="center" vertical="center" wrapText="1" readingOrder="1"/>
      <protection locked="0"/>
    </xf>
    <xf numFmtId="0" fontId="8" fillId="31" borderId="46" xfId="0" applyFont="1" applyFill="1" applyBorder="1" applyAlignment="1" applyProtection="1">
      <alignment horizontal="center" vertical="center" wrapText="1" readingOrder="1"/>
      <protection locked="0"/>
    </xf>
    <xf numFmtId="2" fontId="6" fillId="31" borderId="46" xfId="0" applyNumberFormat="1" applyFont="1" applyFill="1" applyBorder="1" applyAlignment="1" applyProtection="1">
      <alignment horizontal="center" vertical="center" wrapText="1" readingOrder="1"/>
      <protection locked="0"/>
    </xf>
    <xf numFmtId="164" fontId="6" fillId="31" borderId="46" xfId="1" applyNumberFormat="1" applyFont="1" applyFill="1" applyBorder="1" applyAlignment="1" applyProtection="1">
      <alignment horizontal="center" vertical="center" wrapText="1" readingOrder="1"/>
      <protection locked="0"/>
    </xf>
    <xf numFmtId="0" fontId="2" fillId="0" borderId="10" xfId="0" applyFont="1" applyBorder="1" applyAlignment="1" applyProtection="1">
      <alignment horizontal="left" vertical="top" wrapText="1"/>
      <protection locked="0"/>
    </xf>
    <xf numFmtId="0" fontId="6" fillId="24" borderId="49" xfId="0" applyFont="1" applyFill="1" applyBorder="1" applyAlignment="1" applyProtection="1">
      <alignment horizontal="center" vertical="center" wrapText="1" readingOrder="1"/>
      <protection locked="0"/>
    </xf>
    <xf numFmtId="0" fontId="8" fillId="24" borderId="49" xfId="0" applyFont="1" applyFill="1" applyBorder="1" applyAlignment="1" applyProtection="1">
      <alignment horizontal="center" vertical="center" wrapText="1" readingOrder="1"/>
      <protection locked="0"/>
    </xf>
    <xf numFmtId="2" fontId="6" fillId="24" borderId="49" xfId="0" applyNumberFormat="1" applyFont="1" applyFill="1" applyBorder="1" applyAlignment="1" applyProtection="1">
      <alignment horizontal="center" vertical="center" wrapText="1" readingOrder="1"/>
      <protection locked="0"/>
    </xf>
    <xf numFmtId="164" fontId="6" fillId="24" borderId="49" xfId="1" applyNumberFormat="1" applyFont="1" applyFill="1" applyBorder="1" applyAlignment="1" applyProtection="1">
      <alignment horizontal="center" vertical="center" wrapText="1" readingOrder="1"/>
      <protection locked="0"/>
    </xf>
    <xf numFmtId="164" fontId="8" fillId="29" borderId="2" xfId="1" applyNumberFormat="1" applyFont="1" applyFill="1" applyBorder="1" applyAlignment="1" applyProtection="1">
      <alignment horizontal="center" vertical="center" wrapText="1"/>
      <protection locked="0"/>
    </xf>
    <xf numFmtId="0" fontId="0" fillId="0" borderId="2" xfId="0" applyFont="1" applyBorder="1" applyAlignment="1" applyProtection="1">
      <alignment horizontal="left" vertical="top" wrapText="1"/>
      <protection locked="0"/>
    </xf>
    <xf numFmtId="2" fontId="6" fillId="24" borderId="19" xfId="0" applyNumberFormat="1" applyFont="1" applyFill="1" applyBorder="1" applyAlignment="1" applyProtection="1">
      <alignment horizontal="center" vertical="center" wrapText="1" readingOrder="1"/>
      <protection locked="0"/>
    </xf>
    <xf numFmtId="0" fontId="8" fillId="24" borderId="19" xfId="0" applyFont="1" applyFill="1" applyBorder="1" applyAlignment="1" applyProtection="1">
      <alignment horizontal="center" vertical="center" wrapText="1" readingOrder="1"/>
      <protection locked="0"/>
    </xf>
    <xf numFmtId="164" fontId="6" fillId="24" borderId="19" xfId="1" applyNumberFormat="1" applyFont="1" applyFill="1" applyBorder="1" applyAlignment="1" applyProtection="1">
      <alignment horizontal="center" vertical="center" wrapText="1" readingOrder="1"/>
      <protection locked="0"/>
    </xf>
    <xf numFmtId="164" fontId="8" fillId="29" borderId="39" xfId="1" applyNumberFormat="1" applyFont="1" applyFill="1" applyBorder="1" applyAlignment="1" applyProtection="1">
      <alignment horizontal="center" vertical="center" wrapText="1"/>
      <protection locked="0"/>
    </xf>
    <xf numFmtId="0" fontId="0" fillId="0" borderId="39" xfId="0" applyFont="1" applyBorder="1" applyAlignment="1" applyProtection="1">
      <alignment horizontal="left" vertical="top" wrapText="1"/>
      <protection locked="0"/>
    </xf>
    <xf numFmtId="0" fontId="6" fillId="3" borderId="49" xfId="0" applyFont="1" applyFill="1" applyBorder="1" applyAlignment="1" applyProtection="1">
      <alignment horizontal="center" vertical="center" wrapText="1" readingOrder="1"/>
      <protection locked="0"/>
    </xf>
    <xf numFmtId="0" fontId="8" fillId="3" borderId="49" xfId="0" applyFont="1" applyFill="1" applyBorder="1" applyAlignment="1" applyProtection="1">
      <alignment horizontal="center" vertical="center" wrapText="1" readingOrder="1"/>
      <protection locked="0"/>
    </xf>
    <xf numFmtId="2" fontId="6" fillId="3" borderId="49" xfId="0" applyNumberFormat="1" applyFont="1" applyFill="1" applyBorder="1" applyAlignment="1" applyProtection="1">
      <alignment horizontal="center" vertical="center" wrapText="1" readingOrder="1"/>
      <protection locked="0"/>
    </xf>
    <xf numFmtId="164" fontId="6" fillId="3" borderId="49" xfId="1" applyNumberFormat="1" applyFont="1" applyFill="1" applyBorder="1" applyAlignment="1" applyProtection="1">
      <alignment horizontal="center" vertical="center" wrapText="1" readingOrder="1"/>
      <protection locked="0"/>
    </xf>
    <xf numFmtId="0" fontId="6" fillId="0" borderId="2" xfId="0" applyFont="1" applyFill="1" applyBorder="1" applyAlignment="1" applyProtection="1">
      <alignment horizontal="left" vertical="top" wrapText="1"/>
      <protection locked="0"/>
    </xf>
    <xf numFmtId="0" fontId="6" fillId="0" borderId="3" xfId="0" applyFont="1" applyFill="1" applyBorder="1" applyAlignment="1" applyProtection="1">
      <alignment horizontal="left" vertical="top" wrapText="1"/>
      <protection locked="0"/>
    </xf>
    <xf numFmtId="0" fontId="11" fillId="3" borderId="19" xfId="0" applyFont="1" applyFill="1" applyBorder="1" applyAlignment="1" applyProtection="1">
      <alignment horizontal="center" vertical="center" wrapText="1" readingOrder="1"/>
      <protection locked="0"/>
    </xf>
    <xf numFmtId="0" fontId="15" fillId="3" borderId="19" xfId="0" applyFont="1" applyFill="1" applyBorder="1" applyAlignment="1" applyProtection="1">
      <alignment horizontal="center" vertical="center" wrapText="1" readingOrder="1"/>
      <protection locked="0"/>
    </xf>
    <xf numFmtId="2" fontId="11" fillId="3" borderId="19" xfId="0" applyNumberFormat="1" applyFont="1" applyFill="1" applyBorder="1" applyAlignment="1" applyProtection="1">
      <alignment horizontal="center" vertical="center" wrapText="1" readingOrder="1"/>
      <protection locked="0"/>
    </xf>
    <xf numFmtId="164" fontId="11" fillId="3" borderId="19" xfId="1" applyNumberFormat="1" applyFont="1" applyFill="1" applyBorder="1" applyAlignment="1" applyProtection="1">
      <alignment horizontal="center" vertical="center" wrapText="1" readingOrder="1"/>
      <protection locked="0"/>
    </xf>
    <xf numFmtId="0" fontId="6" fillId="31" borderId="13" xfId="0" applyFont="1" applyFill="1" applyBorder="1" applyAlignment="1" applyProtection="1">
      <alignment horizontal="center" vertical="center" wrapText="1" readingOrder="1"/>
    </xf>
    <xf numFmtId="0" fontId="8" fillId="31" borderId="13" xfId="0" applyFont="1" applyFill="1" applyBorder="1" applyAlignment="1" applyProtection="1">
      <alignment horizontal="center" vertical="center" wrapText="1" readingOrder="1"/>
      <protection locked="0"/>
    </xf>
    <xf numFmtId="2" fontId="6" fillId="31" borderId="13" xfId="0" applyNumberFormat="1" applyFont="1" applyFill="1" applyBorder="1" applyAlignment="1" applyProtection="1">
      <alignment horizontal="center" vertical="center" wrapText="1" readingOrder="1"/>
      <protection locked="0"/>
    </xf>
    <xf numFmtId="164" fontId="6" fillId="31" borderId="13" xfId="1" applyNumberFormat="1" applyFont="1" applyFill="1" applyBorder="1" applyAlignment="1" applyProtection="1">
      <alignment horizontal="center" vertical="center" wrapText="1" readingOrder="1"/>
      <protection locked="0"/>
    </xf>
    <xf numFmtId="164" fontId="8" fillId="29" borderId="34" xfId="1" applyNumberFormat="1" applyFont="1" applyFill="1" applyBorder="1" applyAlignment="1" applyProtection="1">
      <alignment horizontal="center" vertical="center" wrapText="1"/>
      <protection locked="0"/>
    </xf>
    <xf numFmtId="0" fontId="2" fillId="0" borderId="34" xfId="0" applyFont="1" applyBorder="1" applyAlignment="1" applyProtection="1">
      <alignment horizontal="left" vertical="top" wrapText="1"/>
      <protection locked="0"/>
    </xf>
    <xf numFmtId="0" fontId="6" fillId="13" borderId="49" xfId="0" applyFont="1" applyFill="1" applyBorder="1" applyAlignment="1" applyProtection="1">
      <alignment horizontal="center" vertical="center" wrapText="1"/>
      <protection locked="0"/>
    </xf>
    <xf numFmtId="0" fontId="8" fillId="13" borderId="49" xfId="0" applyFont="1" applyFill="1" applyBorder="1" applyAlignment="1" applyProtection="1">
      <alignment horizontal="center" vertical="center" wrapText="1"/>
      <protection locked="0"/>
    </xf>
    <xf numFmtId="164" fontId="6" fillId="13" borderId="49" xfId="1" applyNumberFormat="1" applyFont="1" applyFill="1" applyBorder="1" applyAlignment="1" applyProtection="1">
      <alignment horizontal="center" vertical="center" wrapText="1" readingOrder="1"/>
      <protection locked="0"/>
    </xf>
    <xf numFmtId="0" fontId="2" fillId="0" borderId="2" xfId="0" applyFont="1" applyFill="1" applyBorder="1" applyAlignment="1" applyProtection="1">
      <alignment horizontal="left" vertical="top" wrapText="1"/>
      <protection locked="0"/>
    </xf>
    <xf numFmtId="0" fontId="2" fillId="0" borderId="3" xfId="0" applyFont="1" applyFill="1" applyBorder="1" applyAlignment="1" applyProtection="1">
      <alignment horizontal="left" vertical="top" wrapText="1"/>
      <protection locked="0"/>
    </xf>
    <xf numFmtId="164" fontId="6" fillId="2" borderId="19" xfId="1" applyNumberFormat="1" applyFont="1" applyFill="1" applyBorder="1" applyAlignment="1" applyProtection="1">
      <alignment horizontal="center" vertical="center" wrapText="1" readingOrder="1"/>
      <protection locked="0"/>
    </xf>
    <xf numFmtId="0" fontId="2" fillId="0" borderId="39" xfId="0" applyFont="1" applyBorder="1" applyAlignment="1" applyProtection="1">
      <alignment horizontal="left" vertical="top" wrapText="1"/>
      <protection locked="0"/>
    </xf>
    <xf numFmtId="0" fontId="2" fillId="0" borderId="22" xfId="0" applyFont="1" applyBorder="1" applyAlignment="1" applyProtection="1">
      <alignment horizontal="left" vertical="top" wrapText="1"/>
      <protection locked="0"/>
    </xf>
    <xf numFmtId="0" fontId="0" fillId="0" borderId="38" xfId="0" applyBorder="1" applyProtection="1">
      <protection locked="0"/>
    </xf>
    <xf numFmtId="0" fontId="8" fillId="8" borderId="48" xfId="0" applyFont="1" applyFill="1" applyBorder="1" applyAlignment="1" applyProtection="1">
      <alignment horizontal="center" vertical="center" wrapText="1" readingOrder="1"/>
      <protection locked="0"/>
    </xf>
    <xf numFmtId="0" fontId="6" fillId="9" borderId="49" xfId="0" applyFont="1" applyFill="1" applyBorder="1" applyAlignment="1" applyProtection="1">
      <alignment horizontal="center" vertical="center" wrapText="1" readingOrder="1"/>
      <protection locked="0"/>
    </xf>
    <xf numFmtId="0" fontId="8" fillId="9" borderId="49" xfId="0" applyFont="1" applyFill="1" applyBorder="1" applyAlignment="1" applyProtection="1">
      <alignment horizontal="center" vertical="center" wrapText="1" readingOrder="1"/>
      <protection locked="0"/>
    </xf>
    <xf numFmtId="0" fontId="8" fillId="8" borderId="18" xfId="0" applyFont="1" applyFill="1" applyBorder="1" applyAlignment="1" applyProtection="1">
      <alignment horizontal="center" vertical="center" wrapText="1" readingOrder="1"/>
      <protection locked="0"/>
    </xf>
    <xf numFmtId="164" fontId="6" fillId="10" borderId="52" xfId="1" applyNumberFormat="1" applyFont="1" applyFill="1" applyBorder="1" applyAlignment="1" applyProtection="1">
      <alignment horizontal="center" vertical="center" wrapText="1" readingOrder="1"/>
      <protection locked="0"/>
    </xf>
    <xf numFmtId="164" fontId="6" fillId="9" borderId="52" xfId="1" applyNumberFormat="1" applyFont="1" applyFill="1" applyBorder="1" applyAlignment="1" applyProtection="1">
      <alignment horizontal="center" vertical="center" wrapText="1" readingOrder="1"/>
      <protection locked="0"/>
    </xf>
    <xf numFmtId="164" fontId="6" fillId="13" borderId="51" xfId="1" applyNumberFormat="1" applyFont="1" applyFill="1" applyBorder="1" applyAlignment="1" applyProtection="1">
      <alignment horizontal="center" vertical="center" wrapText="1" readingOrder="1"/>
      <protection locked="0"/>
    </xf>
    <xf numFmtId="164" fontId="6" fillId="2" borderId="52" xfId="1" applyNumberFormat="1" applyFont="1" applyFill="1" applyBorder="1" applyAlignment="1" applyProtection="1">
      <alignment horizontal="center" vertical="center" wrapText="1" readingOrder="1"/>
      <protection locked="0"/>
    </xf>
    <xf numFmtId="164" fontId="6" fillId="13" borderId="52" xfId="1" applyNumberFormat="1" applyFont="1" applyFill="1" applyBorder="1" applyAlignment="1" applyProtection="1">
      <alignment horizontal="center" vertical="center" wrapText="1" readingOrder="1"/>
      <protection locked="0"/>
    </xf>
    <xf numFmtId="164" fontId="6" fillId="2" borderId="55" xfId="1" applyNumberFormat="1" applyFont="1" applyFill="1" applyBorder="1" applyAlignment="1" applyProtection="1">
      <alignment horizontal="center" vertical="center" wrapText="1" readingOrder="1"/>
      <protection locked="0"/>
    </xf>
    <xf numFmtId="164" fontId="6" fillId="31" borderId="56" xfId="1" applyNumberFormat="1" applyFont="1" applyFill="1" applyBorder="1" applyAlignment="1" applyProtection="1">
      <alignment horizontal="center" vertical="center" wrapText="1" readingOrder="1"/>
      <protection locked="0"/>
    </xf>
    <xf numFmtId="164" fontId="6" fillId="15" borderId="52" xfId="1" applyNumberFormat="1" applyFont="1" applyFill="1" applyBorder="1" applyAlignment="1" applyProtection="1">
      <alignment horizontal="center" vertical="center" wrapText="1" readingOrder="1"/>
      <protection locked="0"/>
    </xf>
    <xf numFmtId="164" fontId="6" fillId="31" borderId="52" xfId="1" applyNumberFormat="1" applyFont="1" applyFill="1" applyBorder="1" applyAlignment="1" applyProtection="1">
      <alignment horizontal="center" vertical="center" wrapText="1" readingOrder="1"/>
      <protection locked="0"/>
    </xf>
    <xf numFmtId="164" fontId="6" fillId="31" borderId="54" xfId="1" applyNumberFormat="1" applyFont="1" applyFill="1" applyBorder="1" applyAlignment="1" applyProtection="1">
      <alignment horizontal="center" vertical="center" wrapText="1" readingOrder="1"/>
      <protection locked="0"/>
    </xf>
    <xf numFmtId="164" fontId="6" fillId="3" borderId="51" xfId="1" applyNumberFormat="1" applyFont="1" applyFill="1" applyBorder="1" applyAlignment="1" applyProtection="1">
      <alignment horizontal="center" vertical="center" wrapText="1" readingOrder="1"/>
      <protection locked="0"/>
    </xf>
    <xf numFmtId="164" fontId="6" fillId="18" borderId="52" xfId="1" applyNumberFormat="1" applyFont="1" applyFill="1" applyBorder="1" applyAlignment="1" applyProtection="1">
      <alignment horizontal="center" vertical="center" wrapText="1" readingOrder="1"/>
      <protection locked="0"/>
    </xf>
    <xf numFmtId="164" fontId="6" fillId="3" borderId="52" xfId="1" applyNumberFormat="1" applyFont="1" applyFill="1" applyBorder="1" applyAlignment="1" applyProtection="1">
      <alignment horizontal="center" vertical="center" wrapText="1" readingOrder="1"/>
      <protection locked="0"/>
    </xf>
    <xf numFmtId="0" fontId="15" fillId="17" borderId="21" xfId="0" applyFont="1" applyFill="1" applyBorder="1" applyAlignment="1" applyProtection="1">
      <alignment horizontal="center" vertical="center" wrapText="1" readingOrder="1"/>
    </xf>
    <xf numFmtId="164" fontId="11" fillId="3" borderId="55" xfId="1" applyNumberFormat="1" applyFont="1" applyFill="1" applyBorder="1" applyAlignment="1" applyProtection="1">
      <alignment horizontal="center" vertical="center" wrapText="1" readingOrder="1"/>
      <protection locked="0"/>
    </xf>
    <xf numFmtId="164" fontId="6" fillId="4" borderId="52" xfId="1" applyNumberFormat="1" applyFont="1" applyFill="1" applyBorder="1" applyAlignment="1" applyProtection="1">
      <alignment horizontal="center" vertical="center" wrapText="1" readingOrder="1"/>
      <protection locked="0"/>
    </xf>
    <xf numFmtId="164" fontId="6" fillId="21" borderId="52" xfId="1" applyNumberFormat="1" applyFont="1" applyFill="1" applyBorder="1" applyAlignment="1" applyProtection="1">
      <alignment horizontal="center" vertical="center" wrapText="1" readingOrder="1"/>
      <protection locked="0"/>
    </xf>
    <xf numFmtId="0" fontId="12" fillId="20" borderId="18" xfId="0" applyFont="1" applyFill="1" applyBorder="1" applyAlignment="1" applyProtection="1">
      <alignment horizontal="center" vertical="center" wrapText="1" readingOrder="1"/>
    </xf>
    <xf numFmtId="164" fontId="6" fillId="4" borderId="54" xfId="1" applyNumberFormat="1" applyFont="1" applyFill="1" applyBorder="1" applyAlignment="1" applyProtection="1">
      <alignment horizontal="center" vertical="center" wrapText="1" readingOrder="1"/>
      <protection locked="0"/>
    </xf>
    <xf numFmtId="164" fontId="6" fillId="24" borderId="51" xfId="1" applyNumberFormat="1" applyFont="1" applyFill="1" applyBorder="1" applyAlignment="1" applyProtection="1">
      <alignment horizontal="center" vertical="center" wrapText="1" readingOrder="1"/>
      <protection locked="0"/>
    </xf>
    <xf numFmtId="164" fontId="6" fillId="30" borderId="52" xfId="1" applyNumberFormat="1" applyFont="1" applyFill="1" applyBorder="1" applyAlignment="1" applyProtection="1">
      <alignment horizontal="center" vertical="center" wrapText="1" readingOrder="1"/>
      <protection locked="0"/>
    </xf>
    <xf numFmtId="164" fontId="6" fillId="24" borderId="52" xfId="1" applyNumberFormat="1" applyFont="1" applyFill="1" applyBorder="1" applyAlignment="1" applyProtection="1">
      <alignment horizontal="center" vertical="center" wrapText="1" readingOrder="1"/>
      <protection locked="0"/>
    </xf>
    <xf numFmtId="164" fontId="6" fillId="24" borderId="55" xfId="1" applyNumberFormat="1" applyFont="1" applyFill="1" applyBorder="1" applyAlignment="1" applyProtection="1">
      <alignment horizontal="center" vertical="center" wrapText="1" readingOrder="1"/>
      <protection locked="0"/>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2" fillId="0" borderId="35"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6" fillId="9" borderId="50" xfId="0" applyFont="1" applyFill="1" applyBorder="1" applyAlignment="1" applyProtection="1">
      <alignment horizontal="center" vertical="center" wrapText="1" readingOrder="1"/>
      <protection locked="0"/>
    </xf>
    <xf numFmtId="0" fontId="6" fillId="10" borderId="17" xfId="0" applyFont="1" applyFill="1" applyBorder="1" applyAlignment="1" applyProtection="1">
      <alignment horizontal="center" vertical="center" wrapText="1" readingOrder="1"/>
      <protection locked="0"/>
    </xf>
    <xf numFmtId="0" fontId="6" fillId="9" borderId="17" xfId="0" applyFont="1" applyFill="1" applyBorder="1" applyAlignment="1" applyProtection="1">
      <alignment horizontal="center" vertical="center" wrapText="1" readingOrder="1"/>
      <protection locked="0"/>
    </xf>
    <xf numFmtId="0" fontId="6" fillId="13" borderId="50" xfId="0" applyFont="1" applyFill="1" applyBorder="1" applyAlignment="1" applyProtection="1">
      <alignment horizontal="center" vertical="center" wrapText="1"/>
      <protection locked="0"/>
    </xf>
    <xf numFmtId="0" fontId="6" fillId="31" borderId="14" xfId="0" applyFont="1" applyFill="1" applyBorder="1" applyAlignment="1" applyProtection="1">
      <alignment horizontal="center" vertical="center" wrapText="1" readingOrder="1"/>
      <protection locked="0"/>
    </xf>
    <xf numFmtId="0" fontId="11" fillId="15" borderId="17" xfId="0" applyFont="1" applyFill="1" applyBorder="1" applyAlignment="1" applyProtection="1">
      <alignment horizontal="center" vertical="center" wrapText="1" readingOrder="1"/>
      <protection locked="0"/>
    </xf>
    <xf numFmtId="0" fontId="11" fillId="31" borderId="17" xfId="0" applyFont="1" applyFill="1" applyBorder="1" applyAlignment="1" applyProtection="1">
      <alignment horizontal="center" vertical="center" wrapText="1" readingOrder="1"/>
      <protection locked="0"/>
    </xf>
    <xf numFmtId="0" fontId="7" fillId="31" borderId="17" xfId="0" applyFont="1" applyFill="1" applyBorder="1" applyAlignment="1" applyProtection="1">
      <alignment horizontal="center" vertical="center" wrapText="1" readingOrder="1"/>
      <protection locked="0"/>
    </xf>
    <xf numFmtId="0" fontId="6" fillId="15" borderId="17" xfId="0" applyFont="1" applyFill="1" applyBorder="1" applyAlignment="1" applyProtection="1">
      <alignment horizontal="center" vertical="center" wrapText="1" readingOrder="1"/>
      <protection locked="0"/>
    </xf>
    <xf numFmtId="0" fontId="6" fillId="31" borderId="17" xfId="0" applyFont="1" applyFill="1" applyBorder="1" applyAlignment="1" applyProtection="1">
      <alignment horizontal="center" vertical="center" wrapText="1" readingOrder="1"/>
      <protection locked="0"/>
    </xf>
    <xf numFmtId="0" fontId="6" fillId="31" borderId="47" xfId="0" applyFont="1" applyFill="1" applyBorder="1" applyAlignment="1" applyProtection="1">
      <alignment horizontal="center" vertical="center" wrapText="1" readingOrder="1"/>
      <protection locked="0"/>
    </xf>
    <xf numFmtId="0" fontId="6" fillId="18" borderId="17" xfId="0" applyFont="1" applyFill="1" applyBorder="1" applyAlignment="1" applyProtection="1">
      <alignment horizontal="center" vertical="center" wrapText="1" readingOrder="1"/>
      <protection locked="0"/>
    </xf>
    <xf numFmtId="0" fontId="6" fillId="4" borderId="17" xfId="0" applyFont="1" applyFill="1" applyBorder="1" applyAlignment="1" applyProtection="1">
      <alignment horizontal="center" vertical="center" wrapText="1" readingOrder="1"/>
      <protection locked="0"/>
    </xf>
    <xf numFmtId="0" fontId="6" fillId="21" borderId="17" xfId="0" applyFont="1" applyFill="1" applyBorder="1" applyAlignment="1" applyProtection="1">
      <alignment horizontal="center" vertical="center" wrapText="1" readingOrder="1"/>
      <protection locked="0"/>
    </xf>
    <xf numFmtId="0" fontId="6" fillId="4" borderId="47" xfId="0" applyFont="1" applyFill="1" applyBorder="1" applyAlignment="1" applyProtection="1">
      <alignment horizontal="center" vertical="center" wrapText="1" readingOrder="1"/>
      <protection locked="0"/>
    </xf>
    <xf numFmtId="0" fontId="6" fillId="24" borderId="50" xfId="0" applyFont="1" applyFill="1" applyBorder="1" applyAlignment="1" applyProtection="1">
      <alignment horizontal="center" vertical="center" wrapText="1" readingOrder="1"/>
      <protection locked="0"/>
    </xf>
    <xf numFmtId="0" fontId="6" fillId="30" borderId="17" xfId="0" applyFont="1" applyFill="1" applyBorder="1" applyAlignment="1" applyProtection="1">
      <alignment horizontal="center" vertical="center" wrapText="1" readingOrder="1"/>
      <protection locked="0"/>
    </xf>
    <xf numFmtId="0" fontId="6" fillId="24" borderId="17" xfId="0" applyFont="1" applyFill="1" applyBorder="1" applyAlignment="1" applyProtection="1">
      <alignment horizontal="center" vertical="center" wrapText="1" readingOrder="1"/>
      <protection locked="0"/>
    </xf>
    <xf numFmtId="0" fontId="6" fillId="24" borderId="20" xfId="0" applyFont="1" applyFill="1" applyBorder="1" applyAlignment="1" applyProtection="1">
      <alignment horizontal="center" vertical="center" wrapText="1" readingOrder="1"/>
      <protection locked="0"/>
    </xf>
    <xf numFmtId="2" fontId="6" fillId="10" borderId="27" xfId="0" applyNumberFormat="1" applyFont="1" applyFill="1" applyBorder="1" applyAlignment="1" applyProtection="1">
      <alignment horizontal="center" vertical="center" wrapText="1" readingOrder="1"/>
      <protection locked="0"/>
    </xf>
    <xf numFmtId="2" fontId="6" fillId="9" borderId="27" xfId="0" applyNumberFormat="1" applyFont="1" applyFill="1" applyBorder="1" applyAlignment="1" applyProtection="1">
      <alignment horizontal="center" vertical="center" wrapText="1" readingOrder="1"/>
      <protection locked="0"/>
    </xf>
    <xf numFmtId="2" fontId="6" fillId="31" borderId="26" xfId="0" applyNumberFormat="1" applyFont="1" applyFill="1" applyBorder="1" applyAlignment="1" applyProtection="1">
      <alignment horizontal="center" vertical="center" wrapText="1" readingOrder="1"/>
      <protection locked="0"/>
    </xf>
    <xf numFmtId="2" fontId="6" fillId="15" borderId="27" xfId="0" applyNumberFormat="1" applyFont="1" applyFill="1" applyBorder="1" applyAlignment="1" applyProtection="1">
      <alignment horizontal="center" vertical="center" wrapText="1" readingOrder="1"/>
      <protection locked="0"/>
    </xf>
    <xf numFmtId="2" fontId="6" fillId="31" borderId="27" xfId="0" applyNumberFormat="1" applyFont="1" applyFill="1" applyBorder="1" applyAlignment="1" applyProtection="1">
      <alignment horizontal="center" vertical="center" wrapText="1" readingOrder="1"/>
      <protection locked="0"/>
    </xf>
    <xf numFmtId="2" fontId="7" fillId="15" borderId="27" xfId="0" applyNumberFormat="1" applyFont="1" applyFill="1" applyBorder="1" applyAlignment="1" applyProtection="1">
      <alignment horizontal="center" vertical="center" wrapText="1" readingOrder="1"/>
      <protection locked="0"/>
    </xf>
    <xf numFmtId="2" fontId="11" fillId="15" borderId="27" xfId="0" applyNumberFormat="1" applyFont="1" applyFill="1" applyBorder="1" applyAlignment="1" applyProtection="1">
      <alignment horizontal="center" vertical="center" wrapText="1" readingOrder="1"/>
      <protection locked="0"/>
    </xf>
    <xf numFmtId="2" fontId="11" fillId="31" borderId="27" xfId="0" applyNumberFormat="1" applyFont="1" applyFill="1" applyBorder="1" applyAlignment="1" applyProtection="1">
      <alignment horizontal="center" vertical="center" wrapText="1" readingOrder="1"/>
      <protection locked="0"/>
    </xf>
    <xf numFmtId="2" fontId="6" fillId="31" borderId="58" xfId="0" applyNumberFormat="1" applyFont="1" applyFill="1" applyBorder="1" applyAlignment="1" applyProtection="1">
      <alignment horizontal="center" vertical="center" wrapText="1" readingOrder="1"/>
      <protection locked="0"/>
    </xf>
    <xf numFmtId="2" fontId="6" fillId="3" borderId="57" xfId="0" applyNumberFormat="1" applyFont="1" applyFill="1" applyBorder="1" applyAlignment="1" applyProtection="1">
      <alignment horizontal="center" vertical="center" wrapText="1" readingOrder="1"/>
      <protection locked="0"/>
    </xf>
    <xf numFmtId="2" fontId="6" fillId="18" borderId="27" xfId="0" applyNumberFormat="1" applyFont="1" applyFill="1" applyBorder="1" applyAlignment="1" applyProtection="1">
      <alignment horizontal="center" vertical="center" wrapText="1" readingOrder="1"/>
      <protection locked="0"/>
    </xf>
    <xf numFmtId="2" fontId="6" fillId="3" borderId="27" xfId="0" applyNumberFormat="1" applyFont="1" applyFill="1" applyBorder="1" applyAlignment="1" applyProtection="1">
      <alignment horizontal="center" vertical="center" wrapText="1" readingOrder="1"/>
      <protection locked="0"/>
    </xf>
    <xf numFmtId="2" fontId="11" fillId="3" borderId="28" xfId="0" applyNumberFormat="1" applyFont="1" applyFill="1" applyBorder="1" applyAlignment="1" applyProtection="1">
      <alignment horizontal="center" vertical="center" wrapText="1" readingOrder="1"/>
      <protection locked="0"/>
    </xf>
    <xf numFmtId="2" fontId="6" fillId="4" borderId="27" xfId="0" applyNumberFormat="1" applyFont="1" applyFill="1" applyBorder="1" applyAlignment="1" applyProtection="1">
      <alignment horizontal="center" vertical="center" wrapText="1" readingOrder="1"/>
      <protection locked="0"/>
    </xf>
    <xf numFmtId="2" fontId="6" fillId="21" borderId="27" xfId="0" applyNumberFormat="1" applyFont="1" applyFill="1" applyBorder="1" applyAlignment="1" applyProtection="1">
      <alignment horizontal="center" vertical="center" wrapText="1" readingOrder="1"/>
      <protection locked="0"/>
    </xf>
    <xf numFmtId="2" fontId="6" fillId="4" borderId="58" xfId="0" applyNumberFormat="1" applyFont="1" applyFill="1" applyBorder="1" applyAlignment="1" applyProtection="1">
      <alignment horizontal="center" vertical="center" wrapText="1" readingOrder="1"/>
      <protection locked="0"/>
    </xf>
    <xf numFmtId="2" fontId="6" fillId="24" borderId="57" xfId="0" applyNumberFormat="1" applyFont="1" applyFill="1" applyBorder="1" applyAlignment="1" applyProtection="1">
      <alignment horizontal="center" vertical="center" wrapText="1" readingOrder="1"/>
      <protection locked="0"/>
    </xf>
    <xf numFmtId="2" fontId="6" fillId="30" borderId="27" xfId="0" applyNumberFormat="1" applyFont="1" applyFill="1" applyBorder="1" applyAlignment="1" applyProtection="1">
      <alignment horizontal="center" vertical="center" wrapText="1" readingOrder="1"/>
      <protection locked="0"/>
    </xf>
    <xf numFmtId="2" fontId="6" fillId="24" borderId="27" xfId="0" applyNumberFormat="1" applyFont="1" applyFill="1" applyBorder="1" applyAlignment="1" applyProtection="1">
      <alignment horizontal="center" vertical="center" wrapText="1" readingOrder="1"/>
      <protection locked="0"/>
    </xf>
    <xf numFmtId="2" fontId="6" fillId="24" borderId="28" xfId="0" applyNumberFormat="1" applyFont="1" applyFill="1" applyBorder="1" applyAlignment="1" applyProtection="1">
      <alignment horizontal="center" vertical="center" wrapText="1" readingOrder="1"/>
      <protection locked="0"/>
    </xf>
    <xf numFmtId="0" fontId="8" fillId="9" borderId="48" xfId="0" applyFont="1" applyFill="1" applyBorder="1" applyAlignment="1" applyProtection="1">
      <alignment horizontal="center" vertical="center" wrapText="1" readingOrder="1"/>
      <protection locked="0"/>
    </xf>
    <xf numFmtId="0" fontId="6" fillId="9" borderId="51" xfId="0" applyFont="1" applyFill="1" applyBorder="1" applyAlignment="1" applyProtection="1">
      <alignment horizontal="center" vertical="center" wrapText="1" readingOrder="1"/>
      <protection locked="0"/>
    </xf>
    <xf numFmtId="0" fontId="8" fillId="10" borderId="18" xfId="0" applyFont="1" applyFill="1" applyBorder="1" applyAlignment="1" applyProtection="1">
      <alignment horizontal="center" vertical="center" wrapText="1" readingOrder="1"/>
      <protection locked="0"/>
    </xf>
    <xf numFmtId="0" fontId="6" fillId="10" borderId="52" xfId="0" applyFont="1" applyFill="1" applyBorder="1" applyAlignment="1" applyProtection="1">
      <alignment horizontal="center" vertical="center" wrapText="1" readingOrder="1"/>
      <protection locked="0"/>
    </xf>
    <xf numFmtId="0" fontId="8" fillId="9" borderId="18" xfId="0" applyFont="1" applyFill="1" applyBorder="1" applyAlignment="1" applyProtection="1">
      <alignment horizontal="center" vertical="center" wrapText="1" readingOrder="1"/>
      <protection locked="0"/>
    </xf>
    <xf numFmtId="0" fontId="8" fillId="13" borderId="48" xfId="0" applyFont="1" applyFill="1" applyBorder="1" applyAlignment="1" applyProtection="1">
      <alignment horizontal="center" vertical="center" wrapText="1"/>
      <protection locked="0"/>
    </xf>
    <xf numFmtId="0" fontId="8" fillId="31" borderId="15" xfId="0" applyFont="1" applyFill="1" applyBorder="1" applyAlignment="1" applyProtection="1">
      <alignment horizontal="center" vertical="center" wrapText="1" readingOrder="1"/>
      <protection locked="0"/>
    </xf>
    <xf numFmtId="0" fontId="8" fillId="15" borderId="18" xfId="0" applyFont="1" applyFill="1" applyBorder="1" applyAlignment="1" applyProtection="1">
      <alignment horizontal="center" vertical="center" wrapText="1" readingOrder="1"/>
      <protection locked="0"/>
    </xf>
    <xf numFmtId="0" fontId="8" fillId="15" borderId="52" xfId="0" applyFont="1" applyFill="1" applyBorder="1" applyAlignment="1" applyProtection="1">
      <alignment horizontal="center" vertical="center" wrapText="1" readingOrder="1"/>
      <protection locked="0"/>
    </xf>
    <xf numFmtId="0" fontId="8" fillId="31" borderId="18" xfId="0" applyFont="1" applyFill="1" applyBorder="1" applyAlignment="1" applyProtection="1">
      <alignment horizontal="center" vertical="center" wrapText="1" readingOrder="1"/>
      <protection locked="0"/>
    </xf>
    <xf numFmtId="0" fontId="8" fillId="31" borderId="53" xfId="0" applyFont="1" applyFill="1" applyBorder="1" applyAlignment="1" applyProtection="1">
      <alignment horizontal="center" vertical="center" wrapText="1" readingOrder="1"/>
      <protection locked="0"/>
    </xf>
    <xf numFmtId="0" fontId="8" fillId="3" borderId="48" xfId="0" applyFont="1" applyFill="1" applyBorder="1" applyAlignment="1" applyProtection="1">
      <alignment horizontal="center" vertical="center" wrapText="1" readingOrder="1"/>
      <protection locked="0"/>
    </xf>
    <xf numFmtId="0" fontId="8" fillId="18" borderId="18" xfId="0" applyFont="1" applyFill="1" applyBorder="1" applyAlignment="1" applyProtection="1">
      <alignment horizontal="center" vertical="center" wrapText="1" readingOrder="1"/>
      <protection locked="0"/>
    </xf>
    <xf numFmtId="0" fontId="8" fillId="18" borderId="52" xfId="0" applyFont="1" applyFill="1" applyBorder="1" applyAlignment="1" applyProtection="1">
      <alignment horizontal="center" vertical="center" wrapText="1" readingOrder="1"/>
      <protection locked="0"/>
    </xf>
    <xf numFmtId="0" fontId="8" fillId="3" borderId="18" xfId="0" applyFont="1" applyFill="1" applyBorder="1" applyAlignment="1" applyProtection="1">
      <alignment horizontal="center" vertical="center" wrapText="1" readingOrder="1"/>
      <protection locked="0"/>
    </xf>
    <xf numFmtId="0" fontId="8" fillId="3" borderId="52" xfId="0" applyFont="1" applyFill="1" applyBorder="1" applyAlignment="1" applyProtection="1">
      <alignment horizontal="center" vertical="center" wrapText="1" readingOrder="1"/>
      <protection locked="0"/>
    </xf>
    <xf numFmtId="0" fontId="15" fillId="3" borderId="21" xfId="0" applyFont="1" applyFill="1" applyBorder="1" applyAlignment="1" applyProtection="1">
      <alignment horizontal="center" vertical="center" wrapText="1" readingOrder="1"/>
      <protection locked="0"/>
    </xf>
    <xf numFmtId="0" fontId="15" fillId="3" borderId="55" xfId="0" applyFont="1" applyFill="1" applyBorder="1" applyAlignment="1" applyProtection="1">
      <alignment horizontal="center" vertical="center" wrapText="1" readingOrder="1"/>
      <protection locked="0"/>
    </xf>
    <xf numFmtId="0" fontId="8" fillId="4" borderId="18" xfId="0" applyFont="1" applyFill="1" applyBorder="1" applyAlignment="1" applyProtection="1">
      <alignment horizontal="center" vertical="center" wrapText="1" readingOrder="1"/>
      <protection locked="0"/>
    </xf>
    <xf numFmtId="0" fontId="8" fillId="4" borderId="52" xfId="0" applyFont="1" applyFill="1" applyBorder="1" applyAlignment="1" applyProtection="1">
      <alignment horizontal="center" vertical="center" wrapText="1" readingOrder="1"/>
      <protection locked="0"/>
    </xf>
    <xf numFmtId="0" fontId="8" fillId="21" borderId="18" xfId="0" applyFont="1" applyFill="1" applyBorder="1" applyAlignment="1" applyProtection="1">
      <alignment horizontal="center" vertical="center" wrapText="1" readingOrder="1"/>
      <protection locked="0"/>
    </xf>
    <xf numFmtId="0" fontId="8" fillId="21" borderId="52" xfId="0" applyFont="1" applyFill="1" applyBorder="1" applyAlignment="1" applyProtection="1">
      <alignment horizontal="center" vertical="center" wrapText="1" readingOrder="1"/>
      <protection locked="0"/>
    </xf>
    <xf numFmtId="0" fontId="8" fillId="4" borderId="53" xfId="0" applyFont="1" applyFill="1" applyBorder="1" applyAlignment="1" applyProtection="1">
      <alignment horizontal="center" vertical="center" wrapText="1" readingOrder="1"/>
      <protection locked="0"/>
    </xf>
    <xf numFmtId="0" fontId="8" fillId="4" borderId="54" xfId="0" applyFont="1" applyFill="1" applyBorder="1" applyAlignment="1" applyProtection="1">
      <alignment horizontal="center" vertical="center" wrapText="1" readingOrder="1"/>
      <protection locked="0"/>
    </xf>
    <xf numFmtId="0" fontId="8" fillId="24" borderId="48" xfId="0" applyFont="1" applyFill="1" applyBorder="1" applyAlignment="1" applyProtection="1">
      <alignment horizontal="center" vertical="center" wrapText="1" readingOrder="1"/>
      <protection locked="0"/>
    </xf>
    <xf numFmtId="0" fontId="6" fillId="24" borderId="51" xfId="0" applyFont="1" applyFill="1" applyBorder="1" applyAlignment="1" applyProtection="1">
      <alignment horizontal="center" vertical="center" wrapText="1" readingOrder="1"/>
      <protection locked="0"/>
    </xf>
    <xf numFmtId="0" fontId="8" fillId="30" borderId="18" xfId="0" applyFont="1" applyFill="1" applyBorder="1" applyAlignment="1" applyProtection="1">
      <alignment horizontal="center" vertical="center" wrapText="1" readingOrder="1"/>
      <protection locked="0"/>
    </xf>
    <xf numFmtId="0" fontId="6" fillId="30" borderId="52" xfId="0" applyFont="1" applyFill="1" applyBorder="1" applyAlignment="1" applyProtection="1">
      <alignment horizontal="center" vertical="center" wrapText="1" readingOrder="1"/>
      <protection locked="0"/>
    </xf>
    <xf numFmtId="0" fontId="8" fillId="24" borderId="18" xfId="0" applyFont="1" applyFill="1" applyBorder="1" applyAlignment="1" applyProtection="1">
      <alignment horizontal="center" vertical="center" wrapText="1" readingOrder="1"/>
      <protection locked="0"/>
    </xf>
    <xf numFmtId="0" fontId="6" fillId="24" borderId="52" xfId="0" applyFont="1" applyFill="1" applyBorder="1" applyAlignment="1" applyProtection="1">
      <alignment horizontal="center" vertical="center" wrapText="1" readingOrder="1"/>
      <protection locked="0"/>
    </xf>
    <xf numFmtId="0" fontId="8" fillId="24" borderId="21" xfId="0" applyFont="1" applyFill="1" applyBorder="1" applyAlignment="1" applyProtection="1">
      <alignment horizontal="center" vertical="center" wrapText="1" readingOrder="1"/>
      <protection locked="0"/>
    </xf>
    <xf numFmtId="0" fontId="6" fillId="24" borderId="55" xfId="0" applyFont="1" applyFill="1" applyBorder="1" applyAlignment="1" applyProtection="1">
      <alignment horizontal="center" vertical="center" wrapText="1" readingOrder="1"/>
      <protection locked="0"/>
    </xf>
    <xf numFmtId="0" fontId="6" fillId="3" borderId="50" xfId="0" applyFont="1" applyFill="1" applyBorder="1" applyAlignment="1" applyProtection="1">
      <alignment horizontal="center" vertical="center" wrapText="1" readingOrder="1"/>
      <protection locked="0"/>
    </xf>
    <xf numFmtId="0" fontId="6" fillId="3" borderId="17" xfId="0" applyFont="1" applyFill="1" applyBorder="1" applyAlignment="1" applyProtection="1">
      <alignment horizontal="center" vertical="center" wrapText="1" readingOrder="1"/>
      <protection locked="0"/>
    </xf>
    <xf numFmtId="0" fontId="11" fillId="3" borderId="20" xfId="0" applyFont="1" applyFill="1" applyBorder="1" applyAlignment="1" applyProtection="1">
      <alignment horizontal="center" vertical="center" wrapText="1" readingOrder="1"/>
      <protection locked="0"/>
    </xf>
    <xf numFmtId="2" fontId="11" fillId="13" borderId="57" xfId="0" applyNumberFormat="1" applyFont="1" applyFill="1" applyBorder="1" applyAlignment="1" applyProtection="1">
      <alignment horizontal="center" vertical="center" wrapText="1" readingOrder="1"/>
      <protection locked="0"/>
    </xf>
    <xf numFmtId="2" fontId="11" fillId="2" borderId="27" xfId="0" applyNumberFormat="1" applyFont="1" applyFill="1" applyBorder="1" applyAlignment="1" applyProtection="1">
      <alignment horizontal="center" vertical="center" wrapText="1" readingOrder="1"/>
      <protection locked="0"/>
    </xf>
    <xf numFmtId="2" fontId="11" fillId="13" borderId="27" xfId="0" applyNumberFormat="1" applyFont="1" applyFill="1" applyBorder="1" applyAlignment="1" applyProtection="1">
      <alignment horizontal="center" vertical="center" wrapText="1" readingOrder="1"/>
      <protection locked="0"/>
    </xf>
    <xf numFmtId="2" fontId="11" fillId="13" borderId="27" xfId="0" applyNumberFormat="1" applyFont="1" applyFill="1" applyBorder="1" applyAlignment="1" applyProtection="1">
      <alignment horizontal="center" vertical="center" wrapText="1"/>
      <protection locked="0"/>
    </xf>
    <xf numFmtId="2" fontId="11" fillId="2" borderId="28" xfId="0" applyNumberFormat="1" applyFont="1" applyFill="1" applyBorder="1" applyAlignment="1" applyProtection="1">
      <alignment horizontal="center" vertical="center" wrapText="1"/>
      <protection locked="0"/>
    </xf>
    <xf numFmtId="2" fontId="11" fillId="13" borderId="49" xfId="0" applyNumberFormat="1" applyFont="1" applyFill="1" applyBorder="1" applyAlignment="1" applyProtection="1">
      <alignment horizontal="center" vertical="center" wrapText="1" readingOrder="1"/>
      <protection locked="0"/>
    </xf>
    <xf numFmtId="2" fontId="11" fillId="2" borderId="16" xfId="0" applyNumberFormat="1" applyFont="1" applyFill="1" applyBorder="1" applyAlignment="1" applyProtection="1">
      <alignment horizontal="center" vertical="center" wrapText="1" readingOrder="1"/>
      <protection locked="0"/>
    </xf>
    <xf numFmtId="2" fontId="11" fillId="13" borderId="16" xfId="0" applyNumberFormat="1" applyFont="1" applyFill="1" applyBorder="1" applyAlignment="1" applyProtection="1">
      <alignment horizontal="center" vertical="center" wrapText="1" readingOrder="1"/>
      <protection locked="0"/>
    </xf>
    <xf numFmtId="2" fontId="11" fillId="2" borderId="19" xfId="0" applyNumberFormat="1" applyFont="1" applyFill="1" applyBorder="1" applyAlignment="1" applyProtection="1">
      <alignment horizontal="center" vertical="center" wrapText="1" readingOrder="1"/>
      <protection locked="0"/>
    </xf>
    <xf numFmtId="0" fontId="6" fillId="9" borderId="52" xfId="0" applyFont="1" applyFill="1" applyBorder="1" applyAlignment="1" applyProtection="1">
      <alignment horizontal="center" vertical="center" wrapText="1" readingOrder="1"/>
      <protection locked="0"/>
    </xf>
    <xf numFmtId="0" fontId="6" fillId="9" borderId="46" xfId="0" applyFont="1" applyFill="1" applyBorder="1" applyAlignment="1" applyProtection="1">
      <alignment horizontal="center" vertical="center" wrapText="1" readingOrder="1"/>
      <protection locked="0"/>
    </xf>
    <xf numFmtId="0" fontId="6" fillId="9" borderId="47" xfId="0" applyFont="1" applyFill="1" applyBorder="1" applyAlignment="1" applyProtection="1">
      <alignment horizontal="center" vertical="center" wrapText="1" readingOrder="1"/>
      <protection locked="0"/>
    </xf>
    <xf numFmtId="0" fontId="8" fillId="9" borderId="53" xfId="0" applyFont="1" applyFill="1" applyBorder="1" applyAlignment="1" applyProtection="1">
      <alignment horizontal="center" vertical="center" wrapText="1" readingOrder="1"/>
      <protection locked="0"/>
    </xf>
    <xf numFmtId="0" fontId="8" fillId="9" borderId="46" xfId="0" applyFont="1" applyFill="1" applyBorder="1" applyAlignment="1" applyProtection="1">
      <alignment horizontal="center" vertical="center" wrapText="1" readingOrder="1"/>
      <protection locked="0"/>
    </xf>
    <xf numFmtId="0" fontId="6" fillId="9" borderId="54" xfId="0" applyFont="1" applyFill="1" applyBorder="1" applyAlignment="1" applyProtection="1">
      <alignment horizontal="center" vertical="center" wrapText="1" readingOrder="1"/>
      <protection locked="0"/>
    </xf>
    <xf numFmtId="2" fontId="6" fillId="9" borderId="58" xfId="0" applyNumberFormat="1" applyFont="1" applyFill="1" applyBorder="1" applyAlignment="1" applyProtection="1">
      <alignment horizontal="center" vertical="center" wrapText="1" readingOrder="1"/>
      <protection locked="0"/>
    </xf>
    <xf numFmtId="164" fontId="6" fillId="9" borderId="46" xfId="1" applyNumberFormat="1" applyFont="1" applyFill="1" applyBorder="1" applyAlignment="1" applyProtection="1">
      <alignment horizontal="center" vertical="center" wrapText="1" readingOrder="1"/>
      <protection locked="0"/>
    </xf>
    <xf numFmtId="2" fontId="6" fillId="9" borderId="46" xfId="0" applyNumberFormat="1" applyFont="1" applyFill="1" applyBorder="1" applyAlignment="1" applyProtection="1">
      <alignment horizontal="center" vertical="center" wrapText="1" readingOrder="1"/>
      <protection locked="0"/>
    </xf>
    <xf numFmtId="164" fontId="6" fillId="9" borderId="54" xfId="1" applyNumberFormat="1" applyFont="1" applyFill="1" applyBorder="1" applyAlignment="1" applyProtection="1">
      <alignment horizontal="center" vertical="center" wrapText="1" readingOrder="1"/>
      <protection locked="0"/>
    </xf>
    <xf numFmtId="0" fontId="6" fillId="13" borderId="51" xfId="0" applyFont="1" applyFill="1" applyBorder="1" applyAlignment="1" applyProtection="1">
      <alignment horizontal="center" vertical="center" wrapText="1"/>
      <protection locked="0"/>
    </xf>
    <xf numFmtId="0" fontId="6" fillId="2" borderId="52" xfId="0" applyFont="1" applyFill="1" applyBorder="1" applyAlignment="1" applyProtection="1">
      <alignment horizontal="center" vertical="center" wrapText="1"/>
      <protection locked="0"/>
    </xf>
    <xf numFmtId="0" fontId="6" fillId="13" borderId="52" xfId="0" applyFont="1" applyFill="1" applyBorder="1" applyAlignment="1" applyProtection="1">
      <alignment horizontal="center" vertical="center" wrapText="1"/>
      <protection locked="0"/>
    </xf>
    <xf numFmtId="0" fontId="6" fillId="2" borderId="55" xfId="0" applyFont="1" applyFill="1" applyBorder="1" applyAlignment="1" applyProtection="1">
      <alignment horizontal="center" vertical="center" wrapText="1"/>
      <protection locked="0"/>
    </xf>
    <xf numFmtId="0" fontId="6" fillId="31" borderId="56" xfId="0" applyFont="1" applyFill="1" applyBorder="1" applyAlignment="1" applyProtection="1">
      <alignment horizontal="center" vertical="center" wrapText="1" readingOrder="1"/>
      <protection locked="0"/>
    </xf>
    <xf numFmtId="0" fontId="6" fillId="15" borderId="52" xfId="0" applyFont="1" applyFill="1" applyBorder="1" applyAlignment="1" applyProtection="1">
      <alignment horizontal="center" vertical="center" wrapText="1" readingOrder="1"/>
      <protection locked="0"/>
    </xf>
    <xf numFmtId="0" fontId="6" fillId="31" borderId="52" xfId="0" applyFont="1" applyFill="1" applyBorder="1" applyAlignment="1" applyProtection="1">
      <alignment horizontal="center" vertical="center" wrapText="1" readingOrder="1"/>
      <protection locked="0"/>
    </xf>
    <xf numFmtId="0" fontId="6" fillId="3" borderId="51" xfId="0" applyFont="1" applyFill="1" applyBorder="1" applyAlignment="1" applyProtection="1">
      <alignment horizontal="center" vertical="center" wrapText="1" readingOrder="1"/>
      <protection locked="0"/>
    </xf>
    <xf numFmtId="0" fontId="6" fillId="18" borderId="52" xfId="0" applyFont="1" applyFill="1" applyBorder="1" applyAlignment="1" applyProtection="1">
      <alignment horizontal="center" vertical="center" wrapText="1" readingOrder="1"/>
      <protection locked="0"/>
    </xf>
    <xf numFmtId="0" fontId="6" fillId="3" borderId="52" xfId="0" applyFont="1" applyFill="1" applyBorder="1" applyAlignment="1" applyProtection="1">
      <alignment horizontal="center" vertical="center" wrapText="1" readingOrder="1"/>
      <protection locked="0"/>
    </xf>
    <xf numFmtId="0" fontId="6" fillId="4" borderId="52" xfId="0" applyFont="1" applyFill="1" applyBorder="1" applyAlignment="1" applyProtection="1">
      <alignment horizontal="center" vertical="center" wrapText="1" readingOrder="1"/>
      <protection locked="0"/>
    </xf>
    <xf numFmtId="0" fontId="13" fillId="24" borderId="17" xfId="0" applyFont="1" applyFill="1" applyBorder="1" applyAlignment="1" applyProtection="1">
      <alignment horizontal="center" vertical="center" wrapText="1" readingOrder="1"/>
      <protection locked="0"/>
    </xf>
    <xf numFmtId="0" fontId="2" fillId="0" borderId="23" xfId="0" applyFont="1" applyBorder="1" applyAlignment="1">
      <alignment horizontal="center"/>
    </xf>
    <xf numFmtId="0" fontId="2" fillId="22" borderId="48" xfId="0" applyFont="1" applyFill="1" applyBorder="1" applyAlignment="1" applyProtection="1">
      <alignment horizontal="center" vertical="center" textRotation="90" wrapText="1"/>
    </xf>
    <xf numFmtId="0" fontId="2" fillId="22" borderId="18" xfId="0" applyFont="1" applyFill="1" applyBorder="1" applyAlignment="1" applyProtection="1">
      <alignment horizontal="center" vertical="center" textRotation="90" wrapText="1"/>
    </xf>
    <xf numFmtId="0" fontId="2" fillId="22" borderId="21" xfId="0" applyFont="1" applyFill="1" applyBorder="1" applyAlignment="1" applyProtection="1">
      <alignment horizontal="center" vertical="center" textRotation="90" wrapText="1"/>
    </xf>
    <xf numFmtId="0" fontId="6" fillId="23" borderId="48" xfId="0" applyFont="1" applyFill="1" applyBorder="1" applyAlignment="1" applyProtection="1">
      <alignment horizontal="center" vertical="center"/>
    </xf>
    <xf numFmtId="0" fontId="6" fillId="23" borderId="18" xfId="0" applyFont="1" applyFill="1" applyBorder="1" applyAlignment="1" applyProtection="1">
      <alignment horizontal="center" vertical="center"/>
    </xf>
    <xf numFmtId="0" fontId="6" fillId="23" borderId="21" xfId="0" applyFont="1" applyFill="1" applyBorder="1" applyAlignment="1" applyProtection="1">
      <alignment horizontal="center" vertical="center"/>
    </xf>
    <xf numFmtId="0" fontId="2" fillId="16" borderId="48" xfId="0" applyFont="1" applyFill="1" applyBorder="1" applyAlignment="1" applyProtection="1">
      <alignment horizontal="center" vertical="center" textRotation="90" wrapText="1"/>
    </xf>
    <xf numFmtId="0" fontId="2" fillId="16" borderId="18" xfId="0" applyFont="1" applyFill="1" applyBorder="1" applyAlignment="1" applyProtection="1">
      <alignment horizontal="center" vertical="center" textRotation="90" wrapText="1"/>
    </xf>
    <xf numFmtId="0" fontId="2" fillId="16" borderId="21" xfId="0" applyFont="1" applyFill="1" applyBorder="1" applyAlignment="1" applyProtection="1">
      <alignment horizontal="center" vertical="center" textRotation="90" wrapText="1"/>
    </xf>
    <xf numFmtId="0" fontId="8" fillId="17" borderId="18" xfId="0" applyFont="1" applyFill="1" applyBorder="1" applyAlignment="1" applyProtection="1">
      <alignment horizontal="center" vertical="center" wrapText="1" readingOrder="1"/>
    </xf>
    <xf numFmtId="0" fontId="15" fillId="17" borderId="18" xfId="0" applyFont="1" applyFill="1" applyBorder="1" applyAlignment="1" applyProtection="1">
      <alignment horizontal="center" vertical="center" wrapText="1" readingOrder="1"/>
    </xf>
    <xf numFmtId="0" fontId="2" fillId="19" borderId="18" xfId="0" applyFont="1" applyFill="1" applyBorder="1" applyAlignment="1" applyProtection="1">
      <alignment horizontal="center" vertical="center" textRotation="90" wrapText="1"/>
    </xf>
    <xf numFmtId="0" fontId="2" fillId="19" borderId="53" xfId="0" applyFont="1" applyFill="1" applyBorder="1" applyAlignment="1" applyProtection="1">
      <alignment horizontal="center" vertical="center" textRotation="90" wrapText="1"/>
    </xf>
    <xf numFmtId="0" fontId="12" fillId="20" borderId="18" xfId="0" applyFont="1" applyFill="1" applyBorder="1" applyAlignment="1" applyProtection="1">
      <alignment horizontal="center" vertical="center" wrapText="1" readingOrder="1"/>
    </xf>
    <xf numFmtId="0" fontId="12" fillId="20" borderId="53" xfId="0" applyFont="1" applyFill="1" applyBorder="1" applyAlignment="1" applyProtection="1">
      <alignment horizontal="center" vertical="center" wrapText="1" readingOrder="1"/>
    </xf>
    <xf numFmtId="0" fontId="2" fillId="5" borderId="29" xfId="2" applyFont="1" applyFill="1" applyBorder="1" applyAlignment="1" applyProtection="1">
      <alignment horizontal="center" vertical="center" wrapText="1"/>
    </xf>
    <xf numFmtId="0" fontId="2" fillId="5" borderId="30" xfId="2" applyFont="1" applyFill="1" applyBorder="1" applyAlignment="1" applyProtection="1">
      <alignment horizontal="center" vertical="center" wrapText="1"/>
    </xf>
    <xf numFmtId="0" fontId="2" fillId="5" borderId="4" xfId="2" applyFont="1" applyFill="1" applyBorder="1" applyAlignment="1" applyProtection="1">
      <alignment horizontal="center" vertical="center" wrapText="1"/>
    </xf>
    <xf numFmtId="0" fontId="2" fillId="5" borderId="5" xfId="2" applyFont="1" applyFill="1" applyBorder="1" applyAlignment="1" applyProtection="1">
      <alignment horizontal="center" vertical="center" wrapText="1"/>
    </xf>
    <xf numFmtId="0" fontId="2" fillId="5" borderId="32" xfId="2" applyFont="1" applyFill="1" applyBorder="1" applyAlignment="1" applyProtection="1">
      <alignment horizontal="center" vertical="center" wrapText="1"/>
    </xf>
    <xf numFmtId="0" fontId="8" fillId="11" borderId="36" xfId="0" applyFont="1" applyFill="1" applyBorder="1" applyAlignment="1" applyProtection="1">
      <alignment horizontal="center" vertical="center" wrapText="1" readingOrder="1"/>
    </xf>
    <xf numFmtId="0" fontId="8" fillId="11" borderId="31" xfId="0" applyFont="1" applyFill="1" applyBorder="1" applyAlignment="1" applyProtection="1">
      <alignment horizontal="center" vertical="center" wrapText="1" readingOrder="1"/>
    </xf>
    <xf numFmtId="0" fontId="8" fillId="11" borderId="37" xfId="0" applyFont="1" applyFill="1" applyBorder="1" applyAlignment="1" applyProtection="1">
      <alignment horizontal="center" vertical="center" wrapText="1" readingOrder="1"/>
    </xf>
    <xf numFmtId="0" fontId="2" fillId="7" borderId="48" xfId="0" applyFont="1" applyFill="1" applyBorder="1" applyAlignment="1" applyProtection="1">
      <alignment horizontal="center" vertical="center" textRotation="90" wrapText="1"/>
    </xf>
    <xf numFmtId="0" fontId="2" fillId="7" borderId="18" xfId="0" applyFont="1" applyFill="1" applyBorder="1" applyAlignment="1" applyProtection="1">
      <alignment horizontal="center" vertical="center" textRotation="90" wrapText="1"/>
    </xf>
    <xf numFmtId="0" fontId="2" fillId="7" borderId="53" xfId="0" applyFont="1" applyFill="1" applyBorder="1" applyAlignment="1" applyProtection="1">
      <alignment horizontal="center" vertical="center" textRotation="90" wrapText="1"/>
    </xf>
    <xf numFmtId="0" fontId="8" fillId="8" borderId="18" xfId="0" applyFont="1" applyFill="1" applyBorder="1" applyAlignment="1" applyProtection="1">
      <alignment horizontal="center" vertical="center" wrapText="1" readingOrder="1"/>
      <protection locked="0"/>
    </xf>
    <xf numFmtId="0" fontId="8" fillId="8" borderId="53" xfId="0" applyFont="1" applyFill="1" applyBorder="1" applyAlignment="1" applyProtection="1">
      <alignment horizontal="center" vertical="center" wrapText="1" readingOrder="1"/>
      <protection locked="0"/>
    </xf>
    <xf numFmtId="0" fontId="2" fillId="11" borderId="48" xfId="0" applyFont="1" applyFill="1" applyBorder="1" applyAlignment="1" applyProtection="1">
      <alignment horizontal="center" vertical="center" textRotation="90" wrapText="1"/>
    </xf>
    <xf numFmtId="0" fontId="2" fillId="11" borderId="18" xfId="0" applyFont="1" applyFill="1" applyBorder="1" applyAlignment="1" applyProtection="1">
      <alignment horizontal="center" vertical="center" textRotation="90" wrapText="1"/>
    </xf>
    <xf numFmtId="0" fontId="2" fillId="11" borderId="21" xfId="0" applyFont="1" applyFill="1" applyBorder="1" applyAlignment="1" applyProtection="1">
      <alignment horizontal="center" vertical="center" textRotation="90" wrapText="1"/>
    </xf>
    <xf numFmtId="0" fontId="8" fillId="12" borderId="48" xfId="0" applyFont="1" applyFill="1" applyBorder="1" applyAlignment="1" applyProtection="1">
      <alignment horizontal="center" vertical="center"/>
    </xf>
    <xf numFmtId="0" fontId="8" fillId="12" borderId="18" xfId="0" applyFont="1" applyFill="1" applyBorder="1" applyAlignment="1" applyProtection="1">
      <alignment horizontal="center" vertical="center"/>
    </xf>
    <xf numFmtId="0" fontId="8" fillId="12" borderId="21" xfId="0" applyFont="1" applyFill="1" applyBorder="1" applyAlignment="1" applyProtection="1">
      <alignment horizontal="center" vertical="center"/>
    </xf>
    <xf numFmtId="0" fontId="2" fillId="14" borderId="15" xfId="0" applyFont="1" applyFill="1" applyBorder="1" applyAlignment="1" applyProtection="1">
      <alignment horizontal="center" vertical="center" textRotation="90" wrapText="1"/>
    </xf>
    <xf numFmtId="0" fontId="2" fillId="14" borderId="18" xfId="0" applyFont="1" applyFill="1" applyBorder="1" applyAlignment="1" applyProtection="1">
      <alignment horizontal="center" vertical="center" textRotation="90" wrapText="1"/>
    </xf>
    <xf numFmtId="0" fontId="2" fillId="14" borderId="53" xfId="0" applyFont="1" applyFill="1" applyBorder="1" applyAlignment="1" applyProtection="1">
      <alignment horizontal="center" vertical="center" textRotation="90" wrapText="1"/>
    </xf>
    <xf numFmtId="0" fontId="11" fillId="32" borderId="15" xfId="0" applyFont="1" applyFill="1" applyBorder="1" applyAlignment="1" applyProtection="1">
      <alignment horizontal="center" vertical="center" wrapText="1" readingOrder="1"/>
    </xf>
    <xf numFmtId="0" fontId="11" fillId="32" borderId="18" xfId="0" applyFont="1" applyFill="1" applyBorder="1" applyAlignment="1" applyProtection="1">
      <alignment horizontal="center" vertical="center" wrapText="1" readingOrder="1"/>
    </xf>
    <xf numFmtId="0" fontId="9" fillId="25" borderId="12" xfId="0" applyFont="1" applyFill="1" applyBorder="1" applyAlignment="1" applyProtection="1">
      <alignment horizontal="center" vertical="center" wrapText="1" readingOrder="1"/>
    </xf>
    <xf numFmtId="0" fontId="9" fillId="25" borderId="0" xfId="0" applyFont="1" applyFill="1" applyBorder="1" applyAlignment="1" applyProtection="1">
      <alignment horizontal="center" vertical="center" wrapText="1" readingOrder="1"/>
    </xf>
    <xf numFmtId="0" fontId="10" fillId="25" borderId="0" xfId="0" applyFont="1" applyFill="1" applyBorder="1" applyAlignment="1" applyProtection="1">
      <alignment horizontal="center" vertical="center" wrapText="1" readingOrder="1"/>
    </xf>
    <xf numFmtId="0" fontId="9" fillId="25" borderId="25" xfId="0" applyFont="1" applyFill="1" applyBorder="1" applyAlignment="1" applyProtection="1">
      <alignment horizontal="center" vertical="center" wrapText="1" readingOrder="1"/>
    </xf>
    <xf numFmtId="0" fontId="12" fillId="17" borderId="48" xfId="0" applyFont="1" applyFill="1" applyBorder="1" applyAlignment="1" applyProtection="1">
      <alignment horizontal="center" vertical="center" wrapText="1" readingOrder="1"/>
    </xf>
    <xf numFmtId="0" fontId="12" fillId="17" borderId="18" xfId="0" applyFont="1" applyFill="1" applyBorder="1" applyAlignment="1" applyProtection="1">
      <alignment horizontal="center" vertical="center" wrapText="1" readingOrder="1"/>
    </xf>
    <xf numFmtId="0" fontId="11" fillId="32" borderId="53" xfId="0" applyFont="1" applyFill="1" applyBorder="1" applyAlignment="1" applyProtection="1">
      <alignment horizontal="center" vertical="center" wrapText="1" readingOrder="1"/>
    </xf>
    <xf numFmtId="0" fontId="15" fillId="17" borderId="53" xfId="0" applyFont="1" applyFill="1" applyBorder="1" applyAlignment="1" applyProtection="1">
      <alignment horizontal="center" vertical="center" wrapText="1" readingOrder="1"/>
    </xf>
    <xf numFmtId="0" fontId="15" fillId="17" borderId="59" xfId="0" applyFont="1" applyFill="1" applyBorder="1" applyAlignment="1" applyProtection="1">
      <alignment horizontal="center" vertical="center" wrapText="1" readingOrder="1"/>
    </xf>
    <xf numFmtId="0" fontId="15" fillId="17" borderId="15" xfId="0" applyFont="1" applyFill="1" applyBorder="1" applyAlignment="1" applyProtection="1">
      <alignment horizontal="center" vertical="center" wrapText="1" readingOrder="1"/>
    </xf>
    <xf numFmtId="0" fontId="0" fillId="0" borderId="0" xfId="0" applyAlignment="1">
      <alignment horizontal="left" vertical="top" wrapText="1"/>
    </xf>
    <xf numFmtId="0" fontId="6" fillId="21" borderId="52" xfId="0" applyFont="1" applyFill="1" applyBorder="1" applyAlignment="1" applyProtection="1">
      <alignment horizontal="center" vertical="center" wrapText="1" readingOrder="1"/>
      <protection locked="0"/>
    </xf>
    <xf numFmtId="0" fontId="13" fillId="31" borderId="54" xfId="0" applyFont="1" applyFill="1" applyBorder="1" applyAlignment="1" applyProtection="1">
      <alignment horizontal="center" vertical="center" wrapText="1" readingOrder="1"/>
      <protection locked="0"/>
    </xf>
    <xf numFmtId="0" fontId="13" fillId="4" borderId="52" xfId="0" applyFont="1" applyFill="1" applyBorder="1" applyAlignment="1" applyProtection="1">
      <alignment horizontal="center" vertical="center" wrapText="1" readingOrder="1"/>
      <protection locked="0"/>
    </xf>
    <xf numFmtId="10" fontId="0" fillId="0" borderId="0" xfId="1" applyNumberFormat="1" applyFont="1"/>
    <xf numFmtId="0" fontId="16" fillId="0" borderId="0" xfId="0" applyFont="1" applyAlignment="1">
      <alignment horizontal="center"/>
    </xf>
    <xf numFmtId="164" fontId="8" fillId="12" borderId="57" xfId="1" applyNumberFormat="1" applyFont="1" applyFill="1" applyBorder="1" applyAlignment="1" applyProtection="1">
      <alignment horizontal="center" vertical="center"/>
    </xf>
    <xf numFmtId="164" fontId="8" fillId="12" borderId="27" xfId="1" applyNumberFormat="1" applyFont="1" applyFill="1" applyBorder="1" applyAlignment="1" applyProtection="1">
      <alignment horizontal="center" vertical="center"/>
    </xf>
    <xf numFmtId="164" fontId="8" fillId="12" borderId="28" xfId="1" applyNumberFormat="1" applyFont="1" applyFill="1" applyBorder="1" applyAlignment="1" applyProtection="1">
      <alignment horizontal="center" vertical="center"/>
    </xf>
    <xf numFmtId="164" fontId="2" fillId="7" borderId="49" xfId="0" applyNumberFormat="1" applyFont="1" applyFill="1" applyBorder="1" applyAlignment="1" applyProtection="1">
      <alignment horizontal="center" vertical="center" textRotation="90" wrapText="1"/>
    </xf>
    <xf numFmtId="164" fontId="2" fillId="7" borderId="50" xfId="0" applyNumberFormat="1" applyFont="1" applyFill="1" applyBorder="1" applyAlignment="1" applyProtection="1">
      <alignment horizontal="center" vertical="center" textRotation="90" wrapText="1"/>
    </xf>
    <xf numFmtId="164" fontId="2" fillId="7" borderId="16" xfId="0" applyNumberFormat="1" applyFont="1" applyFill="1" applyBorder="1" applyAlignment="1" applyProtection="1">
      <alignment horizontal="center" vertical="center" textRotation="90" wrapText="1"/>
    </xf>
    <xf numFmtId="164" fontId="2" fillId="7" borderId="17" xfId="0" applyNumberFormat="1" applyFont="1" applyFill="1" applyBorder="1" applyAlignment="1" applyProtection="1">
      <alignment horizontal="center" vertical="center" textRotation="90" wrapText="1"/>
    </xf>
    <xf numFmtId="164" fontId="2" fillId="7" borderId="46" xfId="0" applyNumberFormat="1" applyFont="1" applyFill="1" applyBorder="1" applyAlignment="1" applyProtection="1">
      <alignment horizontal="center" vertical="center" textRotation="90" wrapText="1"/>
    </xf>
    <xf numFmtId="164" fontId="2" fillId="7" borderId="47" xfId="0" applyNumberFormat="1" applyFont="1" applyFill="1" applyBorder="1" applyAlignment="1" applyProtection="1">
      <alignment horizontal="center" vertical="center" textRotation="90" wrapText="1"/>
    </xf>
    <xf numFmtId="164" fontId="2" fillId="11" borderId="49" xfId="0" applyNumberFormat="1" applyFont="1" applyFill="1" applyBorder="1" applyAlignment="1" applyProtection="1">
      <alignment horizontal="center" vertical="center" textRotation="90" wrapText="1"/>
    </xf>
    <xf numFmtId="164" fontId="2" fillId="11" borderId="50" xfId="0" applyNumberFormat="1" applyFont="1" applyFill="1" applyBorder="1" applyAlignment="1" applyProtection="1">
      <alignment horizontal="center" vertical="center" textRotation="90" wrapText="1"/>
    </xf>
    <xf numFmtId="164" fontId="2" fillId="11" borderId="16" xfId="0" applyNumberFormat="1" applyFont="1" applyFill="1" applyBorder="1" applyAlignment="1" applyProtection="1">
      <alignment horizontal="center" vertical="center" textRotation="90" wrapText="1"/>
    </xf>
    <xf numFmtId="164" fontId="2" fillId="11" borderId="17" xfId="0" applyNumberFormat="1" applyFont="1" applyFill="1" applyBorder="1" applyAlignment="1" applyProtection="1">
      <alignment horizontal="center" vertical="center" textRotation="90" wrapText="1"/>
    </xf>
    <xf numFmtId="164" fontId="2" fillId="11" borderId="19" xfId="0" applyNumberFormat="1" applyFont="1" applyFill="1" applyBorder="1" applyAlignment="1" applyProtection="1">
      <alignment horizontal="center" vertical="center" textRotation="90" wrapText="1"/>
    </xf>
    <xf numFmtId="164" fontId="2" fillId="11" borderId="20" xfId="0" applyNumberFormat="1" applyFont="1" applyFill="1" applyBorder="1" applyAlignment="1" applyProtection="1">
      <alignment horizontal="center" vertical="center" textRotation="90" wrapText="1"/>
    </xf>
    <xf numFmtId="164" fontId="2" fillId="14" borderId="13" xfId="0" applyNumberFormat="1" applyFont="1" applyFill="1" applyBorder="1" applyAlignment="1" applyProtection="1">
      <alignment horizontal="center" vertical="center" textRotation="90" wrapText="1"/>
    </xf>
    <xf numFmtId="164" fontId="2" fillId="14" borderId="14" xfId="0" applyNumberFormat="1" applyFont="1" applyFill="1" applyBorder="1" applyAlignment="1" applyProtection="1">
      <alignment horizontal="center" vertical="center" textRotation="90" wrapText="1"/>
    </xf>
    <xf numFmtId="164" fontId="2" fillId="14" borderId="16" xfId="0" applyNumberFormat="1" applyFont="1" applyFill="1" applyBorder="1" applyAlignment="1" applyProtection="1">
      <alignment horizontal="center" vertical="center" textRotation="90" wrapText="1"/>
    </xf>
    <xf numFmtId="164" fontId="2" fillId="14" borderId="17" xfId="0" applyNumberFormat="1" applyFont="1" applyFill="1" applyBorder="1" applyAlignment="1" applyProtection="1">
      <alignment horizontal="center" vertical="center" textRotation="90" wrapText="1"/>
    </xf>
    <xf numFmtId="164" fontId="2" fillId="14" borderId="46" xfId="0" applyNumberFormat="1" applyFont="1" applyFill="1" applyBorder="1" applyAlignment="1" applyProtection="1">
      <alignment horizontal="center" vertical="center" textRotation="90" wrapText="1"/>
    </xf>
    <xf numFmtId="164" fontId="2" fillId="14" borderId="47" xfId="0" applyNumberFormat="1" applyFont="1" applyFill="1" applyBorder="1" applyAlignment="1" applyProtection="1">
      <alignment horizontal="center" vertical="center" textRotation="90" wrapText="1"/>
    </xf>
    <xf numFmtId="164" fontId="2" fillId="16" borderId="49" xfId="0" applyNumberFormat="1" applyFont="1" applyFill="1" applyBorder="1" applyAlignment="1" applyProtection="1">
      <alignment horizontal="center" vertical="center" textRotation="90" wrapText="1"/>
    </xf>
    <xf numFmtId="164" fontId="2" fillId="16" borderId="50" xfId="0" applyNumberFormat="1" applyFont="1" applyFill="1" applyBorder="1" applyAlignment="1" applyProtection="1">
      <alignment horizontal="center" vertical="center" textRotation="90" wrapText="1"/>
    </xf>
    <xf numFmtId="164" fontId="2" fillId="16" borderId="16" xfId="0" applyNumberFormat="1" applyFont="1" applyFill="1" applyBorder="1" applyAlignment="1" applyProtection="1">
      <alignment horizontal="center" vertical="center" textRotation="90" wrapText="1"/>
    </xf>
    <xf numFmtId="164" fontId="2" fillId="16" borderId="17" xfId="0" applyNumberFormat="1" applyFont="1" applyFill="1" applyBorder="1" applyAlignment="1" applyProtection="1">
      <alignment horizontal="center" vertical="center" textRotation="90" wrapText="1"/>
    </xf>
    <xf numFmtId="164" fontId="2" fillId="16" borderId="19" xfId="0" applyNumberFormat="1" applyFont="1" applyFill="1" applyBorder="1" applyAlignment="1" applyProtection="1">
      <alignment horizontal="center" vertical="center" textRotation="90" wrapText="1"/>
    </xf>
    <xf numFmtId="164" fontId="2" fillId="16" borderId="20" xfId="0" applyNumberFormat="1" applyFont="1" applyFill="1" applyBorder="1" applyAlignment="1" applyProtection="1">
      <alignment horizontal="center" vertical="center" textRotation="90" wrapText="1"/>
    </xf>
    <xf numFmtId="164" fontId="2" fillId="19" borderId="16" xfId="0" applyNumberFormat="1" applyFont="1" applyFill="1" applyBorder="1" applyAlignment="1" applyProtection="1">
      <alignment horizontal="center" vertical="center" textRotation="90" wrapText="1"/>
    </xf>
    <xf numFmtId="164" fontId="2" fillId="19" borderId="17" xfId="0" applyNumberFormat="1" applyFont="1" applyFill="1" applyBorder="1" applyAlignment="1" applyProtection="1">
      <alignment horizontal="center" vertical="center" textRotation="90" wrapText="1"/>
    </xf>
    <xf numFmtId="164" fontId="2" fillId="19" borderId="46" xfId="0" applyNumberFormat="1" applyFont="1" applyFill="1" applyBorder="1" applyAlignment="1" applyProtection="1">
      <alignment horizontal="center" vertical="center" textRotation="90" wrapText="1"/>
    </xf>
    <xf numFmtId="164" fontId="2" fillId="19" borderId="47" xfId="0" applyNumberFormat="1" applyFont="1" applyFill="1" applyBorder="1" applyAlignment="1" applyProtection="1">
      <alignment horizontal="center" vertical="center" textRotation="90" wrapText="1"/>
    </xf>
    <xf numFmtId="164" fontId="2" fillId="22" borderId="49" xfId="0" applyNumberFormat="1" applyFont="1" applyFill="1" applyBorder="1" applyAlignment="1" applyProtection="1">
      <alignment horizontal="center" vertical="center" textRotation="90" wrapText="1"/>
    </xf>
    <xf numFmtId="164" fontId="2" fillId="22" borderId="50" xfId="0" applyNumberFormat="1" applyFont="1" applyFill="1" applyBorder="1" applyAlignment="1" applyProtection="1">
      <alignment horizontal="center" vertical="center" textRotation="90" wrapText="1"/>
    </xf>
    <xf numFmtId="164" fontId="2" fillId="22" borderId="16" xfId="0" applyNumberFormat="1" applyFont="1" applyFill="1" applyBorder="1" applyAlignment="1" applyProtection="1">
      <alignment horizontal="center" vertical="center" textRotation="90" wrapText="1"/>
    </xf>
    <xf numFmtId="164" fontId="2" fillId="22" borderId="17" xfId="0" applyNumberFormat="1" applyFont="1" applyFill="1" applyBorder="1" applyAlignment="1" applyProtection="1">
      <alignment horizontal="center" vertical="center" textRotation="90" wrapText="1"/>
    </xf>
    <xf numFmtId="164" fontId="2" fillId="22" borderId="19" xfId="0" applyNumberFormat="1" applyFont="1" applyFill="1" applyBorder="1" applyAlignment="1" applyProtection="1">
      <alignment horizontal="center" vertical="center" textRotation="90" wrapText="1"/>
    </xf>
    <xf numFmtId="164" fontId="2" fillId="22" borderId="20" xfId="0" applyNumberFormat="1" applyFont="1" applyFill="1" applyBorder="1" applyAlignment="1" applyProtection="1">
      <alignment horizontal="center" vertical="center" textRotation="90" wrapText="1"/>
    </xf>
    <xf numFmtId="164" fontId="8" fillId="8" borderId="57" xfId="1" applyNumberFormat="1" applyFont="1" applyFill="1" applyBorder="1" applyAlignment="1" applyProtection="1">
      <alignment horizontal="center" vertical="center" wrapText="1" readingOrder="1"/>
      <protection locked="0"/>
    </xf>
    <xf numFmtId="164" fontId="8" fillId="8" borderId="27" xfId="1" applyNumberFormat="1" applyFont="1" applyFill="1" applyBorder="1" applyAlignment="1" applyProtection="1">
      <alignment horizontal="center" vertical="center" wrapText="1" readingOrder="1"/>
      <protection locked="0"/>
    </xf>
    <xf numFmtId="164" fontId="8" fillId="8" borderId="46" xfId="1" applyNumberFormat="1" applyFont="1" applyFill="1" applyBorder="1" applyAlignment="1" applyProtection="1">
      <alignment horizontal="center" vertical="center" wrapText="1" readingOrder="1"/>
      <protection locked="0"/>
    </xf>
    <xf numFmtId="164" fontId="8" fillId="8" borderId="13" xfId="1" applyNumberFormat="1" applyFont="1" applyFill="1" applyBorder="1" applyAlignment="1" applyProtection="1">
      <alignment horizontal="center" vertical="center" wrapText="1" readingOrder="1"/>
      <protection locked="0"/>
    </xf>
    <xf numFmtId="164" fontId="8" fillId="8" borderId="60" xfId="1" applyNumberFormat="1" applyFont="1" applyFill="1" applyBorder="1" applyAlignment="1" applyProtection="1">
      <alignment horizontal="center" vertical="center" wrapText="1" readingOrder="1"/>
      <protection locked="0"/>
    </xf>
    <xf numFmtId="164" fontId="12" fillId="17" borderId="61" xfId="1" applyNumberFormat="1" applyFont="1" applyFill="1" applyBorder="1" applyAlignment="1" applyProtection="1">
      <alignment horizontal="center" vertical="center" wrapText="1" readingOrder="1"/>
    </xf>
    <xf numFmtId="164" fontId="12" fillId="17" borderId="62" xfId="1" applyNumberFormat="1" applyFont="1" applyFill="1" applyBorder="1" applyAlignment="1" applyProtection="1">
      <alignment horizontal="center" vertical="center" wrapText="1" readingOrder="1"/>
    </xf>
    <xf numFmtId="164" fontId="12" fillId="17" borderId="13" xfId="1" applyNumberFormat="1" applyFont="1" applyFill="1" applyBorder="1" applyAlignment="1" applyProtection="1">
      <alignment horizontal="center" vertical="center" wrapText="1" readingOrder="1"/>
    </xf>
    <xf numFmtId="164" fontId="8" fillId="17" borderId="46" xfId="1" applyNumberFormat="1" applyFont="1" applyFill="1" applyBorder="1" applyAlignment="1" applyProtection="1">
      <alignment horizontal="center" vertical="center" wrapText="1" readingOrder="1"/>
    </xf>
    <xf numFmtId="164" fontId="8" fillId="17" borderId="62" xfId="1" applyNumberFormat="1" applyFont="1" applyFill="1" applyBorder="1" applyAlignment="1" applyProtection="1">
      <alignment horizontal="center" vertical="center" wrapText="1" readingOrder="1"/>
    </xf>
    <xf numFmtId="164" fontId="8" fillId="17" borderId="13" xfId="1" applyNumberFormat="1" applyFont="1" applyFill="1" applyBorder="1" applyAlignment="1" applyProtection="1">
      <alignment horizontal="center" vertical="center" wrapText="1" readingOrder="1"/>
    </xf>
    <xf numFmtId="164" fontId="12" fillId="20" borderId="61" xfId="1" applyNumberFormat="1" applyFont="1" applyFill="1" applyBorder="1" applyAlignment="1" applyProtection="1">
      <alignment horizontal="center" vertical="center" wrapText="1" readingOrder="1"/>
    </xf>
    <xf numFmtId="164" fontId="12" fillId="20" borderId="13" xfId="1" applyNumberFormat="1" applyFont="1" applyFill="1" applyBorder="1" applyAlignment="1" applyProtection="1">
      <alignment horizontal="center" vertical="center" wrapText="1" readingOrder="1"/>
    </xf>
    <xf numFmtId="164" fontId="12" fillId="20" borderId="46" xfId="1" applyNumberFormat="1" applyFont="1" applyFill="1" applyBorder="1" applyAlignment="1" applyProtection="1">
      <alignment horizontal="center" vertical="center" wrapText="1" readingOrder="1"/>
    </xf>
    <xf numFmtId="164" fontId="12" fillId="20" borderId="62" xfId="1" applyNumberFormat="1" applyFont="1" applyFill="1" applyBorder="1" applyAlignment="1" applyProtection="1">
      <alignment horizontal="center" vertical="center" wrapText="1" readingOrder="1"/>
    </xf>
    <xf numFmtId="164" fontId="12" fillId="20" borderId="27" xfId="1" applyNumberFormat="1" applyFont="1" applyFill="1" applyBorder="1" applyAlignment="1" applyProtection="1">
      <alignment horizontal="center" vertical="center" wrapText="1" readingOrder="1"/>
    </xf>
    <xf numFmtId="164" fontId="12" fillId="20" borderId="60" xfId="1" applyNumberFormat="1" applyFont="1" applyFill="1" applyBorder="1" applyAlignment="1" applyProtection="1">
      <alignment horizontal="center" vertical="center" wrapText="1" readingOrder="1"/>
    </xf>
    <xf numFmtId="164" fontId="6" fillId="23" borderId="57" xfId="1" applyNumberFormat="1" applyFont="1" applyFill="1" applyBorder="1" applyAlignment="1" applyProtection="1">
      <alignment horizontal="center" vertical="center"/>
    </xf>
    <xf numFmtId="164" fontId="6" fillId="23" borderId="27" xfId="1" applyNumberFormat="1" applyFont="1" applyFill="1" applyBorder="1" applyAlignment="1" applyProtection="1">
      <alignment horizontal="center" vertical="center"/>
    </xf>
    <xf numFmtId="164" fontId="6" fillId="23" borderId="28" xfId="1" applyNumberFormat="1" applyFont="1" applyFill="1" applyBorder="1" applyAlignment="1" applyProtection="1">
      <alignment horizontal="center" vertical="center"/>
    </xf>
    <xf numFmtId="164" fontId="6" fillId="32" borderId="61" xfId="1" applyNumberFormat="1" applyFont="1" applyFill="1" applyBorder="1" applyAlignment="1" applyProtection="1">
      <alignment horizontal="center" vertical="center" wrapText="1" readingOrder="1"/>
    </xf>
    <xf numFmtId="164" fontId="6" fillId="32" borderId="62" xfId="1" applyNumberFormat="1" applyFont="1" applyFill="1" applyBorder="1" applyAlignment="1" applyProtection="1">
      <alignment horizontal="center" vertical="center" wrapText="1" readingOrder="1"/>
    </xf>
    <xf numFmtId="164" fontId="6" fillId="32" borderId="13" xfId="1" applyNumberFormat="1" applyFont="1" applyFill="1" applyBorder="1" applyAlignment="1" applyProtection="1">
      <alignment horizontal="center" vertical="center" wrapText="1" readingOrder="1"/>
    </xf>
    <xf numFmtId="164" fontId="6" fillId="32" borderId="27" xfId="1" applyNumberFormat="1" applyFont="1" applyFill="1" applyBorder="1" applyAlignment="1" applyProtection="1">
      <alignment horizontal="center" vertical="center" wrapText="1" readingOrder="1"/>
    </xf>
    <xf numFmtId="164" fontId="6" fillId="32" borderId="46" xfId="1" applyNumberFormat="1" applyFont="1" applyFill="1" applyBorder="1" applyAlignment="1" applyProtection="1">
      <alignment horizontal="center" vertical="center" wrapText="1" readingOrder="1"/>
    </xf>
    <xf numFmtId="164" fontId="6" fillId="32" borderId="60" xfId="1" applyNumberFormat="1" applyFont="1" applyFill="1" applyBorder="1" applyAlignment="1" applyProtection="1">
      <alignment horizontal="center" vertical="center" wrapText="1" readingOrder="1"/>
    </xf>
    <xf numFmtId="164" fontId="8" fillId="17" borderId="28" xfId="1" applyNumberFormat="1" applyFont="1" applyFill="1" applyBorder="1" applyAlignment="1" applyProtection="1">
      <alignment horizontal="center" vertical="center" wrapText="1" readingOrder="1"/>
    </xf>
  </cellXfs>
  <cellStyles count="3">
    <cellStyle name="Normal" xfId="0" builtinId="0"/>
    <cellStyle name="Normal 2" xfId="2" xr:uid="{7624BDF4-0364-4662-AF9D-C258E38E2BF1}"/>
    <cellStyle name="Porcentaje" xfId="1" builtinId="5"/>
  </cellStyles>
  <dxfs count="10">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E5E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externalLink" Target="externalLinks/externalLink1.xml"/><Relationship Id="rId9" Type="http://schemas.microsoft.com/office/2017/06/relationships/rdRichValue" Target="richData/rdrichvalue.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Implementación corte 1º</a:t>
            </a:r>
            <a:r>
              <a:rPr lang="es-CO" baseline="0"/>
              <a:t> trimestre de 2022</a:t>
            </a:r>
            <a:endParaRPr lang="es-CO"/>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1°T'!$C$19</c:f>
              <c:strCache>
                <c:ptCount val="1"/>
                <c:pt idx="0">
                  <c:v>28/01/2022</c:v>
                </c:pt>
              </c:strCache>
            </c:strRef>
          </c:tx>
          <c:spPr>
            <a:noFill/>
            <a:ln>
              <a:noFill/>
            </a:ln>
            <a:effectLst/>
          </c:spPr>
          <c:invertIfNegative val="0"/>
          <c:errBars>
            <c:errBarType val="plus"/>
            <c:errValType val="cust"/>
            <c:noEndCap val="1"/>
            <c:plus>
              <c:numRef>
                <c:f>'Gantt 1°T'!$G$19:$G$24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1°T'!$C$19:$C$24</c:f>
              <c:numCache>
                <c:formatCode>m/d/yyyy</c:formatCode>
                <c:ptCount val="6"/>
                <c:pt idx="0">
                  <c:v>44589</c:v>
                </c:pt>
                <c:pt idx="1">
                  <c:v>44589</c:v>
                </c:pt>
                <c:pt idx="2">
                  <c:v>44589</c:v>
                </c:pt>
                <c:pt idx="3">
                  <c:v>44589</c:v>
                </c:pt>
                <c:pt idx="4">
                  <c:v>44589</c:v>
                </c:pt>
                <c:pt idx="5">
                  <c:v>44589</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1°T'!$E$19:$E$24</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7431361155157724E-2"/>
                  <c:y val="2.29955760029653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3"/>
              <c:layout>
                <c:manualLayout>
                  <c:x val="-0.11019078318233984"/>
                  <c:y val="0.282517076607860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6.0555295262367012E-2"/>
                  <c:y val="9.85524685841372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52358818721824E-2"/>
                  <c:y val="-4.79093032160399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2.573859116679917E-2"/>
                  <c:y val="-7.52860479109200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6.038669466056746E-2"/>
                  <c:y val="-4.1065117042319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1°T'!$B$130:$B$132</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1°T'!$C$130:$C$132</c:f>
              <c:numCache>
                <c:formatCode>0.00%</c:formatCode>
                <c:ptCount val="3"/>
                <c:pt idx="0">
                  <c:v>0</c:v>
                </c:pt>
                <c:pt idx="1">
                  <c:v>0</c:v>
                </c:pt>
                <c:pt idx="2">
                  <c:v>0</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0548053614643016E-2"/>
                  <c:y val="-0.2318076488780614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1.4573138499833681E-16"/>
                  <c:y val="8.78059276053262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4.8688093339683207E-2"/>
                  <c:y val="-3.512237104213052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4.6700824223777769E-2"/>
                  <c:y val="-6.32202678758350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8.3465302868028349E-2"/>
                  <c:y val="-1.40489484168522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1°T'!$B$152:$B$156</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1°T'!$C$152:$C$156</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944471462402521E-2"/>
                  <c:y val="9.70755642306968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5.2292330137996008E-2"/>
                  <c:y val="-0.1164906770768361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6.7786353882587178E-2"/>
                  <c:y val="0.132022767353747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6.1007718494328664E-2"/>
                  <c:y val="0.1048416093691526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1°T'!$B$175:$B$179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1°T'!$C$175:$C$179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Racionalizaciòn de tràmites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1">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_xlchart.v2.4</cx:f>
      </cx:strDim>
      <cx:numDim type="val">
        <cx:f>_xlchart.v2.5</cx:f>
      </cx:numDim>
    </cx:data>
  </cx:chartData>
  <cx:chart>
    <cx:title pos="t" align="ctr" overlay="0">
      <cx:tx>
        <cx:txData>
          <cx:v>Actividadess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1">
        <cx:catScaling gapWidth="0.0599999987"/>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7">
  <a:schemeClr val="accent4"/>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6">
  <a:schemeClr val="accent3"/>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microsoft.com/office/2014/relationships/chartEx" Target="../charts/chartEx2.xml"/><Relationship Id="rId4" Type="http://schemas.openxmlformats.org/officeDocument/2006/relationships/chart" Target="../charts/chart4.xml"/><Relationship Id="rId9" Type="http://schemas.microsoft.com/office/2014/relationships/chartEx" Target="../charts/chartEx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xdr:row>
      <xdr:rowOff>95250</xdr:rowOff>
    </xdr:from>
    <xdr:to>
      <xdr:col>7</xdr:col>
      <xdr:colOff>11906</xdr:colOff>
      <xdr:row>25</xdr:row>
      <xdr:rowOff>119064</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29</xdr:row>
      <xdr:rowOff>23812</xdr:rowOff>
    </xdr:from>
    <xdr:to>
      <xdr:col>6</xdr:col>
      <xdr:colOff>1535906</xdr:colOff>
      <xdr:row>49</xdr:row>
      <xdr:rowOff>154779</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303610</xdr:colOff>
      <xdr:row>52</xdr:row>
      <xdr:rowOff>130970</xdr:rowOff>
    </xdr:from>
    <xdr:to>
      <xdr:col>7</xdr:col>
      <xdr:colOff>11906</xdr:colOff>
      <xdr:row>79</xdr:row>
      <xdr:rowOff>119063</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285751</xdr:colOff>
      <xdr:row>84</xdr:row>
      <xdr:rowOff>3569</xdr:rowOff>
    </xdr:from>
    <xdr:to>
      <xdr:col>7</xdr:col>
      <xdr:colOff>23812</xdr:colOff>
      <xdr:row>104</xdr:row>
      <xdr:rowOff>59530</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17858</xdr:colOff>
      <xdr:row>124</xdr:row>
      <xdr:rowOff>182165</xdr:rowOff>
    </xdr:from>
    <xdr:to>
      <xdr:col>6</xdr:col>
      <xdr:colOff>1535906</xdr:colOff>
      <xdr:row>144</xdr:row>
      <xdr:rowOff>83344</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147</xdr:row>
      <xdr:rowOff>3570</xdr:rowOff>
    </xdr:from>
    <xdr:to>
      <xdr:col>6</xdr:col>
      <xdr:colOff>1524000</xdr:colOff>
      <xdr:row>165</xdr:row>
      <xdr:rowOff>190499</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303609</xdr:colOff>
      <xdr:row>168</xdr:row>
      <xdr:rowOff>0</xdr:rowOff>
    </xdr:from>
    <xdr:to>
      <xdr:col>6</xdr:col>
      <xdr:colOff>1535906</xdr:colOff>
      <xdr:row>190</xdr:row>
      <xdr:rowOff>23813</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303609</xdr:colOff>
      <xdr:row>105</xdr:row>
      <xdr:rowOff>182163</xdr:rowOff>
    </xdr:from>
    <xdr:to>
      <xdr:col>6</xdr:col>
      <xdr:colOff>1535906</xdr:colOff>
      <xdr:row>122</xdr:row>
      <xdr:rowOff>190498</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03609" y="20375163"/>
              <a:ext cx="12578953" cy="32468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5953</xdr:colOff>
      <xdr:row>192</xdr:row>
      <xdr:rowOff>182164</xdr:rowOff>
    </xdr:from>
    <xdr:to>
      <xdr:col>7</xdr:col>
      <xdr:colOff>23812</xdr:colOff>
      <xdr:row>210</xdr:row>
      <xdr:rowOff>23812</xdr:rowOff>
    </xdr:to>
    <mc:AlternateContent xmlns:mc="http://schemas.openxmlformats.org/markup-compatibility/2006">
      <mc:Choice xmlns:cx2="http://schemas.microsoft.com/office/drawing/2015/10/21/chartex" Requires="cx2">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39328" y="36948664"/>
              <a:ext cx="12578953"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sheetName val="PM FURAG 2021"/>
    </sheetNames>
    <sheetDataSet>
      <sheetData sheetId="0">
        <row r="25">
          <cell r="B25" t="str">
            <v>Repositorio productos mínimos</v>
          </cell>
          <cell r="C25">
            <v>0.84000000000000008</v>
          </cell>
        </row>
        <row r="26">
          <cell r="B26" t="str">
            <v>Acompañamiento entidades Lideres de política</v>
          </cell>
          <cell r="C26">
            <v>0.94666666666666666</v>
          </cell>
        </row>
        <row r="27">
          <cell r="B27" t="str">
            <v>Actualización autodiagnósticos</v>
          </cell>
          <cell r="C27">
            <v>0.82444444444444431</v>
          </cell>
        </row>
        <row r="28">
          <cell r="B28" t="str">
            <v>Implementación de Recomendaciones FURAG 2020</v>
          </cell>
          <cell r="C28">
            <v>0.84573150649350637</v>
          </cell>
        </row>
        <row r="29">
          <cell r="B29" t="str">
            <v>Diligenciamiento de preguntas del cuestionario 2020 con soportes de la vigencia 2021 el último trimestre</v>
          </cell>
          <cell r="C29">
            <v>1</v>
          </cell>
        </row>
        <row r="30">
          <cell r="B30" t="str">
            <v>Mejoras detectadas</v>
          </cell>
          <cell r="C30">
            <v>1</v>
          </cell>
        </row>
      </sheetData>
      <sheetData sheetId="1" refreshError="1"/>
    </sheetDataSet>
  </externalBook>
</externalLink>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Flags>
  </global>
</rvTypesInfo>
</file>

<file path=xl/richData/rdrichvalue.xml><?xml version="1.0" encoding="utf-8"?>
<rvData xmlns="http://schemas.microsoft.com/office/spreadsheetml/2017/richdata" count="7">
  <rv s="0">
    <v>0</v>
    <v>8</v>
    <v>1</v>
    <v>1</v>
  </rv>
  <rv s="0">
    <v>0</v>
    <v>8</v>
    <v>6</v>
    <v>1</v>
  </rv>
  <rv s="0">
    <v>0</v>
    <v>8</v>
    <v>4</v>
    <v>1</v>
  </rv>
  <rv s="1">
    <v>8</v>
    <v>1</v>
  </rv>
  <rv s="0">
    <v>0</v>
    <v>8</v>
    <v>3</v>
    <v>1</v>
  </rv>
  <rv s="0">
    <v>0</v>
    <v>8</v>
    <v>5</v>
    <v>1</v>
  </rv>
  <rv s="0">
    <v>0</v>
    <v>8</v>
    <v>2</v>
    <v>1</v>
  </rv>
</rvData>
</file>

<file path=xl/richData/rdrichvaluestructure.xml><?xml version="1.0" encoding="utf-8"?>
<rvStructures xmlns="http://schemas.microsoft.com/office/spreadsheetml/2017/richdata" count="2">
  <s t="_error">
    <k n="colOffset" t="i"/>
    <k n="errorType" t="i"/>
    <k n="rwOffset"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1:F41" totalsRowShown="0">
  <autoFilter ref="A1:F41" xr:uid="{71103083-45F6-48D7-A737-41817D5B4EA5}"/>
  <tableColumns count="6">
    <tableColumn id="1" xr3:uid="{CE3E4423-5A44-4471-85DA-96FFFE3C45DA}" name="ID"/>
    <tableColumn id="2" xr3:uid="{4A9D7573-4DFD-43F0-817F-41FDB34B0222}" name="DEPENDENCIA"/>
    <tableColumn id="3" xr3:uid="{63C02428-615B-463F-A28B-9A7D743D7FEF}" name="MEMORANDO" dataDxfId="9"/>
    <tableColumn id="4" xr3:uid="{040E8AD4-A5A1-4A15-B17B-A8FF6E860BDE}" name="SOLICITUD" dataDxfId="8"/>
    <tableColumn id="6" xr3:uid="{74B0E0A0-1D79-4E9E-A328-3BBC76B4EB02}" name="INCLUSIÒN" dataDxfId="7"/>
    <tableColumn id="5" xr3:uid="{2E3705C7-5358-49C6-A2F9-282E66EBA29E}" name="OBSERVACIÒN" dataDxfId="6"/>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1:F41"/>
  <sheetViews>
    <sheetView zoomScale="80" zoomScaleNormal="80" workbookViewId="0">
      <selection activeCell="B52" sqref="B52"/>
    </sheetView>
  </sheetViews>
  <sheetFormatPr baseColWidth="10" defaultRowHeight="15" x14ac:dyDescent="0.2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1" spans="1:6" x14ac:dyDescent="0.25">
      <c r="A1" t="s">
        <v>227</v>
      </c>
      <c r="B1" t="s">
        <v>223</v>
      </c>
      <c r="C1" t="s">
        <v>224</v>
      </c>
      <c r="D1" t="s">
        <v>225</v>
      </c>
      <c r="E1" t="s">
        <v>226</v>
      </c>
      <c r="F1" t="s">
        <v>228</v>
      </c>
    </row>
    <row r="2" spans="1:6" x14ac:dyDescent="0.25">
      <c r="A2">
        <v>1</v>
      </c>
      <c r="B2" s="358" t="s">
        <v>230</v>
      </c>
      <c r="C2" s="358" t="s">
        <v>229</v>
      </c>
      <c r="D2" s="358" t="s">
        <v>231</v>
      </c>
      <c r="E2" s="358" t="s">
        <v>232</v>
      </c>
      <c r="F2" s="358" t="s">
        <v>233</v>
      </c>
    </row>
    <row r="3" spans="1:6" ht="30" x14ac:dyDescent="0.25">
      <c r="A3">
        <v>2</v>
      </c>
      <c r="B3" s="358" t="s">
        <v>234</v>
      </c>
      <c r="C3" s="358" t="s">
        <v>235</v>
      </c>
      <c r="D3" s="358" t="s">
        <v>240</v>
      </c>
      <c r="E3" s="358" t="s">
        <v>232</v>
      </c>
      <c r="F3" s="358" t="s">
        <v>245</v>
      </c>
    </row>
    <row r="4" spans="1:6" ht="30" x14ac:dyDescent="0.25">
      <c r="A4">
        <v>3</v>
      </c>
      <c r="B4" s="358" t="s">
        <v>234</v>
      </c>
      <c r="C4" s="358" t="s">
        <v>235</v>
      </c>
      <c r="D4" s="358" t="s">
        <v>236</v>
      </c>
      <c r="E4" s="358" t="s">
        <v>239</v>
      </c>
      <c r="F4" s="358" t="s">
        <v>245</v>
      </c>
    </row>
    <row r="5" spans="1:6" ht="75" x14ac:dyDescent="0.25">
      <c r="A5">
        <v>4</v>
      </c>
      <c r="B5" s="358" t="s">
        <v>234</v>
      </c>
      <c r="C5" s="358" t="s">
        <v>235</v>
      </c>
      <c r="D5" s="358" t="s">
        <v>237</v>
      </c>
      <c r="E5" s="358" t="s">
        <v>239</v>
      </c>
      <c r="F5" s="358" t="s">
        <v>245</v>
      </c>
    </row>
    <row r="6" spans="1:6" ht="30" x14ac:dyDescent="0.25">
      <c r="A6">
        <v>5</v>
      </c>
      <c r="B6" s="358" t="s">
        <v>234</v>
      </c>
      <c r="C6" s="358" t="s">
        <v>235</v>
      </c>
      <c r="D6" s="358" t="s">
        <v>238</v>
      </c>
      <c r="E6" s="358" t="s">
        <v>239</v>
      </c>
      <c r="F6" s="358" t="s">
        <v>245</v>
      </c>
    </row>
    <row r="7" spans="1:6" x14ac:dyDescent="0.25">
      <c r="A7">
        <v>6</v>
      </c>
      <c r="B7" s="358" t="s">
        <v>243</v>
      </c>
      <c r="C7" s="358" t="s">
        <v>249</v>
      </c>
      <c r="D7" s="358" t="s">
        <v>244</v>
      </c>
      <c r="E7" s="358" t="s">
        <v>232</v>
      </c>
      <c r="F7" s="358" t="s">
        <v>233</v>
      </c>
    </row>
    <row r="8" spans="1:6" ht="30" x14ac:dyDescent="0.25">
      <c r="A8">
        <v>7</v>
      </c>
      <c r="B8" s="358" t="s">
        <v>246</v>
      </c>
      <c r="C8" s="358" t="s">
        <v>247</v>
      </c>
      <c r="D8" s="358" t="s">
        <v>248</v>
      </c>
      <c r="E8" s="358" t="s">
        <v>232</v>
      </c>
      <c r="F8" s="358" t="s">
        <v>233</v>
      </c>
    </row>
    <row r="9" spans="1:6" hidden="1" x14ac:dyDescent="0.25">
      <c r="A9">
        <v>8</v>
      </c>
      <c r="B9" s="358"/>
      <c r="C9" s="358"/>
      <c r="D9" s="358"/>
      <c r="E9" s="358"/>
      <c r="F9" s="358"/>
    </row>
    <row r="10" spans="1:6" hidden="1" x14ac:dyDescent="0.25">
      <c r="A10">
        <v>9</v>
      </c>
      <c r="B10" s="358"/>
      <c r="C10" s="358"/>
      <c r="D10" s="358"/>
      <c r="E10" s="358"/>
      <c r="F10" s="358"/>
    </row>
    <row r="11" spans="1:6" hidden="1" x14ac:dyDescent="0.25">
      <c r="A11">
        <v>10</v>
      </c>
      <c r="B11" s="358"/>
      <c r="C11" s="358"/>
      <c r="D11" s="358"/>
      <c r="E11" s="358"/>
      <c r="F11" s="358"/>
    </row>
    <row r="12" spans="1:6" hidden="1" x14ac:dyDescent="0.25">
      <c r="A12">
        <v>11</v>
      </c>
      <c r="B12" s="358"/>
      <c r="C12" s="358"/>
      <c r="D12" s="358"/>
      <c r="E12" s="358"/>
      <c r="F12" s="358"/>
    </row>
    <row r="13" spans="1:6" hidden="1" x14ac:dyDescent="0.25">
      <c r="A13">
        <v>12</v>
      </c>
      <c r="B13" s="358"/>
      <c r="C13" s="358"/>
      <c r="D13" s="358"/>
      <c r="E13" s="358"/>
      <c r="F13" s="358"/>
    </row>
    <row r="14" spans="1:6" hidden="1" x14ac:dyDescent="0.25">
      <c r="A14">
        <v>13</v>
      </c>
      <c r="B14" s="358"/>
      <c r="C14" s="358"/>
      <c r="D14" s="358"/>
      <c r="E14" s="358"/>
      <c r="F14" s="358"/>
    </row>
    <row r="15" spans="1:6" hidden="1" x14ac:dyDescent="0.25">
      <c r="A15">
        <v>14</v>
      </c>
      <c r="B15" s="358"/>
      <c r="C15" s="358"/>
      <c r="D15" s="358"/>
      <c r="E15" s="358"/>
      <c r="F15" s="358"/>
    </row>
    <row r="16" spans="1:6" hidden="1" x14ac:dyDescent="0.25">
      <c r="B16" s="358"/>
      <c r="C16" s="358"/>
      <c r="D16" s="358"/>
      <c r="E16" s="358"/>
      <c r="F16" s="358"/>
    </row>
    <row r="17" spans="2:6" hidden="1" x14ac:dyDescent="0.25">
      <c r="B17" s="358"/>
      <c r="C17" s="358"/>
      <c r="D17" s="358"/>
      <c r="E17" s="358"/>
      <c r="F17" s="358"/>
    </row>
    <row r="18" spans="2:6" hidden="1" x14ac:dyDescent="0.25">
      <c r="B18" s="358"/>
      <c r="C18" s="358"/>
      <c r="D18" s="358"/>
      <c r="E18" s="358"/>
      <c r="F18" s="358"/>
    </row>
    <row r="19" spans="2:6" hidden="1" x14ac:dyDescent="0.25">
      <c r="B19" s="358"/>
      <c r="C19" s="358"/>
      <c r="D19" s="358"/>
      <c r="E19" s="358"/>
      <c r="F19" s="358"/>
    </row>
    <row r="20" spans="2:6" hidden="1" x14ac:dyDescent="0.25">
      <c r="B20" s="358"/>
      <c r="C20" s="358"/>
      <c r="D20" s="358"/>
      <c r="E20" s="358"/>
      <c r="F20" s="358"/>
    </row>
    <row r="21" spans="2:6" hidden="1" x14ac:dyDescent="0.25">
      <c r="B21" s="358"/>
      <c r="C21" s="358"/>
      <c r="D21" s="358"/>
      <c r="E21" s="358"/>
      <c r="F21" s="358"/>
    </row>
    <row r="22" spans="2:6" hidden="1" x14ac:dyDescent="0.25">
      <c r="B22" s="358"/>
      <c r="C22" s="358"/>
      <c r="D22" s="358"/>
      <c r="E22" s="358"/>
      <c r="F22" s="358"/>
    </row>
    <row r="23" spans="2:6" hidden="1" x14ac:dyDescent="0.25">
      <c r="B23" s="358"/>
      <c r="C23" s="358"/>
      <c r="D23" s="358"/>
      <c r="E23" s="358"/>
      <c r="F23" s="358"/>
    </row>
    <row r="24" spans="2:6" hidden="1" x14ac:dyDescent="0.25">
      <c r="B24" s="358"/>
      <c r="C24" s="358"/>
      <c r="D24" s="358"/>
      <c r="E24" s="358"/>
      <c r="F24" s="358"/>
    </row>
    <row r="25" spans="2:6" hidden="1" x14ac:dyDescent="0.25">
      <c r="B25" s="358"/>
      <c r="C25" s="358"/>
      <c r="D25" s="358"/>
      <c r="E25" s="358"/>
      <c r="F25" s="358"/>
    </row>
    <row r="26" spans="2:6" hidden="1" x14ac:dyDescent="0.25">
      <c r="B26" s="358"/>
      <c r="C26" s="358"/>
      <c r="D26" s="358"/>
      <c r="E26" s="358"/>
      <c r="F26" s="358"/>
    </row>
    <row r="27" spans="2:6" hidden="1" x14ac:dyDescent="0.25">
      <c r="B27" s="358"/>
      <c r="C27" s="358"/>
      <c r="D27" s="358"/>
      <c r="E27" s="358"/>
      <c r="F27" s="358"/>
    </row>
    <row r="28" spans="2:6" hidden="1" x14ac:dyDescent="0.25">
      <c r="C28" s="358"/>
      <c r="D28" s="358"/>
      <c r="E28" s="358"/>
      <c r="F28" s="358"/>
    </row>
    <row r="29" spans="2:6" hidden="1" x14ac:dyDescent="0.25">
      <c r="C29" s="358"/>
      <c r="D29" s="358"/>
      <c r="E29" s="358"/>
      <c r="F29" s="358"/>
    </row>
    <row r="30" spans="2:6" hidden="1" x14ac:dyDescent="0.25">
      <c r="C30" s="358"/>
      <c r="D30" s="358"/>
      <c r="E30" s="358"/>
      <c r="F30" s="358"/>
    </row>
    <row r="31" spans="2:6" hidden="1" x14ac:dyDescent="0.25">
      <c r="C31" s="358"/>
      <c r="D31" s="358"/>
      <c r="E31" s="358"/>
      <c r="F31" s="358"/>
    </row>
    <row r="32" spans="2:6" hidden="1" x14ac:dyDescent="0.25">
      <c r="C32" s="358"/>
      <c r="D32" s="358"/>
      <c r="E32" s="358"/>
      <c r="F32" s="358"/>
    </row>
    <row r="33" spans="3:6" hidden="1" x14ac:dyDescent="0.25">
      <c r="C33" s="358"/>
      <c r="D33" s="358"/>
      <c r="E33" s="358"/>
      <c r="F33" s="358"/>
    </row>
    <row r="34" spans="3:6" hidden="1" x14ac:dyDescent="0.25">
      <c r="C34" s="358"/>
      <c r="D34" s="358"/>
      <c r="E34" s="358"/>
      <c r="F34" s="358"/>
    </row>
    <row r="35" spans="3:6" hidden="1" x14ac:dyDescent="0.25">
      <c r="C35" s="358"/>
      <c r="D35" s="358"/>
      <c r="E35" s="358"/>
      <c r="F35" s="358"/>
    </row>
    <row r="36" spans="3:6" hidden="1" x14ac:dyDescent="0.25">
      <c r="C36" s="358"/>
      <c r="D36" s="358"/>
      <c r="E36" s="358"/>
      <c r="F36" s="358"/>
    </row>
    <row r="37" spans="3:6" hidden="1" x14ac:dyDescent="0.25">
      <c r="C37" s="358"/>
      <c r="D37" s="358"/>
      <c r="E37" s="358"/>
      <c r="F37" s="358"/>
    </row>
    <row r="38" spans="3:6" hidden="1" x14ac:dyDescent="0.25">
      <c r="C38" s="358"/>
      <c r="D38" s="358"/>
      <c r="E38" s="358"/>
      <c r="F38" s="358"/>
    </row>
    <row r="39" spans="3:6" hidden="1" x14ac:dyDescent="0.25">
      <c r="C39" s="358"/>
      <c r="D39" s="358"/>
      <c r="E39" s="358"/>
      <c r="F39" s="358"/>
    </row>
    <row r="40" spans="3:6" hidden="1" x14ac:dyDescent="0.25">
      <c r="C40" s="358"/>
      <c r="D40" s="358"/>
      <c r="E40" s="358"/>
      <c r="F40" s="358"/>
    </row>
    <row r="41" spans="3:6" hidden="1" x14ac:dyDescent="0.25">
      <c r="C41" s="358"/>
      <c r="D41" s="358"/>
      <c r="E41" s="358"/>
      <c r="F41" s="358"/>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BB80"/>
  <sheetViews>
    <sheetView tabSelected="1" zoomScale="70" zoomScaleNormal="70" zoomScaleSheetLayoutView="50" workbookViewId="0">
      <pane xSplit="14" ySplit="3" topLeftCell="O4" activePane="bottomRight" state="frozen"/>
      <selection activeCell="L29" sqref="L29"/>
      <selection pane="topRight" activeCell="L29" sqref="L29"/>
      <selection pane="bottomLeft" activeCell="L29" sqref="L29"/>
      <selection pane="bottomRight" activeCell="N8" sqref="N8"/>
    </sheetView>
  </sheetViews>
  <sheetFormatPr baseColWidth="10" defaultRowHeight="15" x14ac:dyDescent="0.25"/>
  <cols>
    <col min="1" max="1" width="11.42578125" style="1" customWidth="1"/>
    <col min="2" max="8" width="9.85546875" style="1" hidden="1" customWidth="1"/>
    <col min="9" max="9" width="29.7109375" customWidth="1"/>
    <col min="10" max="13" width="13.85546875" hidden="1" customWidth="1"/>
    <col min="14" max="14" width="47.28515625" style="2" customWidth="1"/>
    <col min="15" max="15" width="55.85546875" style="2" customWidth="1"/>
    <col min="16" max="17" width="5.7109375" style="2" customWidth="1"/>
    <col min="18" max="19" width="7.5703125" style="2" customWidth="1"/>
    <col min="20" max="20" width="11.42578125" style="23" customWidth="1"/>
    <col min="21" max="21" width="8.140625" style="23" customWidth="1"/>
    <col min="22" max="23" width="5.7109375" style="2" customWidth="1"/>
    <col min="24" max="24" width="9.5703125" style="2" customWidth="1"/>
    <col min="25" max="26" width="6.7109375" style="2" customWidth="1"/>
    <col min="27" max="27" width="4.5703125" style="2" customWidth="1"/>
    <col min="28" max="30" width="5.7109375" style="2" customWidth="1"/>
    <col min="31" max="31" width="61.7109375" style="2" customWidth="1"/>
    <col min="32" max="32" width="8.5703125" style="44" customWidth="1"/>
    <col min="33" max="33" width="8.5703125" style="3" customWidth="1"/>
    <col min="34" max="34" width="8.5703125" style="44" customWidth="1"/>
    <col min="35" max="35" width="8.5703125" style="3" customWidth="1"/>
    <col min="36" max="36" width="8.5703125" style="44" customWidth="1"/>
    <col min="37" max="37" width="8.5703125" style="3" customWidth="1"/>
    <col min="38" max="38" width="8.5703125" style="44" customWidth="1"/>
    <col min="39" max="39" width="8.5703125" style="3" customWidth="1"/>
    <col min="40" max="41" width="9.7109375" customWidth="1"/>
    <col min="42" max="42" width="26.28515625" customWidth="1"/>
    <col min="43" max="44" width="9.7109375" customWidth="1"/>
    <col min="45" max="45" width="26.28515625" customWidth="1"/>
    <col min="46" max="47" width="9.7109375" customWidth="1"/>
    <col min="48" max="48" width="26.28515625" customWidth="1"/>
    <col min="49" max="50" width="9.7109375" customWidth="1"/>
    <col min="51" max="51" width="26.28515625" customWidth="1"/>
  </cols>
  <sheetData>
    <row r="1" spans="1:51" ht="28.5" customHeight="1" thickBot="1" x14ac:dyDescent="0.3">
      <c r="A1" s="24"/>
      <c r="B1" s="24"/>
      <c r="C1" s="24"/>
      <c r="D1" s="24"/>
      <c r="E1" s="24"/>
      <c r="F1" s="24"/>
      <c r="G1" s="24"/>
      <c r="H1" s="24"/>
      <c r="I1" s="25"/>
      <c r="J1" s="25"/>
      <c r="K1" s="25"/>
      <c r="L1" s="25"/>
      <c r="M1" s="25"/>
      <c r="N1" s="26"/>
      <c r="O1" s="26"/>
      <c r="P1" s="26"/>
      <c r="Q1" s="26"/>
      <c r="R1" s="26"/>
      <c r="S1" s="26"/>
      <c r="T1" s="22"/>
      <c r="U1" s="22"/>
      <c r="V1" s="26"/>
      <c r="W1" s="26"/>
      <c r="X1" s="26"/>
      <c r="Y1" s="26"/>
      <c r="Z1" s="26"/>
      <c r="AA1" s="26"/>
      <c r="AB1" s="26"/>
      <c r="AC1" s="26"/>
      <c r="AD1" s="26"/>
      <c r="AE1" s="26"/>
      <c r="AF1" s="324" t="s">
        <v>0</v>
      </c>
      <c r="AG1" s="325"/>
      <c r="AH1" s="325"/>
      <c r="AI1" s="325"/>
      <c r="AJ1" s="325"/>
      <c r="AK1" s="325"/>
      <c r="AL1" s="325"/>
      <c r="AM1" s="325"/>
      <c r="AN1" s="329" t="s">
        <v>134</v>
      </c>
      <c r="AO1" s="329"/>
      <c r="AP1" s="329"/>
      <c r="AQ1" s="329"/>
      <c r="AR1" s="329"/>
      <c r="AS1" s="329"/>
      <c r="AT1" s="329"/>
      <c r="AU1" s="329"/>
      <c r="AV1" s="329"/>
      <c r="AW1" s="329"/>
      <c r="AX1" s="329"/>
      <c r="AY1" s="331"/>
    </row>
    <row r="2" spans="1:51" ht="19.5" customHeight="1" thickBot="1" x14ac:dyDescent="0.3">
      <c r="A2" s="27"/>
      <c r="B2" s="27"/>
      <c r="C2" s="27"/>
      <c r="D2" s="27"/>
      <c r="E2" s="27"/>
      <c r="F2" s="27"/>
      <c r="G2" s="27"/>
      <c r="H2" s="27"/>
      <c r="I2" s="25"/>
      <c r="J2" s="25"/>
      <c r="K2" s="25"/>
      <c r="L2" s="25"/>
      <c r="M2" s="25"/>
      <c r="N2" s="26"/>
      <c r="O2" s="26"/>
      <c r="P2" s="348" t="s">
        <v>148</v>
      </c>
      <c r="Q2" s="349"/>
      <c r="R2" s="349"/>
      <c r="S2" s="349"/>
      <c r="T2" s="350"/>
      <c r="U2" s="350"/>
      <c r="V2" s="349"/>
      <c r="W2" s="349"/>
      <c r="X2" s="349"/>
      <c r="Y2" s="349"/>
      <c r="Z2" s="349"/>
      <c r="AA2" s="349"/>
      <c r="AB2" s="349"/>
      <c r="AC2" s="349"/>
      <c r="AD2" s="349"/>
      <c r="AE2" s="351"/>
      <c r="AF2" s="326" t="s">
        <v>1</v>
      </c>
      <c r="AG2" s="327"/>
      <c r="AH2" s="327" t="s">
        <v>2</v>
      </c>
      <c r="AI2" s="327"/>
      <c r="AJ2" s="327" t="s">
        <v>3</v>
      </c>
      <c r="AK2" s="327"/>
      <c r="AL2" s="327" t="s">
        <v>4</v>
      </c>
      <c r="AM2" s="328"/>
      <c r="AN2" s="329" t="s">
        <v>130</v>
      </c>
      <c r="AO2" s="329"/>
      <c r="AP2" s="329"/>
      <c r="AQ2" s="329" t="s">
        <v>131</v>
      </c>
      <c r="AR2" s="329"/>
      <c r="AS2" s="329"/>
      <c r="AT2" s="329" t="s">
        <v>132</v>
      </c>
      <c r="AU2" s="329"/>
      <c r="AV2" s="329"/>
      <c r="AW2" s="329" t="s">
        <v>133</v>
      </c>
      <c r="AX2" s="329"/>
      <c r="AY2" s="330"/>
    </row>
    <row r="3" spans="1:51" ht="150.75" customHeight="1" thickBot="1" x14ac:dyDescent="0.3">
      <c r="A3" s="24"/>
      <c r="B3" s="33" t="s">
        <v>135</v>
      </c>
      <c r="C3" s="33" t="s">
        <v>136</v>
      </c>
      <c r="D3" s="33" t="s">
        <v>202</v>
      </c>
      <c r="E3" s="33" t="s">
        <v>201</v>
      </c>
      <c r="F3" s="33" t="s">
        <v>203</v>
      </c>
      <c r="G3" s="33" t="s">
        <v>204</v>
      </c>
      <c r="H3" s="33" t="s">
        <v>205</v>
      </c>
      <c r="I3" s="34" t="s">
        <v>12</v>
      </c>
      <c r="J3" s="33" t="s">
        <v>201</v>
      </c>
      <c r="K3" s="33" t="s">
        <v>203</v>
      </c>
      <c r="L3" s="33" t="s">
        <v>204</v>
      </c>
      <c r="M3" s="33" t="s">
        <v>205</v>
      </c>
      <c r="N3" s="34" t="s">
        <v>13</v>
      </c>
      <c r="O3" s="35" t="s">
        <v>14</v>
      </c>
      <c r="P3" s="28" t="s">
        <v>15</v>
      </c>
      <c r="Q3" s="29" t="s">
        <v>122</v>
      </c>
      <c r="R3" s="29" t="s">
        <v>125</v>
      </c>
      <c r="S3" s="29" t="s">
        <v>123</v>
      </c>
      <c r="T3" s="29" t="s">
        <v>124</v>
      </c>
      <c r="U3" s="29" t="s">
        <v>128</v>
      </c>
      <c r="V3" s="29" t="s">
        <v>126</v>
      </c>
      <c r="W3" s="29" t="s">
        <v>16</v>
      </c>
      <c r="X3" s="29" t="s">
        <v>120</v>
      </c>
      <c r="Y3" s="29" t="s">
        <v>17</v>
      </c>
      <c r="Z3" s="29" t="s">
        <v>127</v>
      </c>
      <c r="AA3" s="29" t="s">
        <v>18</v>
      </c>
      <c r="AB3" s="29" t="s">
        <v>19</v>
      </c>
      <c r="AC3" s="29" t="s">
        <v>129</v>
      </c>
      <c r="AD3" s="29" t="s">
        <v>20</v>
      </c>
      <c r="AE3" s="38" t="s">
        <v>114</v>
      </c>
      <c r="AF3" s="42" t="s">
        <v>5</v>
      </c>
      <c r="AG3" s="30" t="s">
        <v>6</v>
      </c>
      <c r="AH3" s="45" t="s">
        <v>5</v>
      </c>
      <c r="AI3" s="30" t="s">
        <v>6</v>
      </c>
      <c r="AJ3" s="45" t="s">
        <v>5</v>
      </c>
      <c r="AK3" s="30" t="s">
        <v>6</v>
      </c>
      <c r="AL3" s="45" t="s">
        <v>5</v>
      </c>
      <c r="AM3" s="31" t="s">
        <v>6</v>
      </c>
      <c r="AN3" s="115" t="s">
        <v>113</v>
      </c>
      <c r="AO3" s="115" t="s">
        <v>116</v>
      </c>
      <c r="AP3" s="116" t="s">
        <v>114</v>
      </c>
      <c r="AQ3" s="115" t="s">
        <v>113</v>
      </c>
      <c r="AR3" s="115" t="s">
        <v>116</v>
      </c>
      <c r="AS3" s="116" t="s">
        <v>114</v>
      </c>
      <c r="AT3" s="115" t="s">
        <v>113</v>
      </c>
      <c r="AU3" s="115" t="s">
        <v>116</v>
      </c>
      <c r="AV3" s="116" t="s">
        <v>114</v>
      </c>
      <c r="AW3" s="115" t="s">
        <v>113</v>
      </c>
      <c r="AX3" s="115" t="s">
        <v>116</v>
      </c>
      <c r="AY3" s="117" t="s">
        <v>114</v>
      </c>
    </row>
    <row r="4" spans="1:51" ht="63" customHeight="1" x14ac:dyDescent="0.25">
      <c r="A4" s="332" t="s">
        <v>115</v>
      </c>
      <c r="B4" s="367">
        <f>AVERAGE(AO4:AO10)</f>
        <v>0</v>
      </c>
      <c r="C4" s="367">
        <f>AVERAGE(AR4:AR10)</f>
        <v>0</v>
      </c>
      <c r="D4" s="367">
        <f>AVERAGE(AU4:AU10)</f>
        <v>0</v>
      </c>
      <c r="E4" s="367" t="e">
        <f>AVERAGE(AN4:AN10)</f>
        <v>#DIV/0!</v>
      </c>
      <c r="F4" s="367" t="e">
        <f>AVERAGE(AQ4:AQ10)</f>
        <v>#DIV/0!</v>
      </c>
      <c r="G4" s="367" t="e">
        <f>AVERAGE(AT4:AT10)</f>
        <v>#DIV/0!</v>
      </c>
      <c r="H4" s="368" t="e">
        <f>AVERAGE(AW4:AW10)</f>
        <v>#DIV/0!</v>
      </c>
      <c r="I4" s="172" t="s">
        <v>21</v>
      </c>
      <c r="J4" s="401">
        <f>AN4</f>
        <v>0</v>
      </c>
      <c r="K4" s="401">
        <f>AQ4</f>
        <v>0</v>
      </c>
      <c r="L4" s="401">
        <f>AT4</f>
        <v>0</v>
      </c>
      <c r="M4" s="401">
        <f>AW4</f>
        <v>0</v>
      </c>
      <c r="N4" s="173" t="s">
        <v>22</v>
      </c>
      <c r="O4" s="203" t="s">
        <v>23</v>
      </c>
      <c r="P4" s="242" t="s">
        <v>7</v>
      </c>
      <c r="Q4" s="174" t="s">
        <v>7</v>
      </c>
      <c r="R4" s="174" t="s">
        <v>7</v>
      </c>
      <c r="S4" s="174" t="s">
        <v>7</v>
      </c>
      <c r="T4" s="174"/>
      <c r="U4" s="174"/>
      <c r="V4" s="174" t="s">
        <v>7</v>
      </c>
      <c r="W4" s="174" t="s">
        <v>7</v>
      </c>
      <c r="X4" s="174" t="s">
        <v>7</v>
      </c>
      <c r="Y4" s="174" t="s">
        <v>7</v>
      </c>
      <c r="Z4" s="174"/>
      <c r="AA4" s="174" t="s">
        <v>7</v>
      </c>
      <c r="AB4" s="174" t="s">
        <v>7</v>
      </c>
      <c r="AC4" s="174" t="s">
        <v>7</v>
      </c>
      <c r="AD4" s="174" t="s">
        <v>7</v>
      </c>
      <c r="AE4" s="243" t="s">
        <v>210</v>
      </c>
      <c r="AF4" s="223">
        <v>0.25</v>
      </c>
      <c r="AG4" s="69">
        <f t="shared" ref="AG4:AG7" si="0">AF4/AL4</f>
        <v>0.25</v>
      </c>
      <c r="AH4" s="68">
        <v>0.5</v>
      </c>
      <c r="AI4" s="69">
        <f t="shared" ref="AI4:AI7" si="1">AH4/AL4</f>
        <v>0.5</v>
      </c>
      <c r="AJ4" s="68">
        <v>0.75</v>
      </c>
      <c r="AK4" s="69">
        <f t="shared" ref="AK4:AK7" si="2">AJ4/AL4</f>
        <v>0.75</v>
      </c>
      <c r="AL4" s="68">
        <v>1</v>
      </c>
      <c r="AM4" s="177">
        <f t="shared" ref="AM4:AM7" si="3">AL4/AL4</f>
        <v>1</v>
      </c>
      <c r="AN4" s="48"/>
      <c r="AO4" s="37">
        <f>AN4/AG4</f>
        <v>0</v>
      </c>
      <c r="AP4" s="199"/>
      <c r="AQ4" s="140"/>
      <c r="AR4" s="37">
        <f>AQ4/AI4</f>
        <v>0</v>
      </c>
      <c r="AS4" s="199"/>
      <c r="AT4" s="140"/>
      <c r="AU4" s="37">
        <f>AT4/AK4</f>
        <v>0</v>
      </c>
      <c r="AV4" s="199"/>
      <c r="AW4" s="140"/>
      <c r="AX4" s="37">
        <f>AW4/AM4</f>
        <v>0</v>
      </c>
      <c r="AY4" s="200"/>
    </row>
    <row r="5" spans="1:51" ht="90" x14ac:dyDescent="0.25">
      <c r="A5" s="333"/>
      <c r="B5" s="369"/>
      <c r="C5" s="369"/>
      <c r="D5" s="369"/>
      <c r="E5" s="369"/>
      <c r="F5" s="369"/>
      <c r="G5" s="369"/>
      <c r="H5" s="370"/>
      <c r="I5" s="175" t="s">
        <v>24</v>
      </c>
      <c r="J5" s="402">
        <f>AN5</f>
        <v>0</v>
      </c>
      <c r="K5" s="402">
        <f>AQ5</f>
        <v>0</v>
      </c>
      <c r="L5" s="402">
        <f>AT5</f>
        <v>0</v>
      </c>
      <c r="M5" s="402">
        <f>AW5</f>
        <v>0</v>
      </c>
      <c r="N5" s="70" t="s">
        <v>206</v>
      </c>
      <c r="O5" s="204" t="s">
        <v>25</v>
      </c>
      <c r="P5" s="244" t="s">
        <v>7</v>
      </c>
      <c r="Q5" s="71" t="s">
        <v>7</v>
      </c>
      <c r="R5" s="71" t="s">
        <v>7</v>
      </c>
      <c r="S5" s="71" t="s">
        <v>7</v>
      </c>
      <c r="T5" s="71"/>
      <c r="U5" s="71"/>
      <c r="V5" s="71" t="s">
        <v>7</v>
      </c>
      <c r="W5" s="71" t="s">
        <v>7</v>
      </c>
      <c r="X5" s="71" t="s">
        <v>7</v>
      </c>
      <c r="Y5" s="71" t="s">
        <v>7</v>
      </c>
      <c r="Z5" s="71"/>
      <c r="AA5" s="71" t="s">
        <v>7</v>
      </c>
      <c r="AB5" s="71" t="s">
        <v>7</v>
      </c>
      <c r="AC5" s="71" t="s">
        <v>7</v>
      </c>
      <c r="AD5" s="71" t="s">
        <v>7</v>
      </c>
      <c r="AE5" s="245" t="s">
        <v>211</v>
      </c>
      <c r="AF5" s="222">
        <f>3/6</f>
        <v>0.5</v>
      </c>
      <c r="AG5" s="73">
        <f t="shared" si="0"/>
        <v>0.5</v>
      </c>
      <c r="AH5" s="72">
        <f>4/6</f>
        <v>0.66666666666666663</v>
      </c>
      <c r="AI5" s="73">
        <f t="shared" si="1"/>
        <v>0.66666666666666663</v>
      </c>
      <c r="AJ5" s="72">
        <f>5/6</f>
        <v>0.83333333333333337</v>
      </c>
      <c r="AK5" s="73">
        <f t="shared" si="2"/>
        <v>0.83333333333333337</v>
      </c>
      <c r="AL5" s="72">
        <v>1</v>
      </c>
      <c r="AM5" s="176">
        <f t="shared" si="3"/>
        <v>1</v>
      </c>
      <c r="AN5" s="47"/>
      <c r="AO5" s="40">
        <f t="shared" ref="AO5:AO65" si="4">AN5/AG5</f>
        <v>0</v>
      </c>
      <c r="AP5" s="119"/>
      <c r="AQ5" s="118"/>
      <c r="AR5" s="40">
        <f t="shared" ref="AR5:AR65" si="5">AQ5/AI5</f>
        <v>0</v>
      </c>
      <c r="AS5" s="119"/>
      <c r="AT5" s="118"/>
      <c r="AU5" s="40">
        <f t="shared" ref="AU5:AU65" si="6">AT5/AK5</f>
        <v>0</v>
      </c>
      <c r="AV5" s="119"/>
      <c r="AW5" s="118"/>
      <c r="AX5" s="40">
        <f t="shared" ref="AX5:AX65" si="7">AW5/AM5</f>
        <v>0</v>
      </c>
      <c r="AY5" s="19"/>
    </row>
    <row r="6" spans="1:51" ht="45" x14ac:dyDescent="0.25">
      <c r="A6" s="333"/>
      <c r="B6" s="369"/>
      <c r="C6" s="369"/>
      <c r="D6" s="369"/>
      <c r="E6" s="369"/>
      <c r="F6" s="369"/>
      <c r="G6" s="369"/>
      <c r="H6" s="370"/>
      <c r="I6" s="335" t="s">
        <v>26</v>
      </c>
      <c r="J6" s="403" t="e">
        <f>AVERAGE(AN6:AN7)</f>
        <v>#DIV/0!</v>
      </c>
      <c r="K6" s="403" t="e">
        <f>AVERAGE(AQ6:AQ7)</f>
        <v>#DIV/0!</v>
      </c>
      <c r="L6" s="403" t="e">
        <f>AVERAGE(AT6:AT7)</f>
        <v>#DIV/0!</v>
      </c>
      <c r="M6" s="403" t="e">
        <f>AVERAGE(AW6:AW7)</f>
        <v>#DIV/0!</v>
      </c>
      <c r="N6" s="66" t="s">
        <v>27</v>
      </c>
      <c r="O6" s="205" t="s">
        <v>28</v>
      </c>
      <c r="P6" s="246"/>
      <c r="Q6" s="67" t="s">
        <v>7</v>
      </c>
      <c r="R6" s="67"/>
      <c r="S6" s="67"/>
      <c r="T6" s="67"/>
      <c r="U6" s="67"/>
      <c r="V6" s="67"/>
      <c r="W6" s="67" t="s">
        <v>7</v>
      </c>
      <c r="X6" s="67"/>
      <c r="Y6" s="67"/>
      <c r="Z6" s="67"/>
      <c r="AA6" s="67"/>
      <c r="AB6" s="67"/>
      <c r="AC6" s="67"/>
      <c r="AD6" s="67"/>
      <c r="AE6" s="286" t="s">
        <v>207</v>
      </c>
      <c r="AF6" s="223">
        <v>0.25</v>
      </c>
      <c r="AG6" s="69">
        <f t="shared" si="0"/>
        <v>0.25</v>
      </c>
      <c r="AH6" s="68">
        <v>0.5</v>
      </c>
      <c r="AI6" s="69">
        <f t="shared" si="1"/>
        <v>0.5</v>
      </c>
      <c r="AJ6" s="68">
        <v>0.75</v>
      </c>
      <c r="AK6" s="69">
        <f t="shared" si="2"/>
        <v>0.75</v>
      </c>
      <c r="AL6" s="68">
        <v>1</v>
      </c>
      <c r="AM6" s="177">
        <f t="shared" si="3"/>
        <v>1</v>
      </c>
      <c r="AN6" s="47"/>
      <c r="AO6" s="40">
        <f t="shared" si="4"/>
        <v>0</v>
      </c>
      <c r="AP6" s="119"/>
      <c r="AQ6" s="118"/>
      <c r="AR6" s="40">
        <f t="shared" si="5"/>
        <v>0</v>
      </c>
      <c r="AS6" s="119"/>
      <c r="AT6" s="118"/>
      <c r="AU6" s="40">
        <f t="shared" si="6"/>
        <v>0</v>
      </c>
      <c r="AV6" s="119"/>
      <c r="AW6" s="118"/>
      <c r="AX6" s="40">
        <f t="shared" si="7"/>
        <v>0</v>
      </c>
      <c r="AY6" s="19"/>
    </row>
    <row r="7" spans="1:51" ht="122.25" customHeight="1" x14ac:dyDescent="0.25">
      <c r="A7" s="333"/>
      <c r="B7" s="369"/>
      <c r="C7" s="369"/>
      <c r="D7" s="369"/>
      <c r="E7" s="369"/>
      <c r="F7" s="369"/>
      <c r="G7" s="369"/>
      <c r="H7" s="370"/>
      <c r="I7" s="335"/>
      <c r="J7" s="404"/>
      <c r="K7" s="404"/>
      <c r="L7" s="404"/>
      <c r="M7" s="404"/>
      <c r="N7" s="70" t="s">
        <v>208</v>
      </c>
      <c r="O7" s="204" t="s">
        <v>277</v>
      </c>
      <c r="P7" s="244"/>
      <c r="Q7" s="71" t="s">
        <v>7</v>
      </c>
      <c r="R7" s="71"/>
      <c r="S7" s="71"/>
      <c r="T7" s="71"/>
      <c r="U7" s="71"/>
      <c r="V7" s="71"/>
      <c r="W7" s="71" t="s">
        <v>7</v>
      </c>
      <c r="X7" s="71"/>
      <c r="Y7" s="71"/>
      <c r="Z7" s="71"/>
      <c r="AA7" s="71"/>
      <c r="AB7" s="71"/>
      <c r="AC7" s="71"/>
      <c r="AD7" s="71"/>
      <c r="AE7" s="245" t="s">
        <v>209</v>
      </c>
      <c r="AF7" s="222">
        <v>0.25</v>
      </c>
      <c r="AG7" s="73">
        <f t="shared" si="0"/>
        <v>0.25</v>
      </c>
      <c r="AH7" s="72">
        <v>0.5</v>
      </c>
      <c r="AI7" s="73">
        <f t="shared" si="1"/>
        <v>0.5</v>
      </c>
      <c r="AJ7" s="72">
        <v>0.75</v>
      </c>
      <c r="AK7" s="73">
        <f t="shared" si="2"/>
        <v>0.75</v>
      </c>
      <c r="AL7" s="72">
        <v>1</v>
      </c>
      <c r="AM7" s="176">
        <f t="shared" si="3"/>
        <v>1</v>
      </c>
      <c r="AN7" s="47"/>
      <c r="AO7" s="40">
        <f t="shared" si="4"/>
        <v>0</v>
      </c>
      <c r="AP7" s="119"/>
      <c r="AQ7" s="118"/>
      <c r="AR7" s="40">
        <f t="shared" si="5"/>
        <v>0</v>
      </c>
      <c r="AS7" s="119"/>
      <c r="AT7" s="118"/>
      <c r="AU7" s="40">
        <f t="shared" si="6"/>
        <v>0</v>
      </c>
      <c r="AV7" s="119"/>
      <c r="AW7" s="118"/>
      <c r="AX7" s="40">
        <f t="shared" si="7"/>
        <v>0</v>
      </c>
      <c r="AY7" s="19"/>
    </row>
    <row r="8" spans="1:51" ht="75" x14ac:dyDescent="0.25">
      <c r="A8" s="333"/>
      <c r="B8" s="369"/>
      <c r="C8" s="369"/>
      <c r="D8" s="369"/>
      <c r="E8" s="369"/>
      <c r="F8" s="369"/>
      <c r="G8" s="369"/>
      <c r="H8" s="370"/>
      <c r="I8" s="175" t="s">
        <v>29</v>
      </c>
      <c r="J8" s="402">
        <f>AN8</f>
        <v>0</v>
      </c>
      <c r="K8" s="402">
        <f>AQ8</f>
        <v>0</v>
      </c>
      <c r="L8" s="402">
        <f>AT8</f>
        <v>0</v>
      </c>
      <c r="M8" s="402">
        <f>AW8</f>
        <v>0</v>
      </c>
      <c r="N8" s="66" t="s">
        <v>30</v>
      </c>
      <c r="O8" s="205" t="s">
        <v>31</v>
      </c>
      <c r="P8" s="246" t="s">
        <v>7</v>
      </c>
      <c r="Q8" s="67" t="s">
        <v>7</v>
      </c>
      <c r="R8" s="67" t="s">
        <v>7</v>
      </c>
      <c r="S8" s="67" t="s">
        <v>7</v>
      </c>
      <c r="T8" s="67"/>
      <c r="U8" s="67"/>
      <c r="V8" s="67" t="s">
        <v>7</v>
      </c>
      <c r="W8" s="67" t="s">
        <v>7</v>
      </c>
      <c r="X8" s="67" t="s">
        <v>7</v>
      </c>
      <c r="Y8" s="67" t="s">
        <v>7</v>
      </c>
      <c r="Z8" s="67" t="s">
        <v>7</v>
      </c>
      <c r="AA8" s="67" t="s">
        <v>7</v>
      </c>
      <c r="AB8" s="67" t="s">
        <v>7</v>
      </c>
      <c r="AC8" s="67"/>
      <c r="AD8" s="67" t="s">
        <v>7</v>
      </c>
      <c r="AE8" s="286" t="s">
        <v>216</v>
      </c>
      <c r="AF8" s="223">
        <v>1</v>
      </c>
      <c r="AG8" s="69">
        <f>AF8/AL8</f>
        <v>0.25</v>
      </c>
      <c r="AH8" s="68">
        <v>2</v>
      </c>
      <c r="AI8" s="69">
        <f>AH8/AL8</f>
        <v>0.5</v>
      </c>
      <c r="AJ8" s="68">
        <v>3</v>
      </c>
      <c r="AK8" s="69">
        <f>AJ8/AL8</f>
        <v>0.75</v>
      </c>
      <c r="AL8" s="68">
        <v>4</v>
      </c>
      <c r="AM8" s="177">
        <f>AL8/AL8</f>
        <v>1</v>
      </c>
      <c r="AN8" s="47"/>
      <c r="AO8" s="40">
        <f t="shared" si="4"/>
        <v>0</v>
      </c>
      <c r="AP8" s="119"/>
      <c r="AQ8" s="118"/>
      <c r="AR8" s="40">
        <f t="shared" si="5"/>
        <v>0</v>
      </c>
      <c r="AS8" s="119"/>
      <c r="AT8" s="118"/>
      <c r="AU8" s="40">
        <f t="shared" si="6"/>
        <v>0</v>
      </c>
      <c r="AV8" s="119"/>
      <c r="AW8" s="118"/>
      <c r="AX8" s="40">
        <f t="shared" si="7"/>
        <v>0</v>
      </c>
      <c r="AY8" s="19"/>
    </row>
    <row r="9" spans="1:51" ht="70.5" customHeight="1" x14ac:dyDescent="0.25">
      <c r="A9" s="333"/>
      <c r="B9" s="369"/>
      <c r="C9" s="369"/>
      <c r="D9" s="369"/>
      <c r="E9" s="369"/>
      <c r="F9" s="369"/>
      <c r="G9" s="369"/>
      <c r="H9" s="370"/>
      <c r="I9" s="335" t="s">
        <v>32</v>
      </c>
      <c r="J9" s="403" t="e">
        <f>AVERAGE(AN9:AN10)</f>
        <v>#DIV/0!</v>
      </c>
      <c r="K9" s="403" t="e">
        <f>AVERAGE(AQ9:AQ10)</f>
        <v>#DIV/0!</v>
      </c>
      <c r="L9" s="403" t="e">
        <f>AVERAGE(AT9:AT10)</f>
        <v>#DIV/0!</v>
      </c>
      <c r="M9" s="403" t="e">
        <f>AVERAGE(AW9:AW10)</f>
        <v>#DIV/0!</v>
      </c>
      <c r="N9" s="70" t="s">
        <v>103</v>
      </c>
      <c r="O9" s="204" t="s">
        <v>33</v>
      </c>
      <c r="P9" s="244"/>
      <c r="Q9" s="71" t="s">
        <v>7</v>
      </c>
      <c r="R9" s="71"/>
      <c r="S9" s="71"/>
      <c r="T9" s="71"/>
      <c r="U9" s="71"/>
      <c r="V9" s="71"/>
      <c r="W9" s="71" t="s">
        <v>7</v>
      </c>
      <c r="X9" s="71"/>
      <c r="Y9" s="71"/>
      <c r="Z9" s="71"/>
      <c r="AA9" s="71"/>
      <c r="AB9" s="71"/>
      <c r="AC9" s="71"/>
      <c r="AD9" s="71"/>
      <c r="AE9" s="245" t="s">
        <v>212</v>
      </c>
      <c r="AF9" s="222">
        <v>1</v>
      </c>
      <c r="AG9" s="73">
        <f>AF9/AL9</f>
        <v>0.25</v>
      </c>
      <c r="AH9" s="72">
        <v>2</v>
      </c>
      <c r="AI9" s="73">
        <f>AH9/AL9</f>
        <v>0.5</v>
      </c>
      <c r="AJ9" s="72">
        <v>3</v>
      </c>
      <c r="AK9" s="73">
        <f>AJ9/AL9</f>
        <v>0.75</v>
      </c>
      <c r="AL9" s="72">
        <v>4</v>
      </c>
      <c r="AM9" s="176">
        <f>AL9/AL9</f>
        <v>1</v>
      </c>
      <c r="AN9" s="47"/>
      <c r="AO9" s="40">
        <f t="shared" si="4"/>
        <v>0</v>
      </c>
      <c r="AP9" s="119"/>
      <c r="AQ9" s="118"/>
      <c r="AR9" s="40">
        <f t="shared" si="5"/>
        <v>0</v>
      </c>
      <c r="AS9" s="119"/>
      <c r="AT9" s="118"/>
      <c r="AU9" s="40">
        <f t="shared" si="6"/>
        <v>0</v>
      </c>
      <c r="AV9" s="119"/>
      <c r="AW9" s="118"/>
      <c r="AX9" s="40">
        <f t="shared" si="7"/>
        <v>0</v>
      </c>
      <c r="AY9" s="19"/>
    </row>
    <row r="10" spans="1:51" ht="72.75" customHeight="1" thickBot="1" x14ac:dyDescent="0.3">
      <c r="A10" s="334"/>
      <c r="B10" s="371"/>
      <c r="C10" s="371"/>
      <c r="D10" s="371"/>
      <c r="E10" s="371"/>
      <c r="F10" s="371"/>
      <c r="G10" s="371"/>
      <c r="H10" s="372"/>
      <c r="I10" s="336"/>
      <c r="J10" s="405"/>
      <c r="K10" s="405"/>
      <c r="L10" s="405"/>
      <c r="M10" s="405"/>
      <c r="N10" s="287" t="s">
        <v>104</v>
      </c>
      <c r="O10" s="288" t="s">
        <v>34</v>
      </c>
      <c r="P10" s="289"/>
      <c r="Q10" s="290" t="s">
        <v>7</v>
      </c>
      <c r="R10" s="290"/>
      <c r="S10" s="290"/>
      <c r="T10" s="290"/>
      <c r="U10" s="290"/>
      <c r="V10" s="290"/>
      <c r="W10" s="290"/>
      <c r="X10" s="290"/>
      <c r="Y10" s="290" t="s">
        <v>7</v>
      </c>
      <c r="Z10" s="290"/>
      <c r="AA10" s="290"/>
      <c r="AB10" s="290"/>
      <c r="AC10" s="290"/>
      <c r="AD10" s="290"/>
      <c r="AE10" s="291" t="s">
        <v>213</v>
      </c>
      <c r="AF10" s="292">
        <v>1</v>
      </c>
      <c r="AG10" s="293">
        <f>AF10/AL10</f>
        <v>0.33333333333333331</v>
      </c>
      <c r="AH10" s="294">
        <v>2</v>
      </c>
      <c r="AI10" s="293">
        <f>AH10/AL10</f>
        <v>0.66666666666666663</v>
      </c>
      <c r="AJ10" s="294">
        <v>3</v>
      </c>
      <c r="AK10" s="293">
        <f>AJ10/AL10</f>
        <v>1</v>
      </c>
      <c r="AL10" s="294">
        <v>3</v>
      </c>
      <c r="AM10" s="295">
        <f>AL10/AL10</f>
        <v>1</v>
      </c>
      <c r="AN10" s="65"/>
      <c r="AO10" s="129">
        <f t="shared" si="4"/>
        <v>0</v>
      </c>
      <c r="AP10" s="130"/>
      <c r="AQ10" s="128"/>
      <c r="AR10" s="129">
        <f t="shared" si="5"/>
        <v>0</v>
      </c>
      <c r="AS10" s="130"/>
      <c r="AT10" s="128"/>
      <c r="AU10" s="129">
        <f t="shared" si="6"/>
        <v>0</v>
      </c>
      <c r="AV10" s="130"/>
      <c r="AW10" s="128"/>
      <c r="AX10" s="129">
        <f t="shared" si="7"/>
        <v>0</v>
      </c>
      <c r="AY10" s="39"/>
    </row>
    <row r="11" spans="1:51" ht="48.75" customHeight="1" x14ac:dyDescent="0.25">
      <c r="A11" s="337" t="s">
        <v>8</v>
      </c>
      <c r="B11" s="373">
        <f>AVERAGE(AO11:AO16)</f>
        <v>0</v>
      </c>
      <c r="C11" s="373">
        <f>AVERAGE(AR11:AR16)</f>
        <v>0</v>
      </c>
      <c r="D11" s="373">
        <f>AVERAGE(AU11:AU16)</f>
        <v>0</v>
      </c>
      <c r="E11" s="373" t="e">
        <f>AVERAGE(AN11:AN16)</f>
        <v>#DIV/0!</v>
      </c>
      <c r="F11" s="373" t="e">
        <f>AVERAGE(AQ11:AQ16)</f>
        <v>#DIV/0!</v>
      </c>
      <c r="G11" s="373" t="e">
        <f>AVERAGE(AT11:AT16)</f>
        <v>#DIV/0!</v>
      </c>
      <c r="H11" s="374" t="e">
        <f>AVERAGE(AW11:AW16)</f>
        <v>#DIV/0!</v>
      </c>
      <c r="I11" s="340" t="s">
        <v>102</v>
      </c>
      <c r="J11" s="364">
        <f>AN11</f>
        <v>0</v>
      </c>
      <c r="K11" s="364">
        <f>AQ11</f>
        <v>0</v>
      </c>
      <c r="L11" s="364">
        <f>AT11</f>
        <v>0</v>
      </c>
      <c r="M11" s="364">
        <f>AW11</f>
        <v>0</v>
      </c>
      <c r="N11" s="163" t="s">
        <v>35</v>
      </c>
      <c r="O11" s="206" t="s">
        <v>36</v>
      </c>
      <c r="P11" s="247"/>
      <c r="Q11" s="164"/>
      <c r="R11" s="164"/>
      <c r="S11" s="164" t="s">
        <v>7</v>
      </c>
      <c r="T11" s="164" t="s">
        <v>7</v>
      </c>
      <c r="U11" s="164"/>
      <c r="V11" s="164"/>
      <c r="W11" s="164"/>
      <c r="X11" s="164" t="s">
        <v>7</v>
      </c>
      <c r="Y11" s="164"/>
      <c r="Z11" s="164"/>
      <c r="AA11" s="164"/>
      <c r="AB11" s="164"/>
      <c r="AC11" s="164"/>
      <c r="AD11" s="164"/>
      <c r="AE11" s="296" t="s">
        <v>214</v>
      </c>
      <c r="AF11" s="277">
        <v>0.25</v>
      </c>
      <c r="AG11" s="165">
        <f t="shared" ref="AG11" si="8">AF11/AL11</f>
        <v>0.25</v>
      </c>
      <c r="AH11" s="282">
        <v>0.5</v>
      </c>
      <c r="AI11" s="165">
        <f t="shared" ref="AI11:AI24" si="9">AH11/AL11</f>
        <v>0.5</v>
      </c>
      <c r="AJ11" s="282">
        <v>0.75</v>
      </c>
      <c r="AK11" s="165">
        <f t="shared" ref="AK11:AK24" si="10">AJ11/AL11</f>
        <v>0.75</v>
      </c>
      <c r="AL11" s="282">
        <v>1</v>
      </c>
      <c r="AM11" s="178">
        <f t="shared" ref="AM11:AM24" si="11">AL11/AL11</f>
        <v>1</v>
      </c>
      <c r="AN11" s="48"/>
      <c r="AO11" s="37">
        <f t="shared" si="4"/>
        <v>0</v>
      </c>
      <c r="AP11" s="166"/>
      <c r="AQ11" s="140"/>
      <c r="AR11" s="37">
        <f t="shared" si="5"/>
        <v>0</v>
      </c>
      <c r="AS11" s="166"/>
      <c r="AT11" s="140"/>
      <c r="AU11" s="37">
        <f t="shared" si="6"/>
        <v>0</v>
      </c>
      <c r="AV11" s="166"/>
      <c r="AW11" s="140"/>
      <c r="AX11" s="37">
        <f t="shared" si="7"/>
        <v>0</v>
      </c>
      <c r="AY11" s="167"/>
    </row>
    <row r="12" spans="1:51" ht="48" customHeight="1" x14ac:dyDescent="0.25">
      <c r="A12" s="338"/>
      <c r="B12" s="375"/>
      <c r="C12" s="375"/>
      <c r="D12" s="375"/>
      <c r="E12" s="375"/>
      <c r="F12" s="375"/>
      <c r="G12" s="375"/>
      <c r="H12" s="376"/>
      <c r="I12" s="341"/>
      <c r="J12" s="365">
        <f t="shared" ref="J12:J16" si="12">AN12</f>
        <v>0</v>
      </c>
      <c r="K12" s="365">
        <f t="shared" ref="K12:K16" si="13">AQ12</f>
        <v>0</v>
      </c>
      <c r="L12" s="365">
        <f t="shared" ref="L12:L16" si="14">AT12</f>
        <v>0</v>
      </c>
      <c r="M12" s="365">
        <f t="shared" ref="M12:M16" si="15">AW12</f>
        <v>0</v>
      </c>
      <c r="N12" s="52" t="s">
        <v>37</v>
      </c>
      <c r="O12" s="53" t="s">
        <v>278</v>
      </c>
      <c r="P12" s="54"/>
      <c r="Q12" s="55"/>
      <c r="R12" s="55"/>
      <c r="S12" s="55" t="s">
        <v>7</v>
      </c>
      <c r="T12" s="55" t="s">
        <v>7</v>
      </c>
      <c r="U12" s="55"/>
      <c r="V12" s="55"/>
      <c r="W12" s="55"/>
      <c r="X12" s="55" t="s">
        <v>7</v>
      </c>
      <c r="Y12" s="55"/>
      <c r="Z12" s="55"/>
      <c r="AA12" s="55"/>
      <c r="AB12" s="55"/>
      <c r="AC12" s="55"/>
      <c r="AD12" s="55"/>
      <c r="AE12" s="297" t="s">
        <v>215</v>
      </c>
      <c r="AF12" s="278">
        <v>0.25</v>
      </c>
      <c r="AG12" s="75">
        <f t="shared" ref="AG12:AG16" si="16">AF12/AL12</f>
        <v>0.25</v>
      </c>
      <c r="AH12" s="283">
        <v>0.5</v>
      </c>
      <c r="AI12" s="75">
        <f t="shared" ref="AI12:AI16" si="17">AH12/AL12</f>
        <v>0.5</v>
      </c>
      <c r="AJ12" s="283">
        <v>0.75</v>
      </c>
      <c r="AK12" s="75">
        <f t="shared" ref="AK12:AK16" si="18">AJ12/AL12</f>
        <v>0.75</v>
      </c>
      <c r="AL12" s="283">
        <v>1</v>
      </c>
      <c r="AM12" s="179">
        <f t="shared" ref="AM12:AM16" si="19">AL12/AL12</f>
        <v>1</v>
      </c>
      <c r="AN12" s="47"/>
      <c r="AO12" s="40">
        <f t="shared" si="4"/>
        <v>0</v>
      </c>
      <c r="AP12" s="122"/>
      <c r="AQ12" s="118"/>
      <c r="AR12" s="40">
        <f t="shared" si="5"/>
        <v>0</v>
      </c>
      <c r="AS12" s="122"/>
      <c r="AT12" s="118"/>
      <c r="AU12" s="40">
        <f t="shared" si="6"/>
        <v>0</v>
      </c>
      <c r="AV12" s="122"/>
      <c r="AW12" s="118"/>
      <c r="AX12" s="40">
        <f t="shared" si="7"/>
        <v>0</v>
      </c>
      <c r="AY12" s="21"/>
    </row>
    <row r="13" spans="1:51" ht="51" customHeight="1" x14ac:dyDescent="0.25">
      <c r="A13" s="338"/>
      <c r="B13" s="375"/>
      <c r="C13" s="375"/>
      <c r="D13" s="375"/>
      <c r="E13" s="375"/>
      <c r="F13" s="375"/>
      <c r="G13" s="375"/>
      <c r="H13" s="376"/>
      <c r="I13" s="341"/>
      <c r="J13" s="365">
        <f t="shared" si="12"/>
        <v>0</v>
      </c>
      <c r="K13" s="365">
        <f t="shared" si="13"/>
        <v>0</v>
      </c>
      <c r="L13" s="365">
        <f t="shared" si="14"/>
        <v>0</v>
      </c>
      <c r="M13" s="365">
        <f t="shared" si="15"/>
        <v>0</v>
      </c>
      <c r="N13" s="56" t="s">
        <v>38</v>
      </c>
      <c r="O13" s="57" t="s">
        <v>279</v>
      </c>
      <c r="P13" s="58"/>
      <c r="Q13" s="59"/>
      <c r="R13" s="59"/>
      <c r="S13" s="59" t="s">
        <v>7</v>
      </c>
      <c r="T13" s="59" t="s">
        <v>7</v>
      </c>
      <c r="U13" s="59"/>
      <c r="V13" s="59"/>
      <c r="W13" s="59"/>
      <c r="X13" s="59" t="s">
        <v>7</v>
      </c>
      <c r="Y13" s="59"/>
      <c r="Z13" s="59"/>
      <c r="AA13" s="59"/>
      <c r="AB13" s="59"/>
      <c r="AC13" s="59"/>
      <c r="AD13" s="59"/>
      <c r="AE13" s="298" t="s">
        <v>215</v>
      </c>
      <c r="AF13" s="279">
        <v>0.25</v>
      </c>
      <c r="AG13" s="74">
        <f t="shared" si="16"/>
        <v>0.25</v>
      </c>
      <c r="AH13" s="284">
        <v>0.5</v>
      </c>
      <c r="AI13" s="74">
        <f t="shared" si="17"/>
        <v>0.5</v>
      </c>
      <c r="AJ13" s="284">
        <v>0.75</v>
      </c>
      <c r="AK13" s="74">
        <f t="shared" si="18"/>
        <v>0.75</v>
      </c>
      <c r="AL13" s="284">
        <v>1</v>
      </c>
      <c r="AM13" s="180">
        <f t="shared" si="19"/>
        <v>1</v>
      </c>
      <c r="AN13" s="47"/>
      <c r="AO13" s="40">
        <f t="shared" si="4"/>
        <v>0</v>
      </c>
      <c r="AP13" s="122"/>
      <c r="AQ13" s="118"/>
      <c r="AR13" s="40">
        <f t="shared" si="5"/>
        <v>0</v>
      </c>
      <c r="AS13" s="122"/>
      <c r="AT13" s="118"/>
      <c r="AU13" s="40">
        <f t="shared" si="6"/>
        <v>0</v>
      </c>
      <c r="AV13" s="122"/>
      <c r="AW13" s="118"/>
      <c r="AX13" s="40">
        <f t="shared" si="7"/>
        <v>0</v>
      </c>
      <c r="AY13" s="21"/>
    </row>
    <row r="14" spans="1:51" ht="58.5" customHeight="1" x14ac:dyDescent="0.25">
      <c r="A14" s="338"/>
      <c r="B14" s="375"/>
      <c r="C14" s="375"/>
      <c r="D14" s="375"/>
      <c r="E14" s="375"/>
      <c r="F14" s="375"/>
      <c r="G14" s="375"/>
      <c r="H14" s="376"/>
      <c r="I14" s="341"/>
      <c r="J14" s="365">
        <f t="shared" si="12"/>
        <v>0</v>
      </c>
      <c r="K14" s="365">
        <f t="shared" si="13"/>
        <v>0</v>
      </c>
      <c r="L14" s="365">
        <f t="shared" si="14"/>
        <v>0</v>
      </c>
      <c r="M14" s="365">
        <f t="shared" si="15"/>
        <v>0</v>
      </c>
      <c r="N14" s="52" t="s">
        <v>117</v>
      </c>
      <c r="O14" s="53" t="s">
        <v>254</v>
      </c>
      <c r="P14" s="54"/>
      <c r="Q14" s="55"/>
      <c r="R14" s="55"/>
      <c r="S14" s="55" t="s">
        <v>7</v>
      </c>
      <c r="T14" s="55" t="s">
        <v>7</v>
      </c>
      <c r="U14" s="55"/>
      <c r="V14" s="55"/>
      <c r="W14" s="55"/>
      <c r="X14" s="55" t="s">
        <v>7</v>
      </c>
      <c r="Y14" s="55"/>
      <c r="Z14" s="55"/>
      <c r="AA14" s="55"/>
      <c r="AB14" s="55"/>
      <c r="AC14" s="55"/>
      <c r="AD14" s="55"/>
      <c r="AE14" s="297" t="s">
        <v>215</v>
      </c>
      <c r="AF14" s="278">
        <v>0.25</v>
      </c>
      <c r="AG14" s="75">
        <f t="shared" si="16"/>
        <v>0.25</v>
      </c>
      <c r="AH14" s="283">
        <v>0.5</v>
      </c>
      <c r="AI14" s="75">
        <f t="shared" si="17"/>
        <v>0.5</v>
      </c>
      <c r="AJ14" s="283">
        <v>0.75</v>
      </c>
      <c r="AK14" s="75">
        <f t="shared" si="18"/>
        <v>0.75</v>
      </c>
      <c r="AL14" s="283">
        <v>1</v>
      </c>
      <c r="AM14" s="179">
        <f t="shared" si="19"/>
        <v>1</v>
      </c>
      <c r="AN14" s="47"/>
      <c r="AO14" s="40">
        <f t="shared" si="4"/>
        <v>0</v>
      </c>
      <c r="AP14" s="122"/>
      <c r="AQ14" s="118"/>
      <c r="AR14" s="40">
        <f t="shared" si="5"/>
        <v>0</v>
      </c>
      <c r="AS14" s="122"/>
      <c r="AT14" s="118"/>
      <c r="AU14" s="40">
        <f t="shared" si="6"/>
        <v>0</v>
      </c>
      <c r="AV14" s="122"/>
      <c r="AW14" s="118"/>
      <c r="AX14" s="40">
        <f t="shared" si="7"/>
        <v>0</v>
      </c>
      <c r="AY14" s="21"/>
    </row>
    <row r="15" spans="1:51" ht="75" x14ac:dyDescent="0.25">
      <c r="A15" s="338"/>
      <c r="B15" s="375"/>
      <c r="C15" s="375"/>
      <c r="D15" s="375"/>
      <c r="E15" s="375"/>
      <c r="F15" s="375"/>
      <c r="G15" s="375"/>
      <c r="H15" s="376"/>
      <c r="I15" s="341"/>
      <c r="J15" s="365">
        <f t="shared" si="12"/>
        <v>0</v>
      </c>
      <c r="K15" s="365">
        <f t="shared" si="13"/>
        <v>0</v>
      </c>
      <c r="L15" s="365">
        <f t="shared" si="14"/>
        <v>0</v>
      </c>
      <c r="M15" s="365">
        <f t="shared" si="15"/>
        <v>0</v>
      </c>
      <c r="N15" s="56" t="s">
        <v>39</v>
      </c>
      <c r="O15" s="57" t="s">
        <v>255</v>
      </c>
      <c r="P15" s="58"/>
      <c r="Q15" s="59"/>
      <c r="R15" s="59"/>
      <c r="S15" s="59" t="s">
        <v>7</v>
      </c>
      <c r="T15" s="59"/>
      <c r="U15" s="59"/>
      <c r="V15" s="59"/>
      <c r="W15" s="59"/>
      <c r="X15" s="59" t="s">
        <v>7</v>
      </c>
      <c r="Y15" s="59"/>
      <c r="Z15" s="59"/>
      <c r="AA15" s="59"/>
      <c r="AB15" s="59"/>
      <c r="AC15" s="59"/>
      <c r="AD15" s="59"/>
      <c r="AE15" s="298" t="s">
        <v>215</v>
      </c>
      <c r="AF15" s="280">
        <v>0.25</v>
      </c>
      <c r="AG15" s="74">
        <f t="shared" si="16"/>
        <v>0.25</v>
      </c>
      <c r="AH15" s="284">
        <v>0.5</v>
      </c>
      <c r="AI15" s="74">
        <f t="shared" si="17"/>
        <v>0.5</v>
      </c>
      <c r="AJ15" s="284">
        <v>0.75</v>
      </c>
      <c r="AK15" s="74">
        <f t="shared" si="18"/>
        <v>0.75</v>
      </c>
      <c r="AL15" s="284">
        <v>1</v>
      </c>
      <c r="AM15" s="180">
        <f t="shared" si="19"/>
        <v>1</v>
      </c>
      <c r="AN15" s="47"/>
      <c r="AO15" s="40">
        <f t="shared" si="4"/>
        <v>0</v>
      </c>
      <c r="AP15" s="122"/>
      <c r="AQ15" s="118"/>
      <c r="AR15" s="40">
        <f t="shared" si="5"/>
        <v>0</v>
      </c>
      <c r="AS15" s="122"/>
      <c r="AT15" s="118"/>
      <c r="AU15" s="40">
        <f t="shared" si="6"/>
        <v>0</v>
      </c>
      <c r="AV15" s="122"/>
      <c r="AW15" s="118"/>
      <c r="AX15" s="40">
        <f t="shared" si="7"/>
        <v>0</v>
      </c>
      <c r="AY15" s="21"/>
    </row>
    <row r="16" spans="1:51" ht="70.5" customHeight="1" thickBot="1" x14ac:dyDescent="0.3">
      <c r="A16" s="339"/>
      <c r="B16" s="377"/>
      <c r="C16" s="377"/>
      <c r="D16" s="377"/>
      <c r="E16" s="377"/>
      <c r="F16" s="377"/>
      <c r="G16" s="377"/>
      <c r="H16" s="378"/>
      <c r="I16" s="342"/>
      <c r="J16" s="366">
        <f t="shared" si="12"/>
        <v>0</v>
      </c>
      <c r="K16" s="366">
        <f t="shared" si="13"/>
        <v>0</v>
      </c>
      <c r="L16" s="366">
        <f t="shared" si="14"/>
        <v>0</v>
      </c>
      <c r="M16" s="366">
        <f t="shared" si="15"/>
        <v>0</v>
      </c>
      <c r="N16" s="60" t="s">
        <v>118</v>
      </c>
      <c r="O16" s="61" t="s">
        <v>256</v>
      </c>
      <c r="P16" s="62"/>
      <c r="Q16" s="63"/>
      <c r="R16" s="63"/>
      <c r="S16" s="63" t="s">
        <v>7</v>
      </c>
      <c r="T16" s="63" t="s">
        <v>7</v>
      </c>
      <c r="U16" s="63"/>
      <c r="V16" s="63"/>
      <c r="W16" s="63"/>
      <c r="X16" s="63" t="s">
        <v>7</v>
      </c>
      <c r="Y16" s="63"/>
      <c r="Z16" s="63"/>
      <c r="AA16" s="63" t="s">
        <v>7</v>
      </c>
      <c r="AB16" s="63"/>
      <c r="AC16" s="63"/>
      <c r="AD16" s="63" t="s">
        <v>7</v>
      </c>
      <c r="AE16" s="299" t="s">
        <v>215</v>
      </c>
      <c r="AF16" s="281">
        <v>0.25</v>
      </c>
      <c r="AG16" s="168">
        <f t="shared" si="16"/>
        <v>0.25</v>
      </c>
      <c r="AH16" s="285">
        <v>0.5</v>
      </c>
      <c r="AI16" s="168">
        <f t="shared" si="17"/>
        <v>0.5</v>
      </c>
      <c r="AJ16" s="285">
        <v>0.75</v>
      </c>
      <c r="AK16" s="168">
        <f t="shared" si="18"/>
        <v>0.75</v>
      </c>
      <c r="AL16" s="285">
        <v>1</v>
      </c>
      <c r="AM16" s="181">
        <f t="shared" si="19"/>
        <v>1</v>
      </c>
      <c r="AN16" s="49"/>
      <c r="AO16" s="41">
        <f t="shared" si="4"/>
        <v>0</v>
      </c>
      <c r="AP16" s="169"/>
      <c r="AQ16" s="145"/>
      <c r="AR16" s="41">
        <f t="shared" si="5"/>
        <v>0</v>
      </c>
      <c r="AS16" s="169"/>
      <c r="AT16" s="145"/>
      <c r="AU16" s="41">
        <f t="shared" si="6"/>
        <v>0</v>
      </c>
      <c r="AV16" s="169"/>
      <c r="AW16" s="145"/>
      <c r="AX16" s="41">
        <f t="shared" si="7"/>
        <v>0</v>
      </c>
      <c r="AY16" s="170"/>
    </row>
    <row r="17" spans="1:51" ht="30" x14ac:dyDescent="0.25">
      <c r="A17" s="343" t="s">
        <v>9</v>
      </c>
      <c r="B17" s="379" t="e">
        <f>AVERAGE(AO17:AO35)</f>
        <v>#DIV/0!</v>
      </c>
      <c r="C17" s="379" t="e">
        <f>AVERAGE(AR17:AR35)</f>
        <v>#DIV/0!</v>
      </c>
      <c r="D17" s="379" t="e">
        <f>AVERAGE(AU17:AU35)</f>
        <v>#DIV/0!</v>
      </c>
      <c r="E17" s="379" t="e">
        <f>AVERAGE(AN17:AN35)</f>
        <v>#DIV/0!</v>
      </c>
      <c r="F17" s="379" t="e">
        <f>AVERAGE(AQ17:AQ35)</f>
        <v>#DIV/0!</v>
      </c>
      <c r="G17" s="379" t="e">
        <f>AVERAGE(AT17:AT35)</f>
        <v>#DIV/0!</v>
      </c>
      <c r="H17" s="380" t="e">
        <f>AVERAGE(AW17:AW35)</f>
        <v>#DIV/0!</v>
      </c>
      <c r="I17" s="346" t="s">
        <v>169</v>
      </c>
      <c r="J17" s="421" t="e">
        <f>AVERAGE(AN17:AN23)</f>
        <v>#DIV/0!</v>
      </c>
      <c r="K17" s="421" t="e">
        <f>AVERAGE(AQ17:AQ23)</f>
        <v>#DIV/0!</v>
      </c>
      <c r="L17" s="421" t="e">
        <f>AVERAGE(AT17:AT23)</f>
        <v>#DIV/0!</v>
      </c>
      <c r="M17" s="421" t="e">
        <f>AVERAGE(AW17:AW23)</f>
        <v>#DIV/0!</v>
      </c>
      <c r="N17" s="157" t="s">
        <v>175</v>
      </c>
      <c r="O17" s="207" t="s">
        <v>193</v>
      </c>
      <c r="P17" s="248"/>
      <c r="Q17" s="158" t="s">
        <v>7</v>
      </c>
      <c r="R17" s="158"/>
      <c r="S17" s="158"/>
      <c r="T17" s="158"/>
      <c r="U17" s="158"/>
      <c r="V17" s="158"/>
      <c r="W17" s="158"/>
      <c r="X17" s="158"/>
      <c r="Y17" s="158"/>
      <c r="Z17" s="158"/>
      <c r="AA17" s="158"/>
      <c r="AB17" s="158"/>
      <c r="AC17" s="158"/>
      <c r="AD17" s="158"/>
      <c r="AE17" s="300" t="s">
        <v>176</v>
      </c>
      <c r="AF17" s="224">
        <v>1</v>
      </c>
      <c r="AG17" s="160">
        <f t="shared" ref="AG17:AG24" si="20">AF17/AL17</f>
        <v>0.25</v>
      </c>
      <c r="AH17" s="159">
        <v>2</v>
      </c>
      <c r="AI17" s="160">
        <f t="shared" si="9"/>
        <v>0.5</v>
      </c>
      <c r="AJ17" s="159">
        <v>3</v>
      </c>
      <c r="AK17" s="160">
        <f t="shared" si="10"/>
        <v>0.75</v>
      </c>
      <c r="AL17" s="159">
        <v>4</v>
      </c>
      <c r="AM17" s="182">
        <f t="shared" si="11"/>
        <v>1</v>
      </c>
      <c r="AN17" s="64"/>
      <c r="AO17" s="36">
        <f t="shared" si="4"/>
        <v>0</v>
      </c>
      <c r="AP17" s="162"/>
      <c r="AQ17" s="161"/>
      <c r="AR17" s="36">
        <f t="shared" si="5"/>
        <v>0</v>
      </c>
      <c r="AS17" s="162"/>
      <c r="AT17" s="161"/>
      <c r="AU17" s="36">
        <f t="shared" si="6"/>
        <v>0</v>
      </c>
      <c r="AV17" s="162"/>
      <c r="AW17" s="161"/>
      <c r="AX17" s="36">
        <f t="shared" si="7"/>
        <v>0</v>
      </c>
      <c r="AY17" s="201"/>
    </row>
    <row r="18" spans="1:51" ht="45" x14ac:dyDescent="0.25">
      <c r="A18" s="344"/>
      <c r="B18" s="381"/>
      <c r="C18" s="381"/>
      <c r="D18" s="381"/>
      <c r="E18" s="381"/>
      <c r="F18" s="381"/>
      <c r="G18" s="381"/>
      <c r="H18" s="382"/>
      <c r="I18" s="347"/>
      <c r="J18" s="422"/>
      <c r="K18" s="422"/>
      <c r="L18" s="422"/>
      <c r="M18" s="422"/>
      <c r="N18" s="80" t="s">
        <v>170</v>
      </c>
      <c r="O18" s="208" t="s">
        <v>171</v>
      </c>
      <c r="P18" s="249"/>
      <c r="Q18" s="82" t="s">
        <v>7</v>
      </c>
      <c r="R18" s="82"/>
      <c r="S18" s="82"/>
      <c r="T18" s="82"/>
      <c r="U18" s="82"/>
      <c r="V18" s="82"/>
      <c r="W18" s="82" t="s">
        <v>7</v>
      </c>
      <c r="X18" s="82"/>
      <c r="Y18" s="82"/>
      <c r="Z18" s="82"/>
      <c r="AA18" s="82"/>
      <c r="AB18" s="82"/>
      <c r="AC18" s="82"/>
      <c r="AD18" s="82"/>
      <c r="AE18" s="301" t="s">
        <v>177</v>
      </c>
      <c r="AF18" s="228">
        <v>1</v>
      </c>
      <c r="AG18" s="84">
        <f t="shared" ref="AG18" si="21">AF18/AL18</f>
        <v>0.25</v>
      </c>
      <c r="AH18" s="90">
        <v>2</v>
      </c>
      <c r="AI18" s="84">
        <f t="shared" ref="AI18" si="22">AH18/AL18</f>
        <v>0.5</v>
      </c>
      <c r="AJ18" s="90">
        <v>3</v>
      </c>
      <c r="AK18" s="84">
        <f t="shared" ref="AK18" si="23">AJ18/AL18</f>
        <v>0.75</v>
      </c>
      <c r="AL18" s="90">
        <v>4</v>
      </c>
      <c r="AM18" s="183">
        <f t="shared" ref="AM18" si="24">AL18/AL18</f>
        <v>1</v>
      </c>
      <c r="AN18" s="47"/>
      <c r="AO18" s="40"/>
      <c r="AP18" s="122"/>
      <c r="AQ18" s="118"/>
      <c r="AR18" s="40"/>
      <c r="AS18" s="122"/>
      <c r="AT18" s="118"/>
      <c r="AU18" s="40"/>
      <c r="AV18" s="122"/>
      <c r="AW18" s="118"/>
      <c r="AX18" s="40"/>
      <c r="AY18" s="21"/>
    </row>
    <row r="19" spans="1:51" ht="52.5" customHeight="1" x14ac:dyDescent="0.25">
      <c r="A19" s="344"/>
      <c r="B19" s="381"/>
      <c r="C19" s="381"/>
      <c r="D19" s="381"/>
      <c r="E19" s="381"/>
      <c r="F19" s="381"/>
      <c r="G19" s="381"/>
      <c r="H19" s="382"/>
      <c r="I19" s="347"/>
      <c r="J19" s="422"/>
      <c r="K19" s="422"/>
      <c r="L19" s="422"/>
      <c r="M19" s="422"/>
      <c r="N19" s="85" t="s">
        <v>178</v>
      </c>
      <c r="O19" s="209" t="s">
        <v>257</v>
      </c>
      <c r="P19" s="251"/>
      <c r="Q19" s="77" t="s">
        <v>7</v>
      </c>
      <c r="R19" s="77"/>
      <c r="S19" s="77"/>
      <c r="T19" s="77"/>
      <c r="U19" s="77"/>
      <c r="V19" s="77"/>
      <c r="W19" s="77" t="s">
        <v>7</v>
      </c>
      <c r="X19" s="77"/>
      <c r="Y19" s="77"/>
      <c r="Z19" s="77"/>
      <c r="AA19" s="77"/>
      <c r="AB19" s="77"/>
      <c r="AC19" s="77"/>
      <c r="AD19" s="77"/>
      <c r="AE19" s="302" t="s">
        <v>180</v>
      </c>
      <c r="AF19" s="229">
        <v>0</v>
      </c>
      <c r="AG19" s="79">
        <f t="shared" ref="AG19" si="25">AF19/AL19</f>
        <v>0</v>
      </c>
      <c r="AH19" s="91">
        <v>0.5</v>
      </c>
      <c r="AI19" s="79">
        <f t="shared" ref="AI19" si="26">AH19/AL19</f>
        <v>0.5</v>
      </c>
      <c r="AJ19" s="91">
        <v>1</v>
      </c>
      <c r="AK19" s="79">
        <f t="shared" ref="AK19" si="27">AJ19/AL19</f>
        <v>1</v>
      </c>
      <c r="AL19" s="91">
        <v>1</v>
      </c>
      <c r="AM19" s="184">
        <f t="shared" ref="AM19" si="28">AL19/AL19</f>
        <v>1</v>
      </c>
      <c r="AN19" s="47"/>
      <c r="AO19" s="40"/>
      <c r="AP19" s="122"/>
      <c r="AQ19" s="118"/>
      <c r="AR19" s="40"/>
      <c r="AS19" s="122"/>
      <c r="AT19" s="118"/>
      <c r="AU19" s="40"/>
      <c r="AV19" s="122"/>
      <c r="AW19" s="118"/>
      <c r="AX19" s="40"/>
      <c r="AY19" s="21"/>
    </row>
    <row r="20" spans="1:51" ht="85.5" customHeight="1" x14ac:dyDescent="0.25">
      <c r="A20" s="344"/>
      <c r="B20" s="381"/>
      <c r="C20" s="381"/>
      <c r="D20" s="381"/>
      <c r="E20" s="381"/>
      <c r="F20" s="381"/>
      <c r="G20" s="381"/>
      <c r="H20" s="382"/>
      <c r="I20" s="347"/>
      <c r="J20" s="422"/>
      <c r="K20" s="422"/>
      <c r="L20" s="422"/>
      <c r="M20" s="422"/>
      <c r="N20" s="81" t="s">
        <v>191</v>
      </c>
      <c r="O20" s="208" t="s">
        <v>258</v>
      </c>
      <c r="P20" s="249"/>
      <c r="Q20" s="82" t="s">
        <v>7</v>
      </c>
      <c r="R20" s="82"/>
      <c r="S20" s="82"/>
      <c r="T20" s="82"/>
      <c r="U20" s="82"/>
      <c r="V20" s="82"/>
      <c r="W20" s="82"/>
      <c r="X20" s="82"/>
      <c r="Y20" s="82"/>
      <c r="Z20" s="82"/>
      <c r="AA20" s="82"/>
      <c r="AB20" s="82"/>
      <c r="AC20" s="82"/>
      <c r="AD20" s="82"/>
      <c r="AE20" s="301" t="s">
        <v>179</v>
      </c>
      <c r="AF20" s="228" t="s">
        <v>121</v>
      </c>
      <c r="AG20" s="84" t="e">
        <f t="shared" ref="AG20:AG21" si="29">AF20/AL20</f>
        <v>#VALUE!</v>
      </c>
      <c r="AH20" s="90" t="s">
        <v>121</v>
      </c>
      <c r="AI20" s="84" t="e">
        <f t="shared" ref="AI20:AI21" si="30">AH20/AL20</f>
        <v>#VALUE!</v>
      </c>
      <c r="AJ20" s="90" t="s">
        <v>121</v>
      </c>
      <c r="AK20" s="84" t="e">
        <f t="shared" ref="AK20:AK21" si="31">AJ20/AL20</f>
        <v>#VALUE!</v>
      </c>
      <c r="AL20" s="90" t="s">
        <v>121</v>
      </c>
      <c r="AM20" s="183" t="e">
        <f t="shared" ref="AM20:AM21" si="32">AL20/AL20</f>
        <v>#VALUE!</v>
      </c>
      <c r="AN20" s="47"/>
      <c r="AO20" s="40"/>
      <c r="AP20" s="122"/>
      <c r="AQ20" s="118"/>
      <c r="AR20" s="40"/>
      <c r="AS20" s="122"/>
      <c r="AT20" s="118"/>
      <c r="AU20" s="40"/>
      <c r="AV20" s="122"/>
      <c r="AW20" s="118"/>
      <c r="AX20" s="40"/>
      <c r="AY20" s="21"/>
    </row>
    <row r="21" spans="1:51" ht="85.5" customHeight="1" x14ac:dyDescent="0.25">
      <c r="A21" s="344"/>
      <c r="B21" s="381"/>
      <c r="C21" s="381"/>
      <c r="D21" s="381"/>
      <c r="E21" s="381"/>
      <c r="F21" s="381"/>
      <c r="G21" s="381"/>
      <c r="H21" s="382"/>
      <c r="I21" s="347"/>
      <c r="J21" s="422"/>
      <c r="K21" s="422"/>
      <c r="L21" s="422"/>
      <c r="M21" s="422"/>
      <c r="N21" s="86" t="s">
        <v>186</v>
      </c>
      <c r="O21" s="210" t="s">
        <v>280</v>
      </c>
      <c r="P21" s="251"/>
      <c r="Q21" s="77"/>
      <c r="R21" s="77" t="s">
        <v>7</v>
      </c>
      <c r="S21" s="77"/>
      <c r="T21" s="77"/>
      <c r="U21" s="77"/>
      <c r="V21" s="77"/>
      <c r="W21" s="77" t="s">
        <v>7</v>
      </c>
      <c r="X21" s="77"/>
      <c r="Y21" s="77"/>
      <c r="Z21" s="77"/>
      <c r="AA21" s="77"/>
      <c r="AB21" s="77"/>
      <c r="AC21" s="77"/>
      <c r="AD21" s="77"/>
      <c r="AE21" s="302" t="s">
        <v>187</v>
      </c>
      <c r="AF21" s="226">
        <v>1</v>
      </c>
      <c r="AG21" s="79">
        <f t="shared" si="29"/>
        <v>1</v>
      </c>
      <c r="AH21" s="78">
        <v>1</v>
      </c>
      <c r="AI21" s="79">
        <f t="shared" si="30"/>
        <v>1</v>
      </c>
      <c r="AJ21" s="78">
        <v>1</v>
      </c>
      <c r="AK21" s="79">
        <f t="shared" si="31"/>
        <v>1</v>
      </c>
      <c r="AL21" s="78">
        <v>1</v>
      </c>
      <c r="AM21" s="184">
        <f t="shared" si="32"/>
        <v>1</v>
      </c>
      <c r="AN21" s="47"/>
      <c r="AO21" s="40"/>
      <c r="AP21" s="122"/>
      <c r="AQ21" s="118"/>
      <c r="AR21" s="40"/>
      <c r="AS21" s="122"/>
      <c r="AT21" s="118"/>
      <c r="AU21" s="40"/>
      <c r="AV21" s="122"/>
      <c r="AW21" s="118"/>
      <c r="AX21" s="40"/>
      <c r="AY21" s="21"/>
    </row>
    <row r="22" spans="1:51" ht="150" x14ac:dyDescent="0.25">
      <c r="A22" s="344"/>
      <c r="B22" s="381"/>
      <c r="C22" s="381"/>
      <c r="D22" s="381"/>
      <c r="E22" s="381"/>
      <c r="F22" s="381"/>
      <c r="G22" s="381"/>
      <c r="H22" s="382"/>
      <c r="I22" s="347"/>
      <c r="J22" s="422"/>
      <c r="K22" s="422"/>
      <c r="L22" s="422"/>
      <c r="M22" s="422"/>
      <c r="N22" s="87" t="s">
        <v>188</v>
      </c>
      <c r="O22" s="211" t="s">
        <v>185</v>
      </c>
      <c r="P22" s="249"/>
      <c r="Q22" s="82" t="s">
        <v>7</v>
      </c>
      <c r="R22" s="82" t="s">
        <v>7</v>
      </c>
      <c r="S22" s="82"/>
      <c r="T22" s="82"/>
      <c r="U22" s="82"/>
      <c r="V22" s="82"/>
      <c r="W22" s="82" t="s">
        <v>7</v>
      </c>
      <c r="X22" s="82"/>
      <c r="Y22" s="82"/>
      <c r="Z22" s="82"/>
      <c r="AA22" s="82"/>
      <c r="AB22" s="82"/>
      <c r="AC22" s="82"/>
      <c r="AD22" s="82"/>
      <c r="AE22" s="301" t="s">
        <v>190</v>
      </c>
      <c r="AF22" s="225">
        <v>1</v>
      </c>
      <c r="AG22" s="84">
        <f t="shared" si="20"/>
        <v>1</v>
      </c>
      <c r="AH22" s="83">
        <v>1</v>
      </c>
      <c r="AI22" s="84">
        <f t="shared" si="9"/>
        <v>1</v>
      </c>
      <c r="AJ22" s="83">
        <v>1</v>
      </c>
      <c r="AK22" s="84">
        <f t="shared" si="10"/>
        <v>1</v>
      </c>
      <c r="AL22" s="83">
        <v>1</v>
      </c>
      <c r="AM22" s="183">
        <f t="shared" si="11"/>
        <v>1</v>
      </c>
      <c r="AN22" s="47"/>
      <c r="AO22" s="40">
        <f t="shared" si="4"/>
        <v>0</v>
      </c>
      <c r="AP22" s="121"/>
      <c r="AQ22" s="118"/>
      <c r="AR22" s="40">
        <f t="shared" si="5"/>
        <v>0</v>
      </c>
      <c r="AS22" s="121"/>
      <c r="AT22" s="118"/>
      <c r="AU22" s="40">
        <f t="shared" si="6"/>
        <v>0</v>
      </c>
      <c r="AV22" s="121"/>
      <c r="AW22" s="118"/>
      <c r="AX22" s="40">
        <f t="shared" si="7"/>
        <v>0</v>
      </c>
      <c r="AY22" s="20"/>
    </row>
    <row r="23" spans="1:51" ht="260.25" customHeight="1" x14ac:dyDescent="0.25">
      <c r="A23" s="344"/>
      <c r="B23" s="381"/>
      <c r="C23" s="381"/>
      <c r="D23" s="381"/>
      <c r="E23" s="381"/>
      <c r="F23" s="381"/>
      <c r="G23" s="381"/>
      <c r="H23" s="382"/>
      <c r="I23" s="347"/>
      <c r="J23" s="423"/>
      <c r="K23" s="423"/>
      <c r="L23" s="423"/>
      <c r="M23" s="423"/>
      <c r="N23" s="76" t="s">
        <v>150</v>
      </c>
      <c r="O23" s="212" t="s">
        <v>149</v>
      </c>
      <c r="P23" s="251"/>
      <c r="Q23" s="77" t="s">
        <v>7</v>
      </c>
      <c r="R23" s="77"/>
      <c r="S23" s="77"/>
      <c r="T23" s="77"/>
      <c r="U23" s="77"/>
      <c r="V23" s="77"/>
      <c r="W23" s="77" t="s">
        <v>7</v>
      </c>
      <c r="X23" s="77"/>
      <c r="Y23" s="77"/>
      <c r="Z23" s="77"/>
      <c r="AA23" s="77"/>
      <c r="AB23" s="77"/>
      <c r="AC23" s="77"/>
      <c r="AD23" s="77"/>
      <c r="AE23" s="302" t="s">
        <v>190</v>
      </c>
      <c r="AF23" s="226">
        <v>1</v>
      </c>
      <c r="AG23" s="79">
        <f t="shared" si="20"/>
        <v>0.25</v>
      </c>
      <c r="AH23" s="78">
        <v>2</v>
      </c>
      <c r="AI23" s="79">
        <f t="shared" si="9"/>
        <v>0.5</v>
      </c>
      <c r="AJ23" s="78">
        <v>3</v>
      </c>
      <c r="AK23" s="79">
        <f t="shared" si="10"/>
        <v>0.75</v>
      </c>
      <c r="AL23" s="78">
        <v>4</v>
      </c>
      <c r="AM23" s="184">
        <f t="shared" si="11"/>
        <v>1</v>
      </c>
      <c r="AN23" s="47"/>
      <c r="AO23" s="40">
        <f t="shared" si="4"/>
        <v>0</v>
      </c>
      <c r="AP23" s="121"/>
      <c r="AQ23" s="118"/>
      <c r="AR23" s="40">
        <f t="shared" si="5"/>
        <v>0</v>
      </c>
      <c r="AS23" s="121"/>
      <c r="AT23" s="118"/>
      <c r="AU23" s="40">
        <f t="shared" si="6"/>
        <v>0</v>
      </c>
      <c r="AV23" s="121"/>
      <c r="AW23" s="118"/>
      <c r="AX23" s="40">
        <f t="shared" si="7"/>
        <v>0</v>
      </c>
      <c r="AY23" s="20"/>
    </row>
    <row r="24" spans="1:51" ht="60.75" customHeight="1" x14ac:dyDescent="0.25">
      <c r="A24" s="344"/>
      <c r="B24" s="381"/>
      <c r="C24" s="381"/>
      <c r="D24" s="381"/>
      <c r="E24" s="381"/>
      <c r="F24" s="381"/>
      <c r="G24" s="381"/>
      <c r="H24" s="382"/>
      <c r="I24" s="347" t="s">
        <v>182</v>
      </c>
      <c r="J24" s="424"/>
      <c r="K24" s="424"/>
      <c r="L24" s="424"/>
      <c r="M24" s="424"/>
      <c r="N24" s="81" t="s">
        <v>172</v>
      </c>
      <c r="O24" s="208" t="s">
        <v>173</v>
      </c>
      <c r="P24" s="249"/>
      <c r="Q24" s="82" t="s">
        <v>7</v>
      </c>
      <c r="R24" s="82"/>
      <c r="S24" s="82"/>
      <c r="T24" s="82"/>
      <c r="U24" s="82"/>
      <c r="V24" s="82"/>
      <c r="W24" s="82" t="s">
        <v>7</v>
      </c>
      <c r="X24" s="82"/>
      <c r="Y24" s="82"/>
      <c r="Z24" s="82"/>
      <c r="AA24" s="82"/>
      <c r="AB24" s="82"/>
      <c r="AC24" s="82"/>
      <c r="AD24" s="82"/>
      <c r="AE24" s="301" t="s">
        <v>180</v>
      </c>
      <c r="AF24" s="228">
        <v>0</v>
      </c>
      <c r="AG24" s="84">
        <f t="shared" si="20"/>
        <v>0</v>
      </c>
      <c r="AH24" s="90">
        <v>0.5</v>
      </c>
      <c r="AI24" s="84">
        <f t="shared" si="9"/>
        <v>0.5</v>
      </c>
      <c r="AJ24" s="90">
        <v>1</v>
      </c>
      <c r="AK24" s="84">
        <f t="shared" si="10"/>
        <v>1</v>
      </c>
      <c r="AL24" s="90">
        <v>1</v>
      </c>
      <c r="AM24" s="183">
        <f t="shared" si="11"/>
        <v>1</v>
      </c>
      <c r="AN24" s="47"/>
      <c r="AO24" s="40" t="e">
        <f t="shared" si="4"/>
        <v>#DIV/0!</v>
      </c>
      <c r="AP24" s="120"/>
      <c r="AQ24" s="118"/>
      <c r="AR24" s="40">
        <f t="shared" si="5"/>
        <v>0</v>
      </c>
      <c r="AS24" s="120"/>
      <c r="AT24" s="118"/>
      <c r="AU24" s="40">
        <f t="shared" si="6"/>
        <v>0</v>
      </c>
      <c r="AV24" s="120"/>
      <c r="AW24" s="118"/>
      <c r="AX24" s="40">
        <f t="shared" si="7"/>
        <v>0</v>
      </c>
      <c r="AY24" s="16"/>
    </row>
    <row r="25" spans="1:51" ht="30" x14ac:dyDescent="0.25">
      <c r="A25" s="344"/>
      <c r="B25" s="381"/>
      <c r="C25" s="381"/>
      <c r="D25" s="381"/>
      <c r="E25" s="381"/>
      <c r="F25" s="381"/>
      <c r="G25" s="381"/>
      <c r="H25" s="382"/>
      <c r="I25" s="347"/>
      <c r="J25" s="425" t="e">
        <f>AVERAGE(AN25:AN28)</f>
        <v>#DIV/0!</v>
      </c>
      <c r="K25" s="425" t="e">
        <f>AVERAGE(AQ25:AQ28)</f>
        <v>#DIV/0!</v>
      </c>
      <c r="L25" s="425" t="e">
        <f>AVERAGE(AT25:AT28)</f>
        <v>#DIV/0!</v>
      </c>
      <c r="M25" s="425" t="e">
        <f>AVERAGE(AW25:AW28)</f>
        <v>#DIV/0!</v>
      </c>
      <c r="N25" s="76" t="s">
        <v>40</v>
      </c>
      <c r="O25" s="212" t="s">
        <v>41</v>
      </c>
      <c r="P25" s="251" t="s">
        <v>7</v>
      </c>
      <c r="Q25" s="77" t="s">
        <v>7</v>
      </c>
      <c r="R25" s="77"/>
      <c r="S25" s="77"/>
      <c r="T25" s="77"/>
      <c r="U25" s="77"/>
      <c r="V25" s="77"/>
      <c r="W25" s="77" t="s">
        <v>7</v>
      </c>
      <c r="X25" s="77"/>
      <c r="Y25" s="77"/>
      <c r="Z25" s="77"/>
      <c r="AA25" s="77"/>
      <c r="AB25" s="77"/>
      <c r="AC25" s="77"/>
      <c r="AD25" s="77"/>
      <c r="AE25" s="302" t="s">
        <v>217</v>
      </c>
      <c r="AF25" s="226">
        <v>0</v>
      </c>
      <c r="AG25" s="79">
        <v>0</v>
      </c>
      <c r="AH25" s="78">
        <v>0</v>
      </c>
      <c r="AI25" s="79">
        <v>0</v>
      </c>
      <c r="AJ25" s="78">
        <v>0</v>
      </c>
      <c r="AK25" s="79">
        <v>0</v>
      </c>
      <c r="AL25" s="78">
        <v>1</v>
      </c>
      <c r="AM25" s="184">
        <v>1</v>
      </c>
      <c r="AN25" s="47"/>
      <c r="AO25" s="40" t="e">
        <f t="shared" si="4"/>
        <v>#DIV/0!</v>
      </c>
      <c r="AP25" s="122"/>
      <c r="AQ25" s="118"/>
      <c r="AR25" s="40" t="e">
        <f t="shared" si="5"/>
        <v>#DIV/0!</v>
      </c>
      <c r="AS25" s="122"/>
      <c r="AT25" s="118"/>
      <c r="AU25" s="40" t="e">
        <f t="shared" si="6"/>
        <v>#DIV/0!</v>
      </c>
      <c r="AV25" s="122"/>
      <c r="AW25" s="118"/>
      <c r="AX25" s="40">
        <f t="shared" si="7"/>
        <v>0</v>
      </c>
      <c r="AY25" s="21"/>
    </row>
    <row r="26" spans="1:51" ht="45" x14ac:dyDescent="0.25">
      <c r="A26" s="344"/>
      <c r="B26" s="381"/>
      <c r="C26" s="381"/>
      <c r="D26" s="381"/>
      <c r="E26" s="381"/>
      <c r="F26" s="381"/>
      <c r="G26" s="381"/>
      <c r="H26" s="382"/>
      <c r="I26" s="347"/>
      <c r="J26" s="422"/>
      <c r="K26" s="422"/>
      <c r="L26" s="422"/>
      <c r="M26" s="422"/>
      <c r="N26" s="81" t="s">
        <v>183</v>
      </c>
      <c r="O26" s="208" t="s">
        <v>259</v>
      </c>
      <c r="P26" s="249"/>
      <c r="Q26" s="82" t="s">
        <v>7</v>
      </c>
      <c r="R26" s="82"/>
      <c r="S26" s="82"/>
      <c r="T26" s="82"/>
      <c r="U26" s="82"/>
      <c r="V26" s="82"/>
      <c r="W26" s="82" t="s">
        <v>7</v>
      </c>
      <c r="X26" s="82"/>
      <c r="Y26" s="82"/>
      <c r="Z26" s="82"/>
      <c r="AA26" s="82"/>
      <c r="AB26" s="82"/>
      <c r="AC26" s="82"/>
      <c r="AD26" s="82"/>
      <c r="AE26" s="301" t="s">
        <v>260</v>
      </c>
      <c r="AF26" s="228">
        <v>0</v>
      </c>
      <c r="AG26" s="84">
        <v>0</v>
      </c>
      <c r="AH26" s="90">
        <v>0</v>
      </c>
      <c r="AI26" s="84">
        <v>0</v>
      </c>
      <c r="AJ26" s="90">
        <v>0</v>
      </c>
      <c r="AK26" s="84">
        <v>0</v>
      </c>
      <c r="AL26" s="90">
        <v>1</v>
      </c>
      <c r="AM26" s="183">
        <v>1</v>
      </c>
      <c r="AN26" s="47"/>
      <c r="AO26" s="40"/>
      <c r="AP26" s="122"/>
      <c r="AQ26" s="118"/>
      <c r="AR26" s="40"/>
      <c r="AS26" s="122"/>
      <c r="AT26" s="118"/>
      <c r="AU26" s="40"/>
      <c r="AV26" s="122"/>
      <c r="AW26" s="118"/>
      <c r="AX26" s="40"/>
      <c r="AY26" s="21"/>
    </row>
    <row r="27" spans="1:51" ht="45" x14ac:dyDescent="0.25">
      <c r="A27" s="344"/>
      <c r="B27" s="381"/>
      <c r="C27" s="381"/>
      <c r="D27" s="381"/>
      <c r="E27" s="381"/>
      <c r="F27" s="381"/>
      <c r="G27" s="381"/>
      <c r="H27" s="382"/>
      <c r="I27" s="347"/>
      <c r="J27" s="422"/>
      <c r="K27" s="422"/>
      <c r="L27" s="422"/>
      <c r="M27" s="422"/>
      <c r="N27" s="85" t="s">
        <v>192</v>
      </c>
      <c r="O27" s="209" t="s">
        <v>261</v>
      </c>
      <c r="P27" s="251"/>
      <c r="Q27" s="77" t="s">
        <v>7</v>
      </c>
      <c r="R27" s="77"/>
      <c r="S27" s="77"/>
      <c r="T27" s="77"/>
      <c r="U27" s="77"/>
      <c r="V27" s="77"/>
      <c r="W27" s="77" t="s">
        <v>7</v>
      </c>
      <c r="X27" s="77" t="s">
        <v>7</v>
      </c>
      <c r="Y27" s="77"/>
      <c r="Z27" s="77"/>
      <c r="AA27" s="77" t="s">
        <v>7</v>
      </c>
      <c r="AB27" s="77"/>
      <c r="AC27" s="77"/>
      <c r="AD27" s="77" t="s">
        <v>7</v>
      </c>
      <c r="AE27" s="302" t="s">
        <v>260</v>
      </c>
      <c r="AF27" s="229">
        <v>0</v>
      </c>
      <c r="AG27" s="79">
        <v>0</v>
      </c>
      <c r="AH27" s="91">
        <v>0</v>
      </c>
      <c r="AI27" s="79">
        <v>0</v>
      </c>
      <c r="AJ27" s="91">
        <v>0</v>
      </c>
      <c r="AK27" s="79">
        <v>0</v>
      </c>
      <c r="AL27" s="91">
        <v>1</v>
      </c>
      <c r="AM27" s="184">
        <v>1</v>
      </c>
      <c r="AN27" s="47"/>
      <c r="AO27" s="40"/>
      <c r="AP27" s="122"/>
      <c r="AQ27" s="118"/>
      <c r="AR27" s="40"/>
      <c r="AS27" s="122"/>
      <c r="AT27" s="118"/>
      <c r="AU27" s="40"/>
      <c r="AV27" s="122"/>
      <c r="AW27" s="118"/>
      <c r="AX27" s="40"/>
      <c r="AY27" s="21"/>
    </row>
    <row r="28" spans="1:51" ht="46.5" customHeight="1" x14ac:dyDescent="0.25">
      <c r="A28" s="344"/>
      <c r="B28" s="381"/>
      <c r="C28" s="381"/>
      <c r="D28" s="381"/>
      <c r="E28" s="381"/>
      <c r="F28" s="381"/>
      <c r="G28" s="381"/>
      <c r="H28" s="382"/>
      <c r="I28" s="347"/>
      <c r="J28" s="423"/>
      <c r="K28" s="423"/>
      <c r="L28" s="423"/>
      <c r="M28" s="423"/>
      <c r="N28" s="88" t="s">
        <v>200</v>
      </c>
      <c r="O28" s="211" t="s">
        <v>151</v>
      </c>
      <c r="P28" s="249"/>
      <c r="Q28" s="82" t="s">
        <v>7</v>
      </c>
      <c r="R28" s="82" t="s">
        <v>7</v>
      </c>
      <c r="S28" s="82" t="s">
        <v>7</v>
      </c>
      <c r="T28" s="82"/>
      <c r="U28" s="82"/>
      <c r="V28" s="82"/>
      <c r="W28" s="82"/>
      <c r="X28" s="82"/>
      <c r="Y28" s="82"/>
      <c r="Z28" s="82"/>
      <c r="AA28" s="82"/>
      <c r="AB28" s="82"/>
      <c r="AC28" s="82"/>
      <c r="AD28" s="82"/>
      <c r="AE28" s="301" t="s">
        <v>262</v>
      </c>
      <c r="AF28" s="227" t="s">
        <v>121</v>
      </c>
      <c r="AG28" s="84" t="e">
        <f t="shared" ref="AG28:AG66" si="33">AF28/AL28</f>
        <v>#VALUE!</v>
      </c>
      <c r="AH28" s="89" t="s">
        <v>121</v>
      </c>
      <c r="AI28" s="84" t="e">
        <f t="shared" ref="AI28:AI66" si="34">AH28/AL28</f>
        <v>#VALUE!</v>
      </c>
      <c r="AJ28" s="89" t="s">
        <v>121</v>
      </c>
      <c r="AK28" s="84" t="e">
        <f t="shared" ref="AK28:AK66" si="35">AJ28/AL28</f>
        <v>#VALUE!</v>
      </c>
      <c r="AL28" s="89" t="s">
        <v>121</v>
      </c>
      <c r="AM28" s="183" t="e">
        <f t="shared" ref="AM28:AM66" si="36">AL28/AL28</f>
        <v>#VALUE!</v>
      </c>
      <c r="AN28" s="47"/>
      <c r="AO28" s="40" t="e">
        <f t="shared" si="4"/>
        <v>#VALUE!</v>
      </c>
      <c r="AP28" s="119"/>
      <c r="AQ28" s="118"/>
      <c r="AR28" s="40" t="e">
        <f t="shared" si="5"/>
        <v>#VALUE!</v>
      </c>
      <c r="AS28" s="119"/>
      <c r="AT28" s="118"/>
      <c r="AU28" s="40" t="e">
        <f t="shared" si="6"/>
        <v>#VALUE!</v>
      </c>
      <c r="AV28" s="119"/>
      <c r="AW28" s="118"/>
      <c r="AX28" s="40" t="e">
        <f t="shared" si="7"/>
        <v>#VALUE!</v>
      </c>
      <c r="AY28" s="19"/>
    </row>
    <row r="29" spans="1:51" ht="30.75" customHeight="1" x14ac:dyDescent="0.25">
      <c r="A29" s="344"/>
      <c r="B29" s="381"/>
      <c r="C29" s="381"/>
      <c r="D29" s="381"/>
      <c r="E29" s="381"/>
      <c r="F29" s="381"/>
      <c r="G29" s="381"/>
      <c r="H29" s="382"/>
      <c r="I29" s="347" t="s">
        <v>181</v>
      </c>
      <c r="J29" s="425" t="e">
        <f>AVERAGE(AN29:AN35)</f>
        <v>#DIV/0!</v>
      </c>
      <c r="K29" s="425" t="e">
        <f>AVERAGE(AQ29:AQ35)</f>
        <v>#DIV/0!</v>
      </c>
      <c r="L29" s="425" t="e">
        <f>AVERAGE(AT29:AT35)</f>
        <v>#DIV/0!</v>
      </c>
      <c r="M29" s="425" t="e">
        <f>AVERAGE(AW29:AW35)</f>
        <v>#DIV/0!</v>
      </c>
      <c r="N29" s="76" t="s">
        <v>42</v>
      </c>
      <c r="O29" s="212" t="s">
        <v>43</v>
      </c>
      <c r="P29" s="251" t="s">
        <v>7</v>
      </c>
      <c r="Q29" s="77"/>
      <c r="R29" s="77"/>
      <c r="S29" s="77"/>
      <c r="T29" s="77"/>
      <c r="U29" s="77"/>
      <c r="V29" s="77"/>
      <c r="W29" s="77"/>
      <c r="X29" s="77"/>
      <c r="Y29" s="77"/>
      <c r="Z29" s="77"/>
      <c r="AA29" s="77"/>
      <c r="AB29" s="77"/>
      <c r="AC29" s="77"/>
      <c r="AD29" s="77"/>
      <c r="AE29" s="302" t="s">
        <v>218</v>
      </c>
      <c r="AF29" s="226">
        <v>0</v>
      </c>
      <c r="AG29" s="79">
        <f t="shared" si="33"/>
        <v>0</v>
      </c>
      <c r="AH29" s="78">
        <v>0</v>
      </c>
      <c r="AI29" s="79">
        <f t="shared" si="34"/>
        <v>0</v>
      </c>
      <c r="AJ29" s="78">
        <v>0</v>
      </c>
      <c r="AK29" s="79">
        <f t="shared" si="35"/>
        <v>0</v>
      </c>
      <c r="AL29" s="78">
        <v>1</v>
      </c>
      <c r="AM29" s="184">
        <f t="shared" si="36"/>
        <v>1</v>
      </c>
      <c r="AN29" s="47"/>
      <c r="AO29" s="40" t="e">
        <f t="shared" si="4"/>
        <v>#DIV/0!</v>
      </c>
      <c r="AP29" s="122"/>
      <c r="AQ29" s="118"/>
      <c r="AR29" s="40" t="e">
        <f t="shared" si="5"/>
        <v>#DIV/0!</v>
      </c>
      <c r="AS29" s="122"/>
      <c r="AT29" s="118"/>
      <c r="AU29" s="40" t="e">
        <f t="shared" si="6"/>
        <v>#DIV/0!</v>
      </c>
      <c r="AV29" s="122"/>
      <c r="AW29" s="118"/>
      <c r="AX29" s="40">
        <f t="shared" si="7"/>
        <v>0</v>
      </c>
      <c r="AY29" s="21"/>
    </row>
    <row r="30" spans="1:51" ht="75" x14ac:dyDescent="0.25">
      <c r="A30" s="344"/>
      <c r="B30" s="381"/>
      <c r="C30" s="381"/>
      <c r="D30" s="381"/>
      <c r="E30" s="381"/>
      <c r="F30" s="381"/>
      <c r="G30" s="381"/>
      <c r="H30" s="382"/>
      <c r="I30" s="347"/>
      <c r="J30" s="422"/>
      <c r="K30" s="422"/>
      <c r="L30" s="422"/>
      <c r="M30" s="422"/>
      <c r="N30" s="88" t="s">
        <v>44</v>
      </c>
      <c r="O30" s="211" t="s">
        <v>45</v>
      </c>
      <c r="P30" s="249"/>
      <c r="Q30" s="82"/>
      <c r="R30" s="82"/>
      <c r="S30" s="82" t="s">
        <v>7</v>
      </c>
      <c r="T30" s="82"/>
      <c r="U30" s="82" t="s">
        <v>7</v>
      </c>
      <c r="V30" s="82"/>
      <c r="W30" s="82"/>
      <c r="X30" s="82"/>
      <c r="Y30" s="82"/>
      <c r="Z30" s="82"/>
      <c r="AA30" s="82"/>
      <c r="AB30" s="82"/>
      <c r="AC30" s="82"/>
      <c r="AD30" s="82"/>
      <c r="AE30" s="250"/>
      <c r="AF30" s="225">
        <v>1</v>
      </c>
      <c r="AG30" s="84">
        <f t="shared" si="33"/>
        <v>0.25</v>
      </c>
      <c r="AH30" s="83">
        <v>2</v>
      </c>
      <c r="AI30" s="84">
        <f t="shared" si="34"/>
        <v>0.5</v>
      </c>
      <c r="AJ30" s="83">
        <v>3</v>
      </c>
      <c r="AK30" s="84">
        <f t="shared" si="35"/>
        <v>0.75</v>
      </c>
      <c r="AL30" s="83">
        <v>4</v>
      </c>
      <c r="AM30" s="183">
        <f t="shared" si="36"/>
        <v>1</v>
      </c>
      <c r="AN30" s="47"/>
      <c r="AO30" s="40">
        <f t="shared" si="4"/>
        <v>0</v>
      </c>
      <c r="AP30" s="119"/>
      <c r="AQ30" s="118"/>
      <c r="AR30" s="40">
        <f t="shared" si="5"/>
        <v>0</v>
      </c>
      <c r="AS30" s="119"/>
      <c r="AT30" s="118"/>
      <c r="AU30" s="40">
        <f t="shared" si="6"/>
        <v>0</v>
      </c>
      <c r="AV30" s="119"/>
      <c r="AW30" s="118"/>
      <c r="AX30" s="40">
        <f t="shared" si="7"/>
        <v>0</v>
      </c>
      <c r="AY30" s="19"/>
    </row>
    <row r="31" spans="1:51" ht="30" x14ac:dyDescent="0.25">
      <c r="A31" s="344"/>
      <c r="B31" s="381"/>
      <c r="C31" s="381"/>
      <c r="D31" s="381"/>
      <c r="E31" s="381"/>
      <c r="F31" s="381"/>
      <c r="G31" s="381"/>
      <c r="H31" s="382"/>
      <c r="I31" s="347"/>
      <c r="J31" s="422"/>
      <c r="K31" s="422"/>
      <c r="L31" s="422"/>
      <c r="M31" s="422"/>
      <c r="N31" s="76" t="s">
        <v>46</v>
      </c>
      <c r="O31" s="212" t="s">
        <v>47</v>
      </c>
      <c r="P31" s="251"/>
      <c r="Q31" s="77"/>
      <c r="R31" s="77"/>
      <c r="S31" s="77"/>
      <c r="T31" s="77"/>
      <c r="U31" s="77"/>
      <c r="V31" s="77"/>
      <c r="W31" s="77" t="s">
        <v>7</v>
      </c>
      <c r="X31" s="77"/>
      <c r="Y31" s="77"/>
      <c r="Z31" s="77"/>
      <c r="AA31" s="77"/>
      <c r="AB31" s="77"/>
      <c r="AC31" s="77"/>
      <c r="AD31" s="77"/>
      <c r="AE31" s="302" t="s">
        <v>219</v>
      </c>
      <c r="AF31" s="226">
        <v>0</v>
      </c>
      <c r="AG31" s="79">
        <f t="shared" si="33"/>
        <v>0</v>
      </c>
      <c r="AH31" s="78">
        <v>0</v>
      </c>
      <c r="AI31" s="79">
        <f t="shared" si="34"/>
        <v>0</v>
      </c>
      <c r="AJ31" s="91">
        <v>1</v>
      </c>
      <c r="AK31" s="79">
        <f t="shared" si="35"/>
        <v>1</v>
      </c>
      <c r="AL31" s="78">
        <v>1</v>
      </c>
      <c r="AM31" s="184">
        <f t="shared" si="36"/>
        <v>1</v>
      </c>
      <c r="AN31" s="47"/>
      <c r="AO31" s="40" t="e">
        <f t="shared" si="4"/>
        <v>#DIV/0!</v>
      </c>
      <c r="AP31" s="122"/>
      <c r="AQ31" s="118"/>
      <c r="AR31" s="40" t="e">
        <f t="shared" si="5"/>
        <v>#DIV/0!</v>
      </c>
      <c r="AS31" s="122"/>
      <c r="AT31" s="118"/>
      <c r="AU31" s="40">
        <f t="shared" si="6"/>
        <v>0</v>
      </c>
      <c r="AV31" s="122"/>
      <c r="AW31" s="118"/>
      <c r="AX31" s="40">
        <f t="shared" si="7"/>
        <v>0</v>
      </c>
      <c r="AY31" s="21"/>
    </row>
    <row r="32" spans="1:51" ht="45" x14ac:dyDescent="0.25">
      <c r="A32" s="344"/>
      <c r="B32" s="381"/>
      <c r="C32" s="381"/>
      <c r="D32" s="381"/>
      <c r="E32" s="381"/>
      <c r="F32" s="381"/>
      <c r="G32" s="381"/>
      <c r="H32" s="382"/>
      <c r="I32" s="347"/>
      <c r="J32" s="422"/>
      <c r="K32" s="422"/>
      <c r="L32" s="422"/>
      <c r="M32" s="422"/>
      <c r="N32" s="81" t="s">
        <v>184</v>
      </c>
      <c r="O32" s="208" t="s">
        <v>263</v>
      </c>
      <c r="P32" s="249"/>
      <c r="Q32" s="82" t="s">
        <v>7</v>
      </c>
      <c r="R32" s="82"/>
      <c r="S32" s="82"/>
      <c r="T32" s="82"/>
      <c r="U32" s="82"/>
      <c r="V32" s="82"/>
      <c r="W32" s="82"/>
      <c r="X32" s="82"/>
      <c r="Y32" s="82"/>
      <c r="Z32" s="82"/>
      <c r="AA32" s="82"/>
      <c r="AB32" s="82"/>
      <c r="AC32" s="82"/>
      <c r="AD32" s="82"/>
      <c r="AE32" s="301" t="s">
        <v>179</v>
      </c>
      <c r="AF32" s="228">
        <v>1</v>
      </c>
      <c r="AG32" s="84">
        <f t="shared" ref="AG32" si="37">AF32/AL32</f>
        <v>0.25</v>
      </c>
      <c r="AH32" s="90">
        <v>2</v>
      </c>
      <c r="AI32" s="84">
        <f t="shared" ref="AI32" si="38">AH32/AL32</f>
        <v>0.5</v>
      </c>
      <c r="AJ32" s="90">
        <v>3</v>
      </c>
      <c r="AK32" s="84">
        <f t="shared" ref="AK32" si="39">AJ32/AL32</f>
        <v>0.75</v>
      </c>
      <c r="AL32" s="90">
        <v>4</v>
      </c>
      <c r="AM32" s="183">
        <f t="shared" ref="AM32" si="40">AL32/AL32</f>
        <v>1</v>
      </c>
      <c r="AN32" s="47"/>
      <c r="AO32" s="40"/>
      <c r="AP32" s="122"/>
      <c r="AQ32" s="118"/>
      <c r="AR32" s="40"/>
      <c r="AS32" s="122"/>
      <c r="AT32" s="118"/>
      <c r="AU32" s="40"/>
      <c r="AV32" s="122"/>
      <c r="AW32" s="118"/>
      <c r="AX32" s="40"/>
      <c r="AY32" s="21"/>
    </row>
    <row r="33" spans="1:51" ht="84" customHeight="1" x14ac:dyDescent="0.25">
      <c r="A33" s="344"/>
      <c r="B33" s="381"/>
      <c r="C33" s="381"/>
      <c r="D33" s="381"/>
      <c r="E33" s="381"/>
      <c r="F33" s="381"/>
      <c r="G33" s="381"/>
      <c r="H33" s="382"/>
      <c r="I33" s="347"/>
      <c r="J33" s="422"/>
      <c r="K33" s="422"/>
      <c r="L33" s="422"/>
      <c r="M33" s="422"/>
      <c r="N33" s="85" t="s">
        <v>174</v>
      </c>
      <c r="O33" s="209" t="s">
        <v>264</v>
      </c>
      <c r="P33" s="251"/>
      <c r="Q33" s="77" t="s">
        <v>7</v>
      </c>
      <c r="R33" s="77" t="s">
        <v>7</v>
      </c>
      <c r="S33" s="77" t="s">
        <v>7</v>
      </c>
      <c r="T33" s="77" t="s">
        <v>7</v>
      </c>
      <c r="U33" s="77" t="s">
        <v>7</v>
      </c>
      <c r="V33" s="77"/>
      <c r="W33" s="77"/>
      <c r="X33" s="77"/>
      <c r="Y33" s="77"/>
      <c r="Z33" s="77"/>
      <c r="AA33" s="77" t="s">
        <v>7</v>
      </c>
      <c r="AB33" s="77"/>
      <c r="AC33" s="77"/>
      <c r="AD33" s="77" t="s">
        <v>7</v>
      </c>
      <c r="AE33" s="302" t="s">
        <v>265</v>
      </c>
      <c r="AF33" s="229">
        <v>1</v>
      </c>
      <c r="AG33" s="79">
        <f t="shared" ref="AG33" si="41">AF33/AL33</f>
        <v>0.25</v>
      </c>
      <c r="AH33" s="91">
        <v>2</v>
      </c>
      <c r="AI33" s="79">
        <f t="shared" ref="AI33" si="42">AH33/AL33</f>
        <v>0.5</v>
      </c>
      <c r="AJ33" s="91">
        <v>3</v>
      </c>
      <c r="AK33" s="79">
        <f t="shared" ref="AK33" si="43">AJ33/AL33</f>
        <v>0.75</v>
      </c>
      <c r="AL33" s="91">
        <v>4</v>
      </c>
      <c r="AM33" s="184">
        <f t="shared" ref="AM33" si="44">AL33/AL33</f>
        <v>1</v>
      </c>
      <c r="AN33" s="47"/>
      <c r="AO33" s="40"/>
      <c r="AP33" s="122"/>
      <c r="AQ33" s="118"/>
      <c r="AR33" s="40"/>
      <c r="AS33" s="122"/>
      <c r="AT33" s="118"/>
      <c r="AU33" s="40"/>
      <c r="AV33" s="122"/>
      <c r="AW33" s="118"/>
      <c r="AX33" s="40"/>
      <c r="AY33" s="21"/>
    </row>
    <row r="34" spans="1:51" ht="45" x14ac:dyDescent="0.25">
      <c r="A34" s="344"/>
      <c r="B34" s="381"/>
      <c r="C34" s="381"/>
      <c r="D34" s="381"/>
      <c r="E34" s="381"/>
      <c r="F34" s="381"/>
      <c r="G34" s="381"/>
      <c r="H34" s="382"/>
      <c r="I34" s="347"/>
      <c r="J34" s="422"/>
      <c r="K34" s="422"/>
      <c r="L34" s="422"/>
      <c r="M34" s="422"/>
      <c r="N34" s="88" t="s">
        <v>152</v>
      </c>
      <c r="O34" s="211" t="s">
        <v>153</v>
      </c>
      <c r="P34" s="249"/>
      <c r="Q34" s="82"/>
      <c r="R34" s="82"/>
      <c r="S34" s="82"/>
      <c r="T34" s="82"/>
      <c r="U34" s="82"/>
      <c r="V34" s="82"/>
      <c r="W34" s="82" t="s">
        <v>7</v>
      </c>
      <c r="X34" s="82"/>
      <c r="Y34" s="82"/>
      <c r="Z34" s="82"/>
      <c r="AA34" s="82"/>
      <c r="AB34" s="82"/>
      <c r="AC34" s="82"/>
      <c r="AD34" s="82"/>
      <c r="AE34" s="301" t="s">
        <v>189</v>
      </c>
      <c r="AF34" s="225">
        <v>0</v>
      </c>
      <c r="AG34" s="84">
        <f t="shared" ref="AG34" si="45">AF34/AL34</f>
        <v>0</v>
      </c>
      <c r="AH34" s="83">
        <v>0</v>
      </c>
      <c r="AI34" s="84">
        <f t="shared" ref="AI34" si="46">AH34/AL34</f>
        <v>0</v>
      </c>
      <c r="AJ34" s="83">
        <v>0</v>
      </c>
      <c r="AK34" s="84">
        <f t="shared" ref="AK34" si="47">AJ34/AL34</f>
        <v>0</v>
      </c>
      <c r="AL34" s="83">
        <v>1</v>
      </c>
      <c r="AM34" s="183">
        <f t="shared" ref="AM34" si="48">AL34/AL34</f>
        <v>1</v>
      </c>
      <c r="AN34" s="47"/>
      <c r="AO34" s="40"/>
      <c r="AP34" s="122"/>
      <c r="AQ34" s="118"/>
      <c r="AR34" s="40"/>
      <c r="AS34" s="122"/>
      <c r="AT34" s="118"/>
      <c r="AU34" s="40"/>
      <c r="AV34" s="122"/>
      <c r="AW34" s="118"/>
      <c r="AX34" s="40"/>
      <c r="AY34" s="21"/>
    </row>
    <row r="35" spans="1:51" ht="30.75" thickBot="1" x14ac:dyDescent="0.3">
      <c r="A35" s="345"/>
      <c r="B35" s="383"/>
      <c r="C35" s="383"/>
      <c r="D35" s="383"/>
      <c r="E35" s="383"/>
      <c r="F35" s="383"/>
      <c r="G35" s="383"/>
      <c r="H35" s="384"/>
      <c r="I35" s="354"/>
      <c r="J35" s="426"/>
      <c r="K35" s="426"/>
      <c r="L35" s="426"/>
      <c r="M35" s="426"/>
      <c r="N35" s="131" t="s">
        <v>48</v>
      </c>
      <c r="O35" s="213" t="s">
        <v>49</v>
      </c>
      <c r="P35" s="252"/>
      <c r="Q35" s="132"/>
      <c r="R35" s="132"/>
      <c r="S35" s="132"/>
      <c r="T35" s="132"/>
      <c r="U35" s="132"/>
      <c r="V35" s="132"/>
      <c r="W35" s="132"/>
      <c r="X35" s="132"/>
      <c r="Y35" s="132" t="s">
        <v>7</v>
      </c>
      <c r="Z35" s="132"/>
      <c r="AA35" s="132"/>
      <c r="AB35" s="132"/>
      <c r="AC35" s="132"/>
      <c r="AD35" s="132"/>
      <c r="AE35" s="360" t="s">
        <v>241</v>
      </c>
      <c r="AF35" s="230">
        <v>0</v>
      </c>
      <c r="AG35" s="134">
        <f t="shared" si="33"/>
        <v>0</v>
      </c>
      <c r="AH35" s="133">
        <v>0</v>
      </c>
      <c r="AI35" s="134">
        <f t="shared" si="34"/>
        <v>0</v>
      </c>
      <c r="AJ35" s="133">
        <v>0</v>
      </c>
      <c r="AK35" s="134">
        <f t="shared" si="35"/>
        <v>0</v>
      </c>
      <c r="AL35" s="133">
        <v>1</v>
      </c>
      <c r="AM35" s="185">
        <f t="shared" si="36"/>
        <v>1</v>
      </c>
      <c r="AN35" s="65"/>
      <c r="AO35" s="129" t="e">
        <f t="shared" si="4"/>
        <v>#DIV/0!</v>
      </c>
      <c r="AP35" s="135"/>
      <c r="AQ35" s="128"/>
      <c r="AR35" s="129" t="e">
        <f t="shared" si="5"/>
        <v>#DIV/0!</v>
      </c>
      <c r="AS35" s="135"/>
      <c r="AT35" s="128"/>
      <c r="AU35" s="129" t="e">
        <f t="shared" si="6"/>
        <v>#DIV/0!</v>
      </c>
      <c r="AV35" s="135"/>
      <c r="AW35" s="128"/>
      <c r="AX35" s="129">
        <f t="shared" si="7"/>
        <v>0</v>
      </c>
      <c r="AY35" s="202"/>
    </row>
    <row r="36" spans="1:51" ht="45" x14ac:dyDescent="0.25">
      <c r="A36" s="315" t="s">
        <v>10</v>
      </c>
      <c r="B36" s="385" t="e">
        <f>AVERAGE(AO36:AO54)</f>
        <v>#DIV/0!</v>
      </c>
      <c r="C36" s="385" t="e">
        <f>AVERAGE(AR36:AR54)</f>
        <v>#DIV/0!</v>
      </c>
      <c r="D36" s="385" t="e">
        <f>AVERAGE(AU37:AU55)</f>
        <v>#DIV/0!</v>
      </c>
      <c r="E36" s="385" t="e">
        <f>AVERAGE(AN36:AN54)</f>
        <v>#DIV/0!</v>
      </c>
      <c r="F36" s="385" t="e">
        <f>AVERAGE(AQ36:AQ54)</f>
        <v>#DIV/0!</v>
      </c>
      <c r="G36" s="385" t="e">
        <f>AVERAGE(AT36:AT54)</f>
        <v>#DIV/0!</v>
      </c>
      <c r="H36" s="386" t="e">
        <f>AVERAGE(AW36:AW54)</f>
        <v>#DIV/0!</v>
      </c>
      <c r="I36" s="352" t="s">
        <v>266</v>
      </c>
      <c r="J36" s="406" t="e">
        <f>AVERAGE(AN36:AN40)</f>
        <v>#DIV/0!</v>
      </c>
      <c r="K36" s="406" t="e">
        <f>AVERAGE(AQ36:AQ40)</f>
        <v>#DIV/0!</v>
      </c>
      <c r="L36" s="406" t="e">
        <f>AVERAGE(AT36:AT40)</f>
        <v>#DIV/0!</v>
      </c>
      <c r="M36" s="406" t="e">
        <f>AVERAGE(AW36:AW40)</f>
        <v>#DIV/0!</v>
      </c>
      <c r="N36" s="147" t="s">
        <v>66</v>
      </c>
      <c r="O36" s="274" t="s">
        <v>67</v>
      </c>
      <c r="P36" s="253"/>
      <c r="Q36" s="148"/>
      <c r="R36" s="148"/>
      <c r="S36" s="148"/>
      <c r="T36" s="148"/>
      <c r="U36" s="148"/>
      <c r="V36" s="148"/>
      <c r="W36" s="148"/>
      <c r="X36" s="148"/>
      <c r="Y36" s="148"/>
      <c r="Z36" s="148"/>
      <c r="AA36" s="148" t="s">
        <v>7</v>
      </c>
      <c r="AB36" s="148"/>
      <c r="AC36" s="148"/>
      <c r="AD36" s="148" t="s">
        <v>7</v>
      </c>
      <c r="AE36" s="303" t="s">
        <v>220</v>
      </c>
      <c r="AF36" s="231">
        <v>0</v>
      </c>
      <c r="AG36" s="150">
        <f>AF36/AL36</f>
        <v>0</v>
      </c>
      <c r="AH36" s="149">
        <v>0</v>
      </c>
      <c r="AI36" s="150">
        <f t="shared" ref="AI36:AI44" si="49">AH36/AL36</f>
        <v>0</v>
      </c>
      <c r="AJ36" s="149">
        <v>1</v>
      </c>
      <c r="AK36" s="150">
        <f t="shared" ref="AK36:AK44" si="50">AJ36/AL36</f>
        <v>1</v>
      </c>
      <c r="AL36" s="149">
        <v>1</v>
      </c>
      <c r="AM36" s="186">
        <f t="shared" ref="AM36:AM44" si="51">AL36/AL36</f>
        <v>1</v>
      </c>
      <c r="AN36" s="48"/>
      <c r="AO36" s="37">
        <f>AN36/AG39</f>
        <v>0</v>
      </c>
      <c r="AP36" s="151"/>
      <c r="AQ36" s="140"/>
      <c r="AR36" s="37">
        <f>AQ36/AI39</f>
        <v>0</v>
      </c>
      <c r="AS36" s="151"/>
      <c r="AT36" s="140"/>
      <c r="AU36" s="37">
        <f>AT36/AK39</f>
        <v>0</v>
      </c>
      <c r="AV36" s="151"/>
      <c r="AW36" s="140"/>
      <c r="AX36" s="37">
        <f>AW36/AM39</f>
        <v>0</v>
      </c>
      <c r="AY36" s="152"/>
    </row>
    <row r="37" spans="1:51" ht="51" customHeight="1" x14ac:dyDescent="0.25">
      <c r="A37" s="316"/>
      <c r="B37" s="387"/>
      <c r="C37" s="387"/>
      <c r="D37" s="387"/>
      <c r="E37" s="387"/>
      <c r="F37" s="387"/>
      <c r="G37" s="387"/>
      <c r="H37" s="388"/>
      <c r="I37" s="353"/>
      <c r="J37" s="407"/>
      <c r="K37" s="407"/>
      <c r="L37" s="407"/>
      <c r="M37" s="407"/>
      <c r="N37" s="96" t="s">
        <v>165</v>
      </c>
      <c r="O37" s="214" t="s">
        <v>166</v>
      </c>
      <c r="P37" s="254"/>
      <c r="Q37" s="97"/>
      <c r="R37" s="97"/>
      <c r="S37" s="97"/>
      <c r="T37" s="97"/>
      <c r="U37" s="97"/>
      <c r="V37" s="97"/>
      <c r="W37" s="97"/>
      <c r="X37" s="97"/>
      <c r="Y37" s="97"/>
      <c r="Z37" s="97"/>
      <c r="AA37" s="97" t="s">
        <v>7</v>
      </c>
      <c r="AB37" s="97"/>
      <c r="AC37" s="97"/>
      <c r="AD37" s="97" t="s">
        <v>7</v>
      </c>
      <c r="AE37" s="255"/>
      <c r="AF37" s="232">
        <v>0</v>
      </c>
      <c r="AG37" s="99">
        <f>AF37/AL37</f>
        <v>0</v>
      </c>
      <c r="AH37" s="98">
        <v>0</v>
      </c>
      <c r="AI37" s="99">
        <f t="shared" si="49"/>
        <v>0</v>
      </c>
      <c r="AJ37" s="98">
        <v>1</v>
      </c>
      <c r="AK37" s="99">
        <f t="shared" si="50"/>
        <v>1</v>
      </c>
      <c r="AL37" s="98">
        <v>1</v>
      </c>
      <c r="AM37" s="187">
        <f t="shared" si="51"/>
        <v>1</v>
      </c>
      <c r="AN37" s="47"/>
      <c r="AO37" s="40">
        <f>AN37/AG40</f>
        <v>0</v>
      </c>
      <c r="AP37" s="120"/>
      <c r="AQ37" s="118"/>
      <c r="AR37" s="40">
        <f>AQ37/AI40</f>
        <v>0</v>
      </c>
      <c r="AS37" s="120"/>
      <c r="AT37" s="118"/>
      <c r="AU37" s="40">
        <f>AT37/AK40</f>
        <v>0</v>
      </c>
      <c r="AV37" s="120"/>
      <c r="AW37" s="118"/>
      <c r="AX37" s="40">
        <f>AW37/AM40</f>
        <v>0</v>
      </c>
      <c r="AY37" s="16"/>
    </row>
    <row r="38" spans="1:51" ht="66" customHeight="1" x14ac:dyDescent="0.25">
      <c r="A38" s="316"/>
      <c r="B38" s="387"/>
      <c r="C38" s="387"/>
      <c r="D38" s="387"/>
      <c r="E38" s="387"/>
      <c r="F38" s="387"/>
      <c r="G38" s="387"/>
      <c r="H38" s="388"/>
      <c r="I38" s="353"/>
      <c r="J38" s="407"/>
      <c r="K38" s="407"/>
      <c r="L38" s="407"/>
      <c r="M38" s="407"/>
      <c r="N38" s="92" t="s">
        <v>64</v>
      </c>
      <c r="O38" s="275" t="s">
        <v>65</v>
      </c>
      <c r="P38" s="256"/>
      <c r="Q38" s="93"/>
      <c r="R38" s="93"/>
      <c r="S38" s="93"/>
      <c r="T38" s="93"/>
      <c r="U38" s="93"/>
      <c r="V38" s="93"/>
      <c r="W38" s="93"/>
      <c r="X38" s="93" t="s">
        <v>7</v>
      </c>
      <c r="Y38" s="93"/>
      <c r="Z38" s="93"/>
      <c r="AA38" s="93" t="s">
        <v>7</v>
      </c>
      <c r="AB38" s="93"/>
      <c r="AC38" s="93"/>
      <c r="AD38" s="93" t="s">
        <v>7</v>
      </c>
      <c r="AE38" s="257"/>
      <c r="AF38" s="233">
        <v>0</v>
      </c>
      <c r="AG38" s="95">
        <f>AF38/AL38</f>
        <v>0</v>
      </c>
      <c r="AH38" s="94">
        <f>1/3</f>
        <v>0.33333333333333331</v>
      </c>
      <c r="AI38" s="95">
        <f t="shared" si="49"/>
        <v>0.33333333333333331</v>
      </c>
      <c r="AJ38" s="94">
        <f>2/3</f>
        <v>0.66666666666666663</v>
      </c>
      <c r="AK38" s="95">
        <f t="shared" si="50"/>
        <v>0.66666666666666663</v>
      </c>
      <c r="AL38" s="94">
        <v>1</v>
      </c>
      <c r="AM38" s="188">
        <f t="shared" si="51"/>
        <v>1</v>
      </c>
      <c r="AN38" s="47"/>
      <c r="AO38" s="40">
        <f>AN38/AG48</f>
        <v>0</v>
      </c>
      <c r="AP38" s="121"/>
      <c r="AQ38" s="118"/>
      <c r="AR38" s="40">
        <f>AQ38/AI48</f>
        <v>0</v>
      </c>
      <c r="AS38" s="121"/>
      <c r="AT38" s="118"/>
      <c r="AU38" s="40">
        <f>AT38/AK48</f>
        <v>0</v>
      </c>
      <c r="AV38" s="121"/>
      <c r="AW38" s="118"/>
      <c r="AX38" s="40">
        <f>AW38/AM48</f>
        <v>0</v>
      </c>
      <c r="AY38" s="20"/>
    </row>
    <row r="39" spans="1:51" ht="66" customHeight="1" x14ac:dyDescent="0.25">
      <c r="A39" s="316"/>
      <c r="B39" s="387"/>
      <c r="C39" s="387"/>
      <c r="D39" s="387"/>
      <c r="E39" s="387"/>
      <c r="F39" s="387"/>
      <c r="G39" s="387"/>
      <c r="H39" s="388"/>
      <c r="I39" s="353"/>
      <c r="J39" s="407"/>
      <c r="K39" s="407"/>
      <c r="L39" s="407"/>
      <c r="M39" s="407"/>
      <c r="N39" s="96" t="s">
        <v>50</v>
      </c>
      <c r="O39" s="214" t="s">
        <v>51</v>
      </c>
      <c r="P39" s="254"/>
      <c r="Q39" s="97"/>
      <c r="R39" s="97" t="s">
        <v>7</v>
      </c>
      <c r="S39" s="97" t="s">
        <v>7</v>
      </c>
      <c r="T39" s="97"/>
      <c r="U39" s="97" t="s">
        <v>7</v>
      </c>
      <c r="V39" s="97"/>
      <c r="W39" s="97"/>
      <c r="X39" s="97"/>
      <c r="Y39" s="97"/>
      <c r="Z39" s="97"/>
      <c r="AA39" s="97" t="s">
        <v>7</v>
      </c>
      <c r="AB39" s="97"/>
      <c r="AC39" s="97"/>
      <c r="AD39" s="97" t="s">
        <v>7</v>
      </c>
      <c r="AE39" s="304" t="s">
        <v>267</v>
      </c>
      <c r="AF39" s="232">
        <v>1</v>
      </c>
      <c r="AG39" s="99">
        <f>AF39/AL39</f>
        <v>0.25</v>
      </c>
      <c r="AH39" s="98">
        <v>2</v>
      </c>
      <c r="AI39" s="99">
        <f t="shared" si="49"/>
        <v>0.5</v>
      </c>
      <c r="AJ39" s="98">
        <v>3</v>
      </c>
      <c r="AK39" s="99">
        <f t="shared" si="50"/>
        <v>0.75</v>
      </c>
      <c r="AL39" s="98">
        <v>4</v>
      </c>
      <c r="AM39" s="187">
        <f t="shared" si="51"/>
        <v>1</v>
      </c>
      <c r="AN39" s="47"/>
      <c r="AO39" s="40" t="e">
        <f>AN39/AG36</f>
        <v>#DIV/0!</v>
      </c>
      <c r="AP39" s="121"/>
      <c r="AQ39" s="118"/>
      <c r="AR39" s="40" t="e">
        <f>AQ39/AI36</f>
        <v>#DIV/0!</v>
      </c>
      <c r="AS39" s="121"/>
      <c r="AT39" s="118"/>
      <c r="AU39" s="40">
        <f>AT39/AK36</f>
        <v>0</v>
      </c>
      <c r="AV39" s="121"/>
      <c r="AW39" s="118"/>
      <c r="AX39" s="40">
        <f>AW39/AM36</f>
        <v>0</v>
      </c>
      <c r="AY39" s="20"/>
    </row>
    <row r="40" spans="1:51" ht="66" customHeight="1" x14ac:dyDescent="0.25">
      <c r="A40" s="316"/>
      <c r="B40" s="387"/>
      <c r="C40" s="387"/>
      <c r="D40" s="387"/>
      <c r="E40" s="387"/>
      <c r="F40" s="387"/>
      <c r="G40" s="387"/>
      <c r="H40" s="388"/>
      <c r="I40" s="353"/>
      <c r="J40" s="408"/>
      <c r="K40" s="408"/>
      <c r="L40" s="408"/>
      <c r="M40" s="408"/>
      <c r="N40" s="92" t="s">
        <v>52</v>
      </c>
      <c r="O40" s="275" t="s">
        <v>157</v>
      </c>
      <c r="P40" s="256"/>
      <c r="Q40" s="93"/>
      <c r="R40" s="93"/>
      <c r="S40" s="93"/>
      <c r="T40" s="93"/>
      <c r="U40" s="93"/>
      <c r="V40" s="93"/>
      <c r="W40" s="93" t="s">
        <v>7</v>
      </c>
      <c r="X40" s="93"/>
      <c r="Y40" s="93"/>
      <c r="Z40" s="93"/>
      <c r="AA40" s="93"/>
      <c r="AB40" s="93"/>
      <c r="AC40" s="93"/>
      <c r="AD40" s="93" t="s">
        <v>7</v>
      </c>
      <c r="AE40" s="305" t="s">
        <v>221</v>
      </c>
      <c r="AF40" s="233">
        <v>0.25</v>
      </c>
      <c r="AG40" s="95">
        <f>AF40/AL40</f>
        <v>0.25</v>
      </c>
      <c r="AH40" s="94">
        <v>0.5</v>
      </c>
      <c r="AI40" s="95">
        <f t="shared" si="49"/>
        <v>0.5</v>
      </c>
      <c r="AJ40" s="94">
        <v>0.75</v>
      </c>
      <c r="AK40" s="95">
        <f t="shared" si="50"/>
        <v>0.75</v>
      </c>
      <c r="AL40" s="94">
        <v>1</v>
      </c>
      <c r="AM40" s="188">
        <f t="shared" si="51"/>
        <v>1</v>
      </c>
      <c r="AN40" s="47"/>
      <c r="AO40" s="40" t="e">
        <f t="shared" ref="AO40:AO58" si="52">AN40/AG37</f>
        <v>#DIV/0!</v>
      </c>
      <c r="AP40" s="121"/>
      <c r="AQ40" s="118"/>
      <c r="AR40" s="40" t="e">
        <f t="shared" ref="AR40:AR58" si="53">AQ40/AI37</f>
        <v>#DIV/0!</v>
      </c>
      <c r="AS40" s="121"/>
      <c r="AT40" s="118"/>
      <c r="AU40" s="40">
        <f t="shared" ref="AU40:AU58" si="54">AT40/AK37</f>
        <v>0</v>
      </c>
      <c r="AV40" s="121"/>
      <c r="AW40" s="118"/>
      <c r="AX40" s="40">
        <f t="shared" ref="AX40:AX58" si="55">AW40/AM37</f>
        <v>0</v>
      </c>
      <c r="AY40" s="20"/>
    </row>
    <row r="41" spans="1:51" ht="66" customHeight="1" x14ac:dyDescent="0.25">
      <c r="A41" s="316"/>
      <c r="B41" s="387"/>
      <c r="C41" s="387"/>
      <c r="D41" s="387"/>
      <c r="E41" s="387"/>
      <c r="F41" s="387"/>
      <c r="G41" s="387"/>
      <c r="H41" s="388"/>
      <c r="I41" s="318" t="s">
        <v>194</v>
      </c>
      <c r="J41" s="409" t="e">
        <f>AVERAGE(AN41:AN44)</f>
        <v>#DIV/0!</v>
      </c>
      <c r="K41" s="409" t="e">
        <f>AVERAGE(AQ41:AQ44)</f>
        <v>#DIV/0!</v>
      </c>
      <c r="L41" s="409" t="e">
        <f>AVERAGE(AT41:AT44)</f>
        <v>#DIV/0!</v>
      </c>
      <c r="M41" s="409" t="e">
        <f>AVERAGE(AW41:AW44)</f>
        <v>#DIV/0!</v>
      </c>
      <c r="N41" s="96" t="s">
        <v>57</v>
      </c>
      <c r="O41" s="214" t="s">
        <v>58</v>
      </c>
      <c r="P41" s="254"/>
      <c r="Q41" s="97"/>
      <c r="R41" s="97"/>
      <c r="S41" s="97"/>
      <c r="T41" s="97"/>
      <c r="U41" s="97"/>
      <c r="V41" s="97"/>
      <c r="W41" s="97"/>
      <c r="X41" s="97"/>
      <c r="Y41" s="97"/>
      <c r="Z41" s="97"/>
      <c r="AA41" s="97" t="s">
        <v>7</v>
      </c>
      <c r="AB41" s="97"/>
      <c r="AC41" s="97" t="s">
        <v>7</v>
      </c>
      <c r="AD41" s="97" t="s">
        <v>7</v>
      </c>
      <c r="AE41" s="304" t="s">
        <v>197</v>
      </c>
      <c r="AF41" s="232">
        <v>0</v>
      </c>
      <c r="AG41" s="99">
        <v>0</v>
      </c>
      <c r="AH41" s="98">
        <f>1/2</f>
        <v>0.5</v>
      </c>
      <c r="AI41" s="99">
        <f t="shared" si="49"/>
        <v>0.5</v>
      </c>
      <c r="AJ41" s="98">
        <v>1</v>
      </c>
      <c r="AK41" s="99">
        <f t="shared" si="50"/>
        <v>1</v>
      </c>
      <c r="AL41" s="98">
        <v>1</v>
      </c>
      <c r="AM41" s="187">
        <f t="shared" si="51"/>
        <v>1</v>
      </c>
      <c r="AN41" s="47"/>
      <c r="AO41" s="40" t="e">
        <f t="shared" si="52"/>
        <v>#DIV/0!</v>
      </c>
      <c r="AP41" s="121"/>
      <c r="AQ41" s="118"/>
      <c r="AR41" s="40">
        <f t="shared" si="53"/>
        <v>0</v>
      </c>
      <c r="AS41" s="121"/>
      <c r="AT41" s="118"/>
      <c r="AU41" s="40">
        <f t="shared" si="54"/>
        <v>0</v>
      </c>
      <c r="AV41" s="121"/>
      <c r="AW41" s="118"/>
      <c r="AX41" s="40">
        <f t="shared" si="55"/>
        <v>0</v>
      </c>
      <c r="AY41" s="20"/>
    </row>
    <row r="42" spans="1:51" ht="66" customHeight="1" x14ac:dyDescent="0.25">
      <c r="A42" s="316"/>
      <c r="B42" s="387"/>
      <c r="C42" s="387"/>
      <c r="D42" s="387"/>
      <c r="E42" s="387"/>
      <c r="F42" s="387"/>
      <c r="G42" s="387"/>
      <c r="H42" s="388"/>
      <c r="I42" s="318"/>
      <c r="J42" s="410"/>
      <c r="K42" s="410"/>
      <c r="L42" s="410"/>
      <c r="M42" s="410"/>
      <c r="N42" s="92" t="s">
        <v>59</v>
      </c>
      <c r="O42" s="275" t="s">
        <v>60</v>
      </c>
      <c r="P42" s="256"/>
      <c r="Q42" s="93"/>
      <c r="R42" s="93"/>
      <c r="S42" s="93"/>
      <c r="T42" s="93"/>
      <c r="U42" s="93"/>
      <c r="V42" s="93"/>
      <c r="W42" s="93"/>
      <c r="X42" s="93"/>
      <c r="Y42" s="93"/>
      <c r="Z42" s="93"/>
      <c r="AA42" s="93" t="s">
        <v>7</v>
      </c>
      <c r="AB42" s="93"/>
      <c r="AC42" s="93" t="s">
        <v>7</v>
      </c>
      <c r="AD42" s="93" t="s">
        <v>7</v>
      </c>
      <c r="AE42" s="305" t="s">
        <v>268</v>
      </c>
      <c r="AF42" s="233">
        <v>0</v>
      </c>
      <c r="AG42" s="95">
        <f>AF42/AL42</f>
        <v>0</v>
      </c>
      <c r="AH42" s="94">
        <v>1</v>
      </c>
      <c r="AI42" s="95">
        <f t="shared" si="49"/>
        <v>0.5</v>
      </c>
      <c r="AJ42" s="94">
        <v>1</v>
      </c>
      <c r="AK42" s="95">
        <f t="shared" si="50"/>
        <v>0.5</v>
      </c>
      <c r="AL42" s="94">
        <v>2</v>
      </c>
      <c r="AM42" s="188">
        <f t="shared" si="51"/>
        <v>1</v>
      </c>
      <c r="AN42" s="47"/>
      <c r="AO42" s="40">
        <f t="shared" si="52"/>
        <v>0</v>
      </c>
      <c r="AP42" s="121"/>
      <c r="AQ42" s="118"/>
      <c r="AR42" s="40">
        <f t="shared" si="53"/>
        <v>0</v>
      </c>
      <c r="AS42" s="121"/>
      <c r="AT42" s="118"/>
      <c r="AU42" s="40">
        <f t="shared" si="54"/>
        <v>0</v>
      </c>
      <c r="AV42" s="121"/>
      <c r="AW42" s="118"/>
      <c r="AX42" s="40">
        <f t="shared" si="55"/>
        <v>0</v>
      </c>
      <c r="AY42" s="20"/>
    </row>
    <row r="43" spans="1:51" ht="66" customHeight="1" x14ac:dyDescent="0.25">
      <c r="A43" s="316"/>
      <c r="B43" s="387"/>
      <c r="C43" s="387"/>
      <c r="D43" s="387"/>
      <c r="E43" s="387"/>
      <c r="F43" s="387"/>
      <c r="G43" s="387"/>
      <c r="H43" s="388"/>
      <c r="I43" s="318"/>
      <c r="J43" s="410"/>
      <c r="K43" s="410"/>
      <c r="L43" s="410"/>
      <c r="M43" s="410"/>
      <c r="N43" s="96" t="s">
        <v>61</v>
      </c>
      <c r="O43" s="214" t="s">
        <v>160</v>
      </c>
      <c r="P43" s="254"/>
      <c r="Q43" s="97"/>
      <c r="R43" s="97"/>
      <c r="S43" s="97"/>
      <c r="T43" s="97"/>
      <c r="U43" s="97"/>
      <c r="V43" s="97"/>
      <c r="W43" s="97"/>
      <c r="X43" s="97"/>
      <c r="Y43" s="97"/>
      <c r="Z43" s="97"/>
      <c r="AA43" s="97" t="s">
        <v>7</v>
      </c>
      <c r="AB43" s="97"/>
      <c r="AC43" s="97"/>
      <c r="AD43" s="97" t="s">
        <v>7</v>
      </c>
      <c r="AE43" s="255"/>
      <c r="AF43" s="232">
        <v>0</v>
      </c>
      <c r="AG43" s="99">
        <f>AF43/AL43</f>
        <v>0</v>
      </c>
      <c r="AH43" s="98">
        <v>2</v>
      </c>
      <c r="AI43" s="99">
        <f t="shared" si="49"/>
        <v>0.33333333333333331</v>
      </c>
      <c r="AJ43" s="98">
        <v>4</v>
      </c>
      <c r="AK43" s="99">
        <f t="shared" si="50"/>
        <v>0.66666666666666663</v>
      </c>
      <c r="AL43" s="98">
        <v>6</v>
      </c>
      <c r="AM43" s="187">
        <f t="shared" si="51"/>
        <v>1</v>
      </c>
      <c r="AN43" s="47"/>
      <c r="AO43" s="40">
        <f t="shared" si="52"/>
        <v>0</v>
      </c>
      <c r="AP43" s="121"/>
      <c r="AQ43" s="118"/>
      <c r="AR43" s="40">
        <f t="shared" si="53"/>
        <v>0</v>
      </c>
      <c r="AS43" s="121"/>
      <c r="AT43" s="118"/>
      <c r="AU43" s="40">
        <f t="shared" si="54"/>
        <v>0</v>
      </c>
      <c r="AV43" s="121"/>
      <c r="AW43" s="118"/>
      <c r="AX43" s="40">
        <f t="shared" si="55"/>
        <v>0</v>
      </c>
      <c r="AY43" s="20"/>
    </row>
    <row r="44" spans="1:51" ht="66" customHeight="1" x14ac:dyDescent="0.25">
      <c r="A44" s="316"/>
      <c r="B44" s="387"/>
      <c r="C44" s="387"/>
      <c r="D44" s="387"/>
      <c r="E44" s="387"/>
      <c r="F44" s="387"/>
      <c r="G44" s="387"/>
      <c r="H44" s="388"/>
      <c r="I44" s="318"/>
      <c r="J44" s="411"/>
      <c r="K44" s="411"/>
      <c r="L44" s="411"/>
      <c r="M44" s="411"/>
      <c r="N44" s="92" t="s">
        <v>62</v>
      </c>
      <c r="O44" s="275" t="s">
        <v>161</v>
      </c>
      <c r="P44" s="256"/>
      <c r="Q44" s="93"/>
      <c r="R44" s="93"/>
      <c r="S44" s="93"/>
      <c r="T44" s="93"/>
      <c r="U44" s="93"/>
      <c r="V44" s="93"/>
      <c r="W44" s="93"/>
      <c r="X44" s="93"/>
      <c r="Y44" s="93"/>
      <c r="Z44" s="93" t="s">
        <v>7</v>
      </c>
      <c r="AA44" s="93"/>
      <c r="AB44" s="93"/>
      <c r="AC44" s="93"/>
      <c r="AD44" s="93"/>
      <c r="AE44" s="257"/>
      <c r="AF44" s="233">
        <v>1</v>
      </c>
      <c r="AG44" s="95">
        <f>AF44/AL44</f>
        <v>0.25</v>
      </c>
      <c r="AH44" s="94">
        <v>2</v>
      </c>
      <c r="AI44" s="95">
        <f t="shared" si="49"/>
        <v>0.5</v>
      </c>
      <c r="AJ44" s="94">
        <v>3</v>
      </c>
      <c r="AK44" s="95">
        <f t="shared" si="50"/>
        <v>0.75</v>
      </c>
      <c r="AL44" s="94">
        <v>4</v>
      </c>
      <c r="AM44" s="188">
        <f t="shared" si="51"/>
        <v>1</v>
      </c>
      <c r="AN44" s="47"/>
      <c r="AO44" s="40" t="e">
        <f t="shared" si="52"/>
        <v>#DIV/0!</v>
      </c>
      <c r="AP44" s="121"/>
      <c r="AQ44" s="118"/>
      <c r="AR44" s="40">
        <f t="shared" si="53"/>
        <v>0</v>
      </c>
      <c r="AS44" s="121"/>
      <c r="AT44" s="118"/>
      <c r="AU44" s="40">
        <f t="shared" si="54"/>
        <v>0</v>
      </c>
      <c r="AV44" s="121"/>
      <c r="AW44" s="118"/>
      <c r="AX44" s="40">
        <f t="shared" si="55"/>
        <v>0</v>
      </c>
      <c r="AY44" s="20"/>
    </row>
    <row r="45" spans="1:51" ht="45" x14ac:dyDescent="0.25">
      <c r="A45" s="316"/>
      <c r="B45" s="387"/>
      <c r="C45" s="387"/>
      <c r="D45" s="387"/>
      <c r="E45" s="387"/>
      <c r="F45" s="387"/>
      <c r="G45" s="387"/>
      <c r="H45" s="388"/>
      <c r="I45" s="355" t="s">
        <v>195</v>
      </c>
      <c r="J45" s="409" t="e">
        <f>AVERAGE(AN45:AN50)</f>
        <v>#DIV/0!</v>
      </c>
      <c r="K45" s="409" t="e">
        <f>AVERAGE(AQ45:AQ50)</f>
        <v>#DIV/0!</v>
      </c>
      <c r="L45" s="409" t="e">
        <f>AVERAGE(AT45:AT50)</f>
        <v>#DIV/0!</v>
      </c>
      <c r="M45" s="409" t="e">
        <f>AVERAGE(AW45:AW50)</f>
        <v>#DIV/0!</v>
      </c>
      <c r="N45" s="96" t="s">
        <v>53</v>
      </c>
      <c r="O45" s="214" t="s">
        <v>54</v>
      </c>
      <c r="P45" s="254" t="s">
        <v>7</v>
      </c>
      <c r="Q45" s="97" t="s">
        <v>7</v>
      </c>
      <c r="R45" s="97"/>
      <c r="S45" s="97"/>
      <c r="T45" s="97"/>
      <c r="U45" s="97"/>
      <c r="V45" s="97"/>
      <c r="W45" s="97"/>
      <c r="X45" s="97" t="s">
        <v>7</v>
      </c>
      <c r="Y45" s="97"/>
      <c r="Z45" s="97"/>
      <c r="AA45" s="97" t="s">
        <v>7</v>
      </c>
      <c r="AB45" s="97"/>
      <c r="AC45" s="97"/>
      <c r="AD45" s="97" t="s">
        <v>7</v>
      </c>
      <c r="AE45" s="304" t="s">
        <v>269</v>
      </c>
      <c r="AF45" s="232">
        <v>0</v>
      </c>
      <c r="AG45" s="99">
        <f t="shared" si="33"/>
        <v>0</v>
      </c>
      <c r="AH45" s="98">
        <f>1/3</f>
        <v>0.33333333333333331</v>
      </c>
      <c r="AI45" s="99">
        <f t="shared" si="34"/>
        <v>0.33333333333333331</v>
      </c>
      <c r="AJ45" s="98">
        <f>2/3</f>
        <v>0.66666666666666663</v>
      </c>
      <c r="AK45" s="99">
        <f t="shared" si="35"/>
        <v>0.66666666666666663</v>
      </c>
      <c r="AL45" s="98">
        <f>3/3</f>
        <v>1</v>
      </c>
      <c r="AM45" s="187">
        <f t="shared" si="36"/>
        <v>1</v>
      </c>
      <c r="AN45" s="47"/>
      <c r="AO45" s="40" t="e">
        <f t="shared" si="52"/>
        <v>#DIV/0!</v>
      </c>
      <c r="AP45" s="121"/>
      <c r="AQ45" s="118"/>
      <c r="AR45" s="40">
        <f t="shared" si="53"/>
        <v>0</v>
      </c>
      <c r="AS45" s="121"/>
      <c r="AT45" s="118"/>
      <c r="AU45" s="40">
        <f t="shared" si="54"/>
        <v>0</v>
      </c>
      <c r="AV45" s="121"/>
      <c r="AW45" s="118"/>
      <c r="AX45" s="40">
        <f t="shared" si="55"/>
        <v>0</v>
      </c>
      <c r="AY45" s="20"/>
    </row>
    <row r="46" spans="1:51" ht="43.5" customHeight="1" x14ac:dyDescent="0.25">
      <c r="A46" s="316"/>
      <c r="B46" s="387"/>
      <c r="C46" s="387"/>
      <c r="D46" s="387"/>
      <c r="E46" s="387"/>
      <c r="F46" s="387"/>
      <c r="G46" s="387"/>
      <c r="H46" s="388"/>
      <c r="I46" s="356"/>
      <c r="J46" s="410"/>
      <c r="K46" s="410"/>
      <c r="L46" s="410"/>
      <c r="M46" s="410"/>
      <c r="N46" s="92" t="s">
        <v>55</v>
      </c>
      <c r="O46" s="275" t="s">
        <v>56</v>
      </c>
      <c r="P46" s="256" t="s">
        <v>7</v>
      </c>
      <c r="Q46" s="93" t="s">
        <v>7</v>
      </c>
      <c r="R46" s="93"/>
      <c r="S46" s="93"/>
      <c r="T46" s="93"/>
      <c r="U46" s="93"/>
      <c r="V46" s="93"/>
      <c r="W46" s="93"/>
      <c r="X46" s="93"/>
      <c r="Y46" s="93"/>
      <c r="Z46" s="93"/>
      <c r="AA46" s="93" t="s">
        <v>7</v>
      </c>
      <c r="AB46" s="93"/>
      <c r="AC46" s="93"/>
      <c r="AD46" s="93" t="s">
        <v>7</v>
      </c>
      <c r="AE46" s="257"/>
      <c r="AF46" s="233">
        <v>0</v>
      </c>
      <c r="AG46" s="95">
        <f t="shared" si="33"/>
        <v>0</v>
      </c>
      <c r="AH46" s="94">
        <f>1/2</f>
        <v>0.5</v>
      </c>
      <c r="AI46" s="95">
        <f t="shared" si="34"/>
        <v>0.5</v>
      </c>
      <c r="AJ46" s="94">
        <v>1</v>
      </c>
      <c r="AK46" s="95">
        <f t="shared" si="35"/>
        <v>1</v>
      </c>
      <c r="AL46" s="94">
        <v>1</v>
      </c>
      <c r="AM46" s="188">
        <f t="shared" si="36"/>
        <v>1</v>
      </c>
      <c r="AN46" s="47"/>
      <c r="AO46" s="40" t="e">
        <f t="shared" si="52"/>
        <v>#DIV/0!</v>
      </c>
      <c r="AP46" s="121"/>
      <c r="AQ46" s="118"/>
      <c r="AR46" s="40">
        <f t="shared" si="53"/>
        <v>0</v>
      </c>
      <c r="AS46" s="121"/>
      <c r="AT46" s="118"/>
      <c r="AU46" s="40">
        <f t="shared" si="54"/>
        <v>0</v>
      </c>
      <c r="AV46" s="121"/>
      <c r="AW46" s="118"/>
      <c r="AX46" s="40">
        <f t="shared" si="55"/>
        <v>0</v>
      </c>
      <c r="AY46" s="20"/>
    </row>
    <row r="47" spans="1:51" ht="30" x14ac:dyDescent="0.25">
      <c r="A47" s="316"/>
      <c r="B47" s="387"/>
      <c r="C47" s="387"/>
      <c r="D47" s="387"/>
      <c r="E47" s="387"/>
      <c r="F47" s="387"/>
      <c r="G47" s="387"/>
      <c r="H47" s="388"/>
      <c r="I47" s="356"/>
      <c r="J47" s="410"/>
      <c r="K47" s="410"/>
      <c r="L47" s="410"/>
      <c r="M47" s="410"/>
      <c r="N47" s="96" t="s">
        <v>73</v>
      </c>
      <c r="O47" s="214" t="s">
        <v>74</v>
      </c>
      <c r="P47" s="254"/>
      <c r="Q47" s="97" t="s">
        <v>7</v>
      </c>
      <c r="R47" s="97"/>
      <c r="S47" s="97" t="s">
        <v>7</v>
      </c>
      <c r="T47" s="97" t="s">
        <v>7</v>
      </c>
      <c r="U47" s="97"/>
      <c r="V47" s="97"/>
      <c r="W47" s="97"/>
      <c r="X47" s="97"/>
      <c r="Y47" s="97"/>
      <c r="Z47" s="97"/>
      <c r="AA47" s="97" t="s">
        <v>7</v>
      </c>
      <c r="AB47" s="97"/>
      <c r="AC47" s="97"/>
      <c r="AD47" s="97" t="s">
        <v>7</v>
      </c>
      <c r="AE47" s="255"/>
      <c r="AF47" s="232">
        <f>1/3</f>
        <v>0.33333333333333331</v>
      </c>
      <c r="AG47" s="99">
        <f>AF47/AL47</f>
        <v>0.33333333333333331</v>
      </c>
      <c r="AH47" s="98">
        <f>2/3</f>
        <v>0.66666666666666663</v>
      </c>
      <c r="AI47" s="99">
        <f>AH47/AL47</f>
        <v>0.66666666666666663</v>
      </c>
      <c r="AJ47" s="98">
        <v>1</v>
      </c>
      <c r="AK47" s="99">
        <f>AJ47/AL47</f>
        <v>1</v>
      </c>
      <c r="AL47" s="98">
        <v>1</v>
      </c>
      <c r="AM47" s="187">
        <f>AL47/AL47</f>
        <v>1</v>
      </c>
      <c r="AN47" s="47"/>
      <c r="AO47" s="40">
        <f t="shared" si="52"/>
        <v>0</v>
      </c>
      <c r="AP47" s="121"/>
      <c r="AQ47" s="118"/>
      <c r="AR47" s="40">
        <f t="shared" si="53"/>
        <v>0</v>
      </c>
      <c r="AS47" s="121"/>
      <c r="AT47" s="118"/>
      <c r="AU47" s="40">
        <f t="shared" si="54"/>
        <v>0</v>
      </c>
      <c r="AV47" s="121"/>
      <c r="AW47" s="118"/>
      <c r="AX47" s="40">
        <f t="shared" si="55"/>
        <v>0</v>
      </c>
      <c r="AY47" s="20"/>
    </row>
    <row r="48" spans="1:51" ht="87.75" customHeight="1" x14ac:dyDescent="0.25">
      <c r="A48" s="316"/>
      <c r="B48" s="387"/>
      <c r="C48" s="387"/>
      <c r="D48" s="387"/>
      <c r="E48" s="387"/>
      <c r="F48" s="387"/>
      <c r="G48" s="387"/>
      <c r="H48" s="388"/>
      <c r="I48" s="356"/>
      <c r="J48" s="410"/>
      <c r="K48" s="410"/>
      <c r="L48" s="410"/>
      <c r="M48" s="410"/>
      <c r="N48" s="92" t="s">
        <v>158</v>
      </c>
      <c r="O48" s="275" t="s">
        <v>159</v>
      </c>
      <c r="P48" s="256"/>
      <c r="Q48" s="93" t="s">
        <v>7</v>
      </c>
      <c r="R48" s="93"/>
      <c r="S48" s="93"/>
      <c r="T48" s="93"/>
      <c r="U48" s="93"/>
      <c r="V48" s="93"/>
      <c r="W48" s="93"/>
      <c r="X48" s="93"/>
      <c r="Y48" s="93"/>
      <c r="Z48" s="93"/>
      <c r="AA48" s="93" t="s">
        <v>7</v>
      </c>
      <c r="AB48" s="93"/>
      <c r="AC48" s="93"/>
      <c r="AD48" s="93" t="s">
        <v>7</v>
      </c>
      <c r="AE48" s="257"/>
      <c r="AF48" s="233">
        <v>0.25</v>
      </c>
      <c r="AG48" s="95">
        <f>AF48/AL48</f>
        <v>0.25</v>
      </c>
      <c r="AH48" s="94">
        <v>0.5</v>
      </c>
      <c r="AI48" s="95">
        <f>AH48/AL48</f>
        <v>0.5</v>
      </c>
      <c r="AJ48" s="94">
        <v>0.75</v>
      </c>
      <c r="AK48" s="95">
        <f>AJ48/AL48</f>
        <v>0.75</v>
      </c>
      <c r="AL48" s="94">
        <v>1</v>
      </c>
      <c r="AM48" s="188">
        <f>AL48/AL48</f>
        <v>1</v>
      </c>
      <c r="AN48" s="47"/>
      <c r="AO48" s="40" t="e">
        <f t="shared" si="52"/>
        <v>#DIV/0!</v>
      </c>
      <c r="AP48" s="121"/>
      <c r="AQ48" s="118"/>
      <c r="AR48" s="40">
        <f t="shared" si="53"/>
        <v>0</v>
      </c>
      <c r="AS48" s="121"/>
      <c r="AT48" s="118"/>
      <c r="AU48" s="40">
        <f t="shared" si="54"/>
        <v>0</v>
      </c>
      <c r="AV48" s="121"/>
      <c r="AW48" s="118"/>
      <c r="AX48" s="40">
        <f t="shared" si="55"/>
        <v>0</v>
      </c>
      <c r="AY48" s="20"/>
    </row>
    <row r="49" spans="1:54" ht="30" x14ac:dyDescent="0.25">
      <c r="A49" s="316"/>
      <c r="B49" s="387"/>
      <c r="C49" s="387"/>
      <c r="D49" s="387"/>
      <c r="E49" s="387"/>
      <c r="F49" s="387"/>
      <c r="G49" s="387"/>
      <c r="H49" s="388"/>
      <c r="I49" s="356"/>
      <c r="J49" s="410"/>
      <c r="K49" s="410"/>
      <c r="L49" s="410"/>
      <c r="M49" s="410"/>
      <c r="N49" s="96" t="s">
        <v>162</v>
      </c>
      <c r="O49" s="214" t="s">
        <v>163</v>
      </c>
      <c r="P49" s="254" t="s">
        <v>7</v>
      </c>
      <c r="Q49" s="97" t="s">
        <v>7</v>
      </c>
      <c r="R49" s="97"/>
      <c r="S49" s="97"/>
      <c r="T49" s="97"/>
      <c r="U49" s="97"/>
      <c r="V49" s="97"/>
      <c r="W49" s="97"/>
      <c r="X49" s="97"/>
      <c r="Y49" s="97"/>
      <c r="Z49" s="97"/>
      <c r="AA49" s="97" t="s">
        <v>7</v>
      </c>
      <c r="AB49" s="97"/>
      <c r="AC49" s="97"/>
      <c r="AD49" s="97" t="s">
        <v>7</v>
      </c>
      <c r="AE49" s="255"/>
      <c r="AF49" s="232">
        <v>0</v>
      </c>
      <c r="AG49" s="99">
        <f>AF49/AL49</f>
        <v>0</v>
      </c>
      <c r="AH49" s="98">
        <f>1/3</f>
        <v>0.33333333333333331</v>
      </c>
      <c r="AI49" s="99">
        <f>AH49/AL49</f>
        <v>0.33333333333333331</v>
      </c>
      <c r="AJ49" s="98">
        <f>2/3</f>
        <v>0.66666666666666663</v>
      </c>
      <c r="AK49" s="99">
        <f>AJ49/AL49</f>
        <v>0.66666666666666663</v>
      </c>
      <c r="AL49" s="98">
        <v>1</v>
      </c>
      <c r="AM49" s="187">
        <f>AL49/AL49</f>
        <v>1</v>
      </c>
      <c r="AN49" s="47"/>
      <c r="AO49" s="40" t="e">
        <f t="shared" si="52"/>
        <v>#DIV/0!</v>
      </c>
      <c r="AP49" s="121"/>
      <c r="AQ49" s="118"/>
      <c r="AR49" s="40">
        <f t="shared" si="53"/>
        <v>0</v>
      </c>
      <c r="AS49" s="121"/>
      <c r="AT49" s="118"/>
      <c r="AU49" s="40">
        <f t="shared" si="54"/>
        <v>0</v>
      </c>
      <c r="AV49" s="121"/>
      <c r="AW49" s="118"/>
      <c r="AX49" s="40">
        <f t="shared" si="55"/>
        <v>0</v>
      </c>
      <c r="AY49" s="20"/>
    </row>
    <row r="50" spans="1:54" ht="60" x14ac:dyDescent="0.25">
      <c r="A50" s="316"/>
      <c r="B50" s="387"/>
      <c r="C50" s="387"/>
      <c r="D50" s="387"/>
      <c r="E50" s="387"/>
      <c r="F50" s="387"/>
      <c r="G50" s="387"/>
      <c r="H50" s="388"/>
      <c r="I50" s="357"/>
      <c r="J50" s="411"/>
      <c r="K50" s="411"/>
      <c r="L50" s="411"/>
      <c r="M50" s="411"/>
      <c r="N50" s="92" t="s">
        <v>270</v>
      </c>
      <c r="O50" s="275" t="s">
        <v>271</v>
      </c>
      <c r="P50" s="256"/>
      <c r="Q50" s="93" t="s">
        <v>7</v>
      </c>
      <c r="R50" s="93"/>
      <c r="S50" s="93"/>
      <c r="T50" s="93"/>
      <c r="U50" s="93"/>
      <c r="V50" s="93"/>
      <c r="W50" s="93"/>
      <c r="X50" s="93"/>
      <c r="Y50" s="93"/>
      <c r="Z50" s="93" t="s">
        <v>7</v>
      </c>
      <c r="AA50" s="93" t="s">
        <v>7</v>
      </c>
      <c r="AB50" s="93"/>
      <c r="AC50" s="93"/>
      <c r="AD50" s="93" t="s">
        <v>7</v>
      </c>
      <c r="AE50" s="257"/>
      <c r="AF50" s="233">
        <v>0</v>
      </c>
      <c r="AG50" s="95">
        <f>AF50/AL50</f>
        <v>0</v>
      </c>
      <c r="AH50" s="94">
        <f>1/2</f>
        <v>0.5</v>
      </c>
      <c r="AI50" s="95">
        <f>AH50/AL50</f>
        <v>0.5</v>
      </c>
      <c r="AJ50" s="94">
        <v>1</v>
      </c>
      <c r="AK50" s="95">
        <f>AJ50/AL50</f>
        <v>1</v>
      </c>
      <c r="AL50" s="94">
        <v>1</v>
      </c>
      <c r="AM50" s="188">
        <f>AL50/AL50</f>
        <v>1</v>
      </c>
      <c r="AN50" s="47"/>
      <c r="AO50" s="40">
        <f t="shared" si="52"/>
        <v>0</v>
      </c>
      <c r="AP50" s="121"/>
      <c r="AQ50" s="118"/>
      <c r="AR50" s="40">
        <f t="shared" si="53"/>
        <v>0</v>
      </c>
      <c r="AS50" s="121"/>
      <c r="AT50" s="118"/>
      <c r="AU50" s="40">
        <f t="shared" si="54"/>
        <v>0</v>
      </c>
      <c r="AV50" s="121"/>
      <c r="AW50" s="118"/>
      <c r="AX50" s="40">
        <f t="shared" si="55"/>
        <v>0</v>
      </c>
      <c r="AY50" s="20"/>
    </row>
    <row r="51" spans="1:54" ht="74.25" customHeight="1" x14ac:dyDescent="0.25">
      <c r="A51" s="316"/>
      <c r="B51" s="387"/>
      <c r="C51" s="387"/>
      <c r="D51" s="387"/>
      <c r="E51" s="387"/>
      <c r="F51" s="387"/>
      <c r="G51" s="387"/>
      <c r="H51" s="388"/>
      <c r="I51" s="319" t="s">
        <v>196</v>
      </c>
      <c r="J51" s="409" t="e">
        <f>AVERAGE(AN51:AN53)</f>
        <v>#DIV/0!</v>
      </c>
      <c r="K51" s="409" t="e">
        <f>AVERAGE(AQ51:AQ53)</f>
        <v>#DIV/0!</v>
      </c>
      <c r="L51" s="409" t="e">
        <f>AVERAGE(AT51:AT53)</f>
        <v>#DIV/0!</v>
      </c>
      <c r="M51" s="409" t="e">
        <f>AVERAGE(AW51:AW53)</f>
        <v>#DIV/0!</v>
      </c>
      <c r="N51" s="96" t="s">
        <v>105</v>
      </c>
      <c r="O51" s="214" t="s">
        <v>68</v>
      </c>
      <c r="P51" s="254" t="s">
        <v>7</v>
      </c>
      <c r="Q51" s="97" t="s">
        <v>7</v>
      </c>
      <c r="R51" s="97"/>
      <c r="S51" s="97"/>
      <c r="T51" s="97"/>
      <c r="U51" s="97"/>
      <c r="V51" s="97"/>
      <c r="W51" s="97"/>
      <c r="X51" s="97" t="s">
        <v>7</v>
      </c>
      <c r="Y51" s="97"/>
      <c r="Z51" s="97"/>
      <c r="AA51" s="97" t="s">
        <v>7</v>
      </c>
      <c r="AB51" s="97"/>
      <c r="AC51" s="97"/>
      <c r="AD51" s="97" t="s">
        <v>7</v>
      </c>
      <c r="AE51" s="304" t="s">
        <v>164</v>
      </c>
      <c r="AF51" s="232">
        <v>0</v>
      </c>
      <c r="AG51" s="99">
        <f>AF51/AL51</f>
        <v>0</v>
      </c>
      <c r="AH51" s="98">
        <v>0</v>
      </c>
      <c r="AI51" s="99">
        <f>AH51/AL51</f>
        <v>0</v>
      </c>
      <c r="AJ51" s="98">
        <v>0</v>
      </c>
      <c r="AK51" s="99">
        <f>AJ51/AL51</f>
        <v>0</v>
      </c>
      <c r="AL51" s="98">
        <v>1</v>
      </c>
      <c r="AM51" s="187">
        <f>AL51/AL51</f>
        <v>1</v>
      </c>
      <c r="AN51" s="47"/>
      <c r="AO51" s="40">
        <f t="shared" si="52"/>
        <v>0</v>
      </c>
      <c r="AP51" s="121"/>
      <c r="AQ51" s="118"/>
      <c r="AR51" s="40">
        <f t="shared" si="53"/>
        <v>0</v>
      </c>
      <c r="AS51" s="121"/>
      <c r="AT51" s="118"/>
      <c r="AU51" s="40">
        <f t="shared" si="54"/>
        <v>0</v>
      </c>
      <c r="AV51" s="121"/>
      <c r="AW51" s="118"/>
      <c r="AX51" s="40">
        <f t="shared" si="55"/>
        <v>0</v>
      </c>
      <c r="AY51" s="20"/>
    </row>
    <row r="52" spans="1:54" ht="30" x14ac:dyDescent="0.25">
      <c r="A52" s="316"/>
      <c r="B52" s="387"/>
      <c r="C52" s="387"/>
      <c r="D52" s="387"/>
      <c r="E52" s="387"/>
      <c r="F52" s="387"/>
      <c r="G52" s="387"/>
      <c r="H52" s="388"/>
      <c r="I52" s="319"/>
      <c r="J52" s="410"/>
      <c r="K52" s="410"/>
      <c r="L52" s="410"/>
      <c r="M52" s="410"/>
      <c r="N52" s="92" t="s">
        <v>69</v>
      </c>
      <c r="O52" s="275" t="s">
        <v>70</v>
      </c>
      <c r="P52" s="256"/>
      <c r="Q52" s="93"/>
      <c r="R52" s="93"/>
      <c r="S52" s="93"/>
      <c r="T52" s="93"/>
      <c r="U52" s="93"/>
      <c r="V52" s="93"/>
      <c r="W52" s="93"/>
      <c r="X52" s="93" t="s">
        <v>7</v>
      </c>
      <c r="Y52" s="93"/>
      <c r="Z52" s="93"/>
      <c r="AA52" s="93" t="s">
        <v>7</v>
      </c>
      <c r="AB52" s="93"/>
      <c r="AC52" s="93"/>
      <c r="AD52" s="93" t="s">
        <v>7</v>
      </c>
      <c r="AE52" s="305" t="s">
        <v>164</v>
      </c>
      <c r="AF52" s="233"/>
      <c r="AG52" s="95">
        <f t="shared" si="33"/>
        <v>0</v>
      </c>
      <c r="AH52" s="94"/>
      <c r="AI52" s="95">
        <f t="shared" si="34"/>
        <v>0</v>
      </c>
      <c r="AJ52" s="94"/>
      <c r="AK52" s="95">
        <f t="shared" si="35"/>
        <v>0</v>
      </c>
      <c r="AL52" s="94">
        <v>1</v>
      </c>
      <c r="AM52" s="188">
        <f t="shared" si="36"/>
        <v>1</v>
      </c>
      <c r="AN52" s="47"/>
      <c r="AO52" s="40" t="e">
        <f t="shared" si="52"/>
        <v>#DIV/0!</v>
      </c>
      <c r="AP52" s="121"/>
      <c r="AQ52" s="118"/>
      <c r="AR52" s="40">
        <f t="shared" si="53"/>
        <v>0</v>
      </c>
      <c r="AS52" s="121"/>
      <c r="AT52" s="118"/>
      <c r="AU52" s="40">
        <f t="shared" si="54"/>
        <v>0</v>
      </c>
      <c r="AV52" s="121"/>
      <c r="AW52" s="118"/>
      <c r="AX52" s="40">
        <f t="shared" si="55"/>
        <v>0</v>
      </c>
      <c r="AY52" s="20"/>
    </row>
    <row r="53" spans="1:54" ht="45" x14ac:dyDescent="0.25">
      <c r="A53" s="316"/>
      <c r="B53" s="387"/>
      <c r="C53" s="387"/>
      <c r="D53" s="387"/>
      <c r="E53" s="387"/>
      <c r="F53" s="387"/>
      <c r="G53" s="387"/>
      <c r="H53" s="388"/>
      <c r="I53" s="319"/>
      <c r="J53" s="411"/>
      <c r="K53" s="411"/>
      <c r="L53" s="411"/>
      <c r="M53" s="411"/>
      <c r="N53" s="96" t="s">
        <v>71</v>
      </c>
      <c r="O53" s="214" t="s">
        <v>72</v>
      </c>
      <c r="P53" s="254"/>
      <c r="Q53" s="97" t="s">
        <v>7</v>
      </c>
      <c r="R53" s="97" t="s">
        <v>7</v>
      </c>
      <c r="S53" s="97" t="s">
        <v>7</v>
      </c>
      <c r="T53" s="97"/>
      <c r="U53" s="97" t="s">
        <v>7</v>
      </c>
      <c r="V53" s="97"/>
      <c r="W53" s="97"/>
      <c r="X53" s="97" t="s">
        <v>7</v>
      </c>
      <c r="Y53" s="97"/>
      <c r="Z53" s="97"/>
      <c r="AA53" s="97" t="s">
        <v>7</v>
      </c>
      <c r="AB53" s="97"/>
      <c r="AC53" s="97"/>
      <c r="AD53" s="97" t="s">
        <v>7</v>
      </c>
      <c r="AE53" s="255"/>
      <c r="AF53" s="232">
        <v>0</v>
      </c>
      <c r="AG53" s="99">
        <f t="shared" si="33"/>
        <v>0</v>
      </c>
      <c r="AH53" s="98">
        <f>1/3</f>
        <v>0.33333333333333331</v>
      </c>
      <c r="AI53" s="99">
        <f t="shared" si="34"/>
        <v>0.33333333333333331</v>
      </c>
      <c r="AJ53" s="98">
        <f>2/3</f>
        <v>0.66666666666666663</v>
      </c>
      <c r="AK53" s="99">
        <f t="shared" si="35"/>
        <v>0.66666666666666663</v>
      </c>
      <c r="AL53" s="98">
        <v>1</v>
      </c>
      <c r="AM53" s="187">
        <f t="shared" si="36"/>
        <v>1</v>
      </c>
      <c r="AN53" s="47"/>
      <c r="AO53" s="40" t="e">
        <f t="shared" si="52"/>
        <v>#DIV/0!</v>
      </c>
      <c r="AP53" s="121"/>
      <c r="AQ53" s="118"/>
      <c r="AR53" s="40">
        <f t="shared" si="53"/>
        <v>0</v>
      </c>
      <c r="AS53" s="121"/>
      <c r="AT53" s="118"/>
      <c r="AU53" s="40">
        <f t="shared" si="54"/>
        <v>0</v>
      </c>
      <c r="AV53" s="121"/>
      <c r="AW53" s="118"/>
      <c r="AX53" s="40">
        <f t="shared" si="55"/>
        <v>0</v>
      </c>
      <c r="AY53" s="20"/>
    </row>
    <row r="54" spans="1:54" ht="39" customHeight="1" thickBot="1" x14ac:dyDescent="0.3">
      <c r="A54" s="317"/>
      <c r="B54" s="389"/>
      <c r="C54" s="389"/>
      <c r="D54" s="389"/>
      <c r="E54" s="389"/>
      <c r="F54" s="389"/>
      <c r="G54" s="389"/>
      <c r="H54" s="390"/>
      <c r="I54" s="189" t="s">
        <v>272</v>
      </c>
      <c r="J54" s="427">
        <f>AN54</f>
        <v>0</v>
      </c>
      <c r="K54" s="427">
        <f>AQ54</f>
        <v>0</v>
      </c>
      <c r="L54" s="427">
        <f>AT54</f>
        <v>0</v>
      </c>
      <c r="M54" s="427">
        <f>AW54</f>
        <v>0</v>
      </c>
      <c r="N54" s="153" t="s">
        <v>198</v>
      </c>
      <c r="O54" s="276" t="s">
        <v>199</v>
      </c>
      <c r="P54" s="258"/>
      <c r="Q54" s="154"/>
      <c r="R54" s="154"/>
      <c r="S54" s="154"/>
      <c r="T54" s="154"/>
      <c r="U54" s="154"/>
      <c r="V54" s="154"/>
      <c r="W54" s="154"/>
      <c r="X54" s="154" t="s">
        <v>7</v>
      </c>
      <c r="Y54" s="154"/>
      <c r="Z54" s="154"/>
      <c r="AA54" s="154" t="s">
        <v>7</v>
      </c>
      <c r="AB54" s="154"/>
      <c r="AC54" s="154"/>
      <c r="AD54" s="154" t="s">
        <v>7</v>
      </c>
      <c r="AE54" s="259"/>
      <c r="AF54" s="234">
        <v>0</v>
      </c>
      <c r="AG54" s="156">
        <f t="shared" ref="AG54" si="56">AF54/AL54</f>
        <v>0</v>
      </c>
      <c r="AH54" s="155">
        <f>1/3</f>
        <v>0.33333333333333331</v>
      </c>
      <c r="AI54" s="156">
        <f t="shared" ref="AI54" si="57">AH54/AL54</f>
        <v>0.33333333333333331</v>
      </c>
      <c r="AJ54" s="155">
        <f>2/3</f>
        <v>0.66666666666666663</v>
      </c>
      <c r="AK54" s="156">
        <f t="shared" ref="AK54" si="58">AJ54/AL54</f>
        <v>0.66666666666666663</v>
      </c>
      <c r="AL54" s="155">
        <v>1</v>
      </c>
      <c r="AM54" s="190">
        <f t="shared" ref="AM54" si="59">AL54/AL54</f>
        <v>1</v>
      </c>
      <c r="AN54" s="171"/>
      <c r="AO54" s="41" t="e">
        <f t="shared" si="52"/>
        <v>#DIV/0!</v>
      </c>
      <c r="AP54" s="146"/>
      <c r="AQ54" s="145"/>
      <c r="AR54" s="41" t="e">
        <f t="shared" si="53"/>
        <v>#DIV/0!</v>
      </c>
      <c r="AS54" s="146"/>
      <c r="AT54" s="145"/>
      <c r="AU54" s="41" t="e">
        <f t="shared" si="54"/>
        <v>#DIV/0!</v>
      </c>
      <c r="AV54" s="146"/>
      <c r="AW54" s="145"/>
      <c r="AX54" s="41">
        <f t="shared" si="55"/>
        <v>0</v>
      </c>
      <c r="AY54" s="51"/>
    </row>
    <row r="55" spans="1:54" ht="45" x14ac:dyDescent="0.25">
      <c r="A55" s="320" t="s">
        <v>11</v>
      </c>
      <c r="B55" s="391" t="e">
        <f>AVERAGE(AO55:AO65)</f>
        <v>#DIV/0!</v>
      </c>
      <c r="C55" s="391" t="e">
        <f>AVERAGE(AR55:AR65)</f>
        <v>#DIV/0!</v>
      </c>
      <c r="D55" s="391" t="e">
        <f>AVERAGE(AU55:AU65)</f>
        <v>#DIV/0!</v>
      </c>
      <c r="E55" s="391" t="e">
        <f>AVERAGE(AN55:AN65)</f>
        <v>#DIV/0!</v>
      </c>
      <c r="F55" s="391" t="e">
        <f>AVERAGE(AQ55:AQ65)</f>
        <v>#DIV/0!</v>
      </c>
      <c r="G55" s="391" t="e">
        <f>AVERAGE(AT55:AT65)</f>
        <v>#DIV/0!</v>
      </c>
      <c r="H55" s="392" t="e">
        <f>AVERAGE(AW55:AW65)</f>
        <v>#DIV/0!</v>
      </c>
      <c r="I55" s="322" t="s">
        <v>75</v>
      </c>
      <c r="J55" s="412" t="e">
        <f>AVERAGE(AN55:AN56)</f>
        <v>#DIV/0!</v>
      </c>
      <c r="K55" s="412" t="e">
        <f>AVERAGE(AQ55:AQ56)</f>
        <v>#DIV/0!</v>
      </c>
      <c r="L55" s="412" t="e">
        <f>AVERAGE(AT55:AT56)</f>
        <v>#DIV/0!</v>
      </c>
      <c r="M55" s="412" t="e">
        <f>AVERAGE(AW55:AW56)</f>
        <v>#DIV/0!</v>
      </c>
      <c r="N55" s="100" t="s">
        <v>139</v>
      </c>
      <c r="O55" s="215" t="s">
        <v>140</v>
      </c>
      <c r="P55" s="260" t="s">
        <v>7</v>
      </c>
      <c r="Q55" s="101" t="s">
        <v>7</v>
      </c>
      <c r="R55" s="101" t="s">
        <v>7</v>
      </c>
      <c r="S55" s="101" t="s">
        <v>7</v>
      </c>
      <c r="T55" s="101"/>
      <c r="U55" s="101"/>
      <c r="V55" s="101"/>
      <c r="W55" s="101"/>
      <c r="X55" s="101" t="s">
        <v>7</v>
      </c>
      <c r="Y55" s="101"/>
      <c r="Z55" s="101"/>
      <c r="AA55" s="101"/>
      <c r="AB55" s="101"/>
      <c r="AC55" s="101"/>
      <c r="AD55" s="101"/>
      <c r="AE55" s="261"/>
      <c r="AF55" s="235">
        <v>1</v>
      </c>
      <c r="AG55" s="103">
        <f t="shared" si="33"/>
        <v>1</v>
      </c>
      <c r="AH55" s="102">
        <v>1</v>
      </c>
      <c r="AI55" s="103">
        <f t="shared" si="34"/>
        <v>1</v>
      </c>
      <c r="AJ55" s="102">
        <v>1</v>
      </c>
      <c r="AK55" s="103">
        <f t="shared" si="35"/>
        <v>1</v>
      </c>
      <c r="AL55" s="102">
        <v>1</v>
      </c>
      <c r="AM55" s="191">
        <f t="shared" si="36"/>
        <v>1</v>
      </c>
      <c r="AN55" s="47"/>
      <c r="AO55" s="40" t="e">
        <f t="shared" si="52"/>
        <v>#DIV/0!</v>
      </c>
      <c r="AP55" s="121"/>
      <c r="AQ55" s="118"/>
      <c r="AR55" s="40" t="e">
        <f t="shared" si="53"/>
        <v>#DIV/0!</v>
      </c>
      <c r="AS55" s="121"/>
      <c r="AT55" s="118"/>
      <c r="AU55" s="40" t="e">
        <f t="shared" si="54"/>
        <v>#DIV/0!</v>
      </c>
      <c r="AV55" s="121"/>
      <c r="AW55" s="118"/>
      <c r="AX55" s="40">
        <f t="shared" si="55"/>
        <v>0</v>
      </c>
      <c r="AY55" s="20"/>
    </row>
    <row r="56" spans="1:54" ht="92.25" customHeight="1" x14ac:dyDescent="0.25">
      <c r="A56" s="320"/>
      <c r="B56" s="391"/>
      <c r="C56" s="391"/>
      <c r="D56" s="391"/>
      <c r="E56" s="391"/>
      <c r="F56" s="391"/>
      <c r="G56" s="391"/>
      <c r="H56" s="392"/>
      <c r="I56" s="322"/>
      <c r="J56" s="413"/>
      <c r="K56" s="413"/>
      <c r="L56" s="413"/>
      <c r="M56" s="413"/>
      <c r="N56" s="104" t="s">
        <v>76</v>
      </c>
      <c r="O56" s="216" t="s">
        <v>77</v>
      </c>
      <c r="P56" s="262" t="s">
        <v>7</v>
      </c>
      <c r="Q56" s="105" t="s">
        <v>7</v>
      </c>
      <c r="R56" s="105"/>
      <c r="S56" s="105" t="s">
        <v>7</v>
      </c>
      <c r="T56" s="105" t="s">
        <v>7</v>
      </c>
      <c r="U56" s="105"/>
      <c r="V56" s="105"/>
      <c r="W56" s="105"/>
      <c r="X56" s="105"/>
      <c r="Y56" s="105"/>
      <c r="Z56" s="105"/>
      <c r="AA56" s="105" t="s">
        <v>7</v>
      </c>
      <c r="AB56" s="105"/>
      <c r="AC56" s="105"/>
      <c r="AD56" s="105" t="s">
        <v>7</v>
      </c>
      <c r="AE56" s="263"/>
      <c r="AF56" s="236">
        <v>0</v>
      </c>
      <c r="AG56" s="107">
        <f t="shared" si="33"/>
        <v>0</v>
      </c>
      <c r="AH56" s="106">
        <v>1</v>
      </c>
      <c r="AI56" s="107">
        <f t="shared" si="34"/>
        <v>0.33333333333333331</v>
      </c>
      <c r="AJ56" s="106">
        <v>2</v>
      </c>
      <c r="AK56" s="107">
        <f t="shared" si="35"/>
        <v>0.66666666666666663</v>
      </c>
      <c r="AL56" s="106">
        <v>3</v>
      </c>
      <c r="AM56" s="192">
        <f t="shared" si="36"/>
        <v>1</v>
      </c>
      <c r="AN56" s="47"/>
      <c r="AO56" s="40" t="e">
        <f t="shared" si="52"/>
        <v>#DIV/0!</v>
      </c>
      <c r="AP56" s="121"/>
      <c r="AQ56" s="118"/>
      <c r="AR56" s="40">
        <f t="shared" si="53"/>
        <v>0</v>
      </c>
      <c r="AS56" s="121"/>
      <c r="AT56" s="118"/>
      <c r="AU56" s="40">
        <f t="shared" si="54"/>
        <v>0</v>
      </c>
      <c r="AV56" s="121"/>
      <c r="AW56" s="118"/>
      <c r="AX56" s="40">
        <f t="shared" si="55"/>
        <v>0</v>
      </c>
      <c r="AY56" s="20"/>
    </row>
    <row r="57" spans="1:54" ht="45" x14ac:dyDescent="0.25">
      <c r="A57" s="320"/>
      <c r="B57" s="391"/>
      <c r="C57" s="391"/>
      <c r="D57" s="391"/>
      <c r="E57" s="391"/>
      <c r="F57" s="391"/>
      <c r="G57" s="391"/>
      <c r="H57" s="392"/>
      <c r="I57" s="322" t="s">
        <v>78</v>
      </c>
      <c r="J57" s="414" t="e">
        <f>AVERAGE(AN57:AN60)</f>
        <v>#DIV/0!</v>
      </c>
      <c r="K57" s="414" t="e">
        <f>AVERAGE(AQ57:AQ60)</f>
        <v>#DIV/0!</v>
      </c>
      <c r="L57" s="414" t="e">
        <f>AVERAGE(AT57:AT60)</f>
        <v>#DIV/0!</v>
      </c>
      <c r="M57" s="414" t="e">
        <f>AVERAGE(AW57:AW60)</f>
        <v>#DIV/0!</v>
      </c>
      <c r="N57" s="100" t="s">
        <v>79</v>
      </c>
      <c r="O57" s="215" t="s">
        <v>80</v>
      </c>
      <c r="P57" s="260"/>
      <c r="Q57" s="101"/>
      <c r="R57" s="101"/>
      <c r="S57" s="101"/>
      <c r="T57" s="101"/>
      <c r="U57" s="101"/>
      <c r="V57" s="101"/>
      <c r="W57" s="101"/>
      <c r="X57" s="101"/>
      <c r="Y57" s="101"/>
      <c r="Z57" s="101"/>
      <c r="AA57" s="101" t="s">
        <v>7</v>
      </c>
      <c r="AB57" s="101"/>
      <c r="AC57" s="101"/>
      <c r="AD57" s="101" t="s">
        <v>7</v>
      </c>
      <c r="AE57" s="261"/>
      <c r="AF57" s="235">
        <v>0</v>
      </c>
      <c r="AG57" s="103">
        <f t="shared" si="33"/>
        <v>0</v>
      </c>
      <c r="AH57" s="102">
        <v>1</v>
      </c>
      <c r="AI57" s="103">
        <f t="shared" si="34"/>
        <v>0.5</v>
      </c>
      <c r="AJ57" s="102">
        <v>2</v>
      </c>
      <c r="AK57" s="103">
        <f t="shared" si="35"/>
        <v>1</v>
      </c>
      <c r="AL57" s="102">
        <v>2</v>
      </c>
      <c r="AM57" s="191">
        <f t="shared" si="36"/>
        <v>1</v>
      </c>
      <c r="AN57" s="47"/>
      <c r="AO57" s="40" t="e">
        <f t="shared" si="52"/>
        <v>#DIV/0!</v>
      </c>
      <c r="AP57" s="121"/>
      <c r="AQ57" s="118"/>
      <c r="AR57" s="40">
        <f t="shared" si="53"/>
        <v>0</v>
      </c>
      <c r="AS57" s="121"/>
      <c r="AT57" s="118"/>
      <c r="AU57" s="40">
        <f t="shared" si="54"/>
        <v>0</v>
      </c>
      <c r="AV57" s="121"/>
      <c r="AW57" s="118"/>
      <c r="AX57" s="40">
        <f t="shared" si="55"/>
        <v>0</v>
      </c>
      <c r="AY57" s="20"/>
    </row>
    <row r="58" spans="1:54" ht="45" x14ac:dyDescent="0.25">
      <c r="A58" s="320"/>
      <c r="B58" s="391"/>
      <c r="C58" s="391"/>
      <c r="D58" s="391"/>
      <c r="E58" s="391"/>
      <c r="F58" s="391"/>
      <c r="G58" s="391"/>
      <c r="H58" s="392"/>
      <c r="I58" s="322"/>
      <c r="J58" s="415"/>
      <c r="K58" s="415"/>
      <c r="L58" s="415"/>
      <c r="M58" s="415"/>
      <c r="N58" s="104" t="s">
        <v>81</v>
      </c>
      <c r="O58" s="216" t="s">
        <v>63</v>
      </c>
      <c r="P58" s="262"/>
      <c r="Q58" s="105"/>
      <c r="R58" s="105"/>
      <c r="S58" s="105"/>
      <c r="T58" s="105"/>
      <c r="U58" s="105"/>
      <c r="V58" s="105"/>
      <c r="W58" s="105"/>
      <c r="X58" s="105"/>
      <c r="Y58" s="105"/>
      <c r="Z58" s="105"/>
      <c r="AA58" s="105"/>
      <c r="AB58" s="105"/>
      <c r="AC58" s="105" t="s">
        <v>7</v>
      </c>
      <c r="AD58" s="105"/>
      <c r="AE58" s="263"/>
      <c r="AF58" s="236">
        <v>1</v>
      </c>
      <c r="AG58" s="107">
        <f t="shared" si="33"/>
        <v>0.25</v>
      </c>
      <c r="AH58" s="106">
        <v>2</v>
      </c>
      <c r="AI58" s="107">
        <f t="shared" si="34"/>
        <v>0.5</v>
      </c>
      <c r="AJ58" s="106">
        <v>3</v>
      </c>
      <c r="AK58" s="107">
        <f t="shared" si="35"/>
        <v>0.75</v>
      </c>
      <c r="AL58" s="106">
        <v>4</v>
      </c>
      <c r="AM58" s="192">
        <f t="shared" si="36"/>
        <v>1</v>
      </c>
      <c r="AN58" s="47"/>
      <c r="AO58" s="40">
        <f t="shared" si="52"/>
        <v>0</v>
      </c>
      <c r="AP58" s="121"/>
      <c r="AQ58" s="118"/>
      <c r="AR58" s="40">
        <f t="shared" si="53"/>
        <v>0</v>
      </c>
      <c r="AS58" s="121"/>
      <c r="AT58" s="118"/>
      <c r="AU58" s="40">
        <f t="shared" si="54"/>
        <v>0</v>
      </c>
      <c r="AV58" s="121"/>
      <c r="AW58" s="118"/>
      <c r="AX58" s="40">
        <f t="shared" si="55"/>
        <v>0</v>
      </c>
      <c r="AY58" s="20"/>
    </row>
    <row r="59" spans="1:54" ht="30" x14ac:dyDescent="0.25">
      <c r="A59" s="320"/>
      <c r="B59" s="391"/>
      <c r="C59" s="391"/>
      <c r="D59" s="391"/>
      <c r="E59" s="391"/>
      <c r="F59" s="391"/>
      <c r="G59" s="391"/>
      <c r="H59" s="392"/>
      <c r="I59" s="322"/>
      <c r="J59" s="415"/>
      <c r="K59" s="415"/>
      <c r="L59" s="415"/>
      <c r="M59" s="415"/>
      <c r="N59" s="100" t="s">
        <v>167</v>
      </c>
      <c r="O59" s="215" t="s">
        <v>168</v>
      </c>
      <c r="P59" s="260"/>
      <c r="Q59" s="101"/>
      <c r="R59" s="101"/>
      <c r="S59" s="101"/>
      <c r="T59" s="101"/>
      <c r="U59" s="101"/>
      <c r="V59" s="101"/>
      <c r="W59" s="101"/>
      <c r="X59" s="101"/>
      <c r="Y59" s="101"/>
      <c r="Z59" s="101"/>
      <c r="AA59" s="101"/>
      <c r="AB59" s="101" t="s">
        <v>7</v>
      </c>
      <c r="AC59" s="101"/>
      <c r="AD59" s="101"/>
      <c r="AE59" s="261"/>
      <c r="AF59" s="235">
        <v>1</v>
      </c>
      <c r="AG59" s="103">
        <f t="shared" si="33"/>
        <v>0.25</v>
      </c>
      <c r="AH59" s="102">
        <v>2</v>
      </c>
      <c r="AI59" s="103">
        <f t="shared" si="34"/>
        <v>0.5</v>
      </c>
      <c r="AJ59" s="102">
        <v>3</v>
      </c>
      <c r="AK59" s="103">
        <f t="shared" si="35"/>
        <v>0.75</v>
      </c>
      <c r="AL59" s="102">
        <v>4</v>
      </c>
      <c r="AM59" s="191">
        <f t="shared" si="36"/>
        <v>1</v>
      </c>
      <c r="AN59" s="47"/>
      <c r="AO59" s="40">
        <f t="shared" si="4"/>
        <v>0</v>
      </c>
      <c r="AP59" s="121"/>
      <c r="AQ59" s="118"/>
      <c r="AR59" s="40">
        <f t="shared" si="5"/>
        <v>0</v>
      </c>
      <c r="AS59" s="121"/>
      <c r="AT59" s="118"/>
      <c r="AU59" s="40">
        <f t="shared" si="6"/>
        <v>0</v>
      </c>
      <c r="AV59" s="121"/>
      <c r="AW59" s="118"/>
      <c r="AX59" s="40">
        <f t="shared" si="7"/>
        <v>0</v>
      </c>
      <c r="AY59" s="20"/>
    </row>
    <row r="60" spans="1:54" ht="30" x14ac:dyDescent="0.25">
      <c r="A60" s="320"/>
      <c r="B60" s="391"/>
      <c r="C60" s="391"/>
      <c r="D60" s="391"/>
      <c r="E60" s="391"/>
      <c r="F60" s="391"/>
      <c r="G60" s="391"/>
      <c r="H60" s="392"/>
      <c r="I60" s="322"/>
      <c r="J60" s="413"/>
      <c r="K60" s="413"/>
      <c r="L60" s="413"/>
      <c r="M60" s="413"/>
      <c r="N60" s="104" t="s">
        <v>82</v>
      </c>
      <c r="O60" s="216" t="s">
        <v>141</v>
      </c>
      <c r="P60" s="262" t="s">
        <v>7</v>
      </c>
      <c r="Q60" s="105" t="s">
        <v>7</v>
      </c>
      <c r="R60" s="105" t="s">
        <v>7</v>
      </c>
      <c r="S60" s="105" t="s">
        <v>7</v>
      </c>
      <c r="T60" s="105"/>
      <c r="U60" s="105"/>
      <c r="V60" s="105" t="s">
        <v>7</v>
      </c>
      <c r="W60" s="105"/>
      <c r="X60" s="105"/>
      <c r="Y60" s="105"/>
      <c r="Z60" s="105"/>
      <c r="AA60" s="105"/>
      <c r="AB60" s="105"/>
      <c r="AC60" s="105"/>
      <c r="AD60" s="105" t="s">
        <v>7</v>
      </c>
      <c r="AE60" s="263"/>
      <c r="AF60" s="236">
        <v>1</v>
      </c>
      <c r="AG60" s="107">
        <f t="shared" si="33"/>
        <v>1</v>
      </c>
      <c r="AH60" s="106">
        <v>1</v>
      </c>
      <c r="AI60" s="107">
        <f t="shared" si="34"/>
        <v>1</v>
      </c>
      <c r="AJ60" s="106">
        <v>1</v>
      </c>
      <c r="AK60" s="107">
        <f t="shared" si="35"/>
        <v>1</v>
      </c>
      <c r="AL60" s="106">
        <v>1</v>
      </c>
      <c r="AM60" s="192">
        <f t="shared" si="36"/>
        <v>1</v>
      </c>
      <c r="AN60" s="47"/>
      <c r="AO60" s="40">
        <f t="shared" si="4"/>
        <v>0</v>
      </c>
      <c r="AP60" s="121"/>
      <c r="AQ60" s="118"/>
      <c r="AR60" s="40">
        <f t="shared" si="5"/>
        <v>0</v>
      </c>
      <c r="AS60" s="121"/>
      <c r="AT60" s="118"/>
      <c r="AU60" s="40">
        <f t="shared" si="6"/>
        <v>0</v>
      </c>
      <c r="AV60" s="121"/>
      <c r="AW60" s="118"/>
      <c r="AX60" s="40">
        <f t="shared" si="7"/>
        <v>0</v>
      </c>
      <c r="AY60" s="20"/>
    </row>
    <row r="61" spans="1:54" ht="89.25" customHeight="1" x14ac:dyDescent="0.25">
      <c r="A61" s="320"/>
      <c r="B61" s="391"/>
      <c r="C61" s="391"/>
      <c r="D61" s="391"/>
      <c r="E61" s="391"/>
      <c r="F61" s="391"/>
      <c r="G61" s="391"/>
      <c r="H61" s="392"/>
      <c r="I61" s="193" t="s">
        <v>83</v>
      </c>
      <c r="J61" s="416">
        <f>AN61</f>
        <v>0</v>
      </c>
      <c r="K61" s="416">
        <f>AQ61</f>
        <v>0</v>
      </c>
      <c r="L61" s="416">
        <f>AT61</f>
        <v>0</v>
      </c>
      <c r="M61" s="416">
        <f>AW61</f>
        <v>0</v>
      </c>
      <c r="N61" s="100" t="s">
        <v>84</v>
      </c>
      <c r="O61" s="215" t="s">
        <v>85</v>
      </c>
      <c r="P61" s="260" t="s">
        <v>7</v>
      </c>
      <c r="Q61" s="101" t="s">
        <v>7</v>
      </c>
      <c r="R61" s="101"/>
      <c r="S61" s="101"/>
      <c r="T61" s="101"/>
      <c r="U61" s="101"/>
      <c r="V61" s="101" t="s">
        <v>7</v>
      </c>
      <c r="W61" s="101"/>
      <c r="X61" s="101" t="s">
        <v>7</v>
      </c>
      <c r="Y61" s="101"/>
      <c r="Z61" s="101"/>
      <c r="AA61" s="101" t="s">
        <v>7</v>
      </c>
      <c r="AB61" s="101"/>
      <c r="AC61" s="101"/>
      <c r="AD61" s="101" t="s">
        <v>7</v>
      </c>
      <c r="AE61" s="306" t="s">
        <v>222</v>
      </c>
      <c r="AF61" s="235">
        <v>0</v>
      </c>
      <c r="AG61" s="103">
        <f t="shared" si="33"/>
        <v>0</v>
      </c>
      <c r="AH61" s="102">
        <v>1</v>
      </c>
      <c r="AI61" s="103">
        <f t="shared" si="34"/>
        <v>0.33333333333333331</v>
      </c>
      <c r="AJ61" s="102">
        <v>2</v>
      </c>
      <c r="AK61" s="103">
        <f t="shared" si="35"/>
        <v>0.66666666666666663</v>
      </c>
      <c r="AL61" s="102">
        <v>3</v>
      </c>
      <c r="AM61" s="191">
        <f t="shared" si="36"/>
        <v>1</v>
      </c>
      <c r="AN61" s="47"/>
      <c r="AO61" s="40" t="e">
        <f t="shared" si="4"/>
        <v>#DIV/0!</v>
      </c>
      <c r="AP61" s="121"/>
      <c r="AQ61" s="118"/>
      <c r="AR61" s="40">
        <f t="shared" si="5"/>
        <v>0</v>
      </c>
      <c r="AS61" s="121"/>
      <c r="AT61" s="118"/>
      <c r="AU61" s="40">
        <f t="shared" si="6"/>
        <v>0</v>
      </c>
      <c r="AV61" s="121"/>
      <c r="AW61" s="118"/>
      <c r="AX61" s="40">
        <f t="shared" si="7"/>
        <v>0</v>
      </c>
      <c r="AY61" s="20"/>
    </row>
    <row r="62" spans="1:54" ht="60" x14ac:dyDescent="0.25">
      <c r="A62" s="320"/>
      <c r="B62" s="391"/>
      <c r="C62" s="391"/>
      <c r="D62" s="391"/>
      <c r="E62" s="391"/>
      <c r="F62" s="391"/>
      <c r="G62" s="391"/>
      <c r="H62" s="392"/>
      <c r="I62" s="322" t="s">
        <v>86</v>
      </c>
      <c r="J62" s="414" t="e">
        <f>AVERAGE(AN62:AN63)</f>
        <v>#DIV/0!</v>
      </c>
      <c r="K62" s="414" t="e">
        <f>AVERAGE(AQ62:AQ63)</f>
        <v>#DIV/0!</v>
      </c>
      <c r="L62" s="414" t="e">
        <f>AVERAGE(AT62:AT63)</f>
        <v>#DIV/0!</v>
      </c>
      <c r="M62" s="414" t="e">
        <f>AVERAGE(AW62:AW63)</f>
        <v>#DIV/0!</v>
      </c>
      <c r="N62" s="104" t="s">
        <v>87</v>
      </c>
      <c r="O62" s="216" t="s">
        <v>88</v>
      </c>
      <c r="P62" s="262" t="s">
        <v>7</v>
      </c>
      <c r="Q62" s="105" t="s">
        <v>7</v>
      </c>
      <c r="R62" s="105"/>
      <c r="S62" s="105"/>
      <c r="T62" s="105"/>
      <c r="U62" s="105"/>
      <c r="V62" s="105"/>
      <c r="W62" s="105"/>
      <c r="X62" s="105" t="s">
        <v>7</v>
      </c>
      <c r="Y62" s="105"/>
      <c r="Z62" s="105"/>
      <c r="AA62" s="105" t="s">
        <v>7</v>
      </c>
      <c r="AB62" s="105"/>
      <c r="AC62" s="105"/>
      <c r="AD62" s="105" t="s">
        <v>7</v>
      </c>
      <c r="AE62" s="263"/>
      <c r="AF62" s="236">
        <v>0</v>
      </c>
      <c r="AG62" s="107">
        <f t="shared" si="33"/>
        <v>0</v>
      </c>
      <c r="AH62" s="106">
        <v>0</v>
      </c>
      <c r="AI62" s="107">
        <f t="shared" si="34"/>
        <v>0</v>
      </c>
      <c r="AJ62" s="106">
        <v>1</v>
      </c>
      <c r="AK62" s="107">
        <f t="shared" si="35"/>
        <v>0.5</v>
      </c>
      <c r="AL62" s="106">
        <v>2</v>
      </c>
      <c r="AM62" s="192">
        <f t="shared" si="36"/>
        <v>1</v>
      </c>
      <c r="AN62" s="47"/>
      <c r="AO62" s="40" t="e">
        <f t="shared" si="4"/>
        <v>#DIV/0!</v>
      </c>
      <c r="AP62" s="121"/>
      <c r="AQ62" s="118"/>
      <c r="AR62" s="40" t="e">
        <f t="shared" si="5"/>
        <v>#DIV/0!</v>
      </c>
      <c r="AS62" s="121"/>
      <c r="AT62" s="118"/>
      <c r="AU62" s="40">
        <f t="shared" si="6"/>
        <v>0</v>
      </c>
      <c r="AV62" s="121"/>
      <c r="AW62" s="118"/>
      <c r="AX62" s="40">
        <f t="shared" si="7"/>
        <v>0</v>
      </c>
      <c r="AY62" s="20"/>
    </row>
    <row r="63" spans="1:54" ht="75" x14ac:dyDescent="0.25">
      <c r="A63" s="320"/>
      <c r="B63" s="391"/>
      <c r="C63" s="391"/>
      <c r="D63" s="391"/>
      <c r="E63" s="391"/>
      <c r="F63" s="391"/>
      <c r="G63" s="391"/>
      <c r="H63" s="392"/>
      <c r="I63" s="322"/>
      <c r="J63" s="413"/>
      <c r="K63" s="413"/>
      <c r="L63" s="413"/>
      <c r="M63" s="413"/>
      <c r="N63" s="100" t="s">
        <v>89</v>
      </c>
      <c r="O63" s="215" t="s">
        <v>90</v>
      </c>
      <c r="P63" s="260"/>
      <c r="Q63" s="101"/>
      <c r="R63" s="101"/>
      <c r="S63" s="101"/>
      <c r="T63" s="101"/>
      <c r="U63" s="101"/>
      <c r="V63" s="101"/>
      <c r="W63" s="101"/>
      <c r="X63" s="101"/>
      <c r="Y63" s="101" t="s">
        <v>7</v>
      </c>
      <c r="Z63" s="101"/>
      <c r="AA63" s="101"/>
      <c r="AB63" s="101"/>
      <c r="AC63" s="101"/>
      <c r="AD63" s="101"/>
      <c r="AE63" s="361" t="s">
        <v>242</v>
      </c>
      <c r="AF63" s="235">
        <v>0</v>
      </c>
      <c r="AG63" s="103">
        <f t="shared" si="33"/>
        <v>0</v>
      </c>
      <c r="AH63" s="102">
        <v>1</v>
      </c>
      <c r="AI63" s="103">
        <f t="shared" si="34"/>
        <v>0.33333333333333331</v>
      </c>
      <c r="AJ63" s="102">
        <v>2</v>
      </c>
      <c r="AK63" s="103">
        <f t="shared" si="35"/>
        <v>0.66666666666666663</v>
      </c>
      <c r="AL63" s="102">
        <v>3</v>
      </c>
      <c r="AM63" s="191">
        <f t="shared" si="36"/>
        <v>1</v>
      </c>
      <c r="AN63" s="47"/>
      <c r="AO63" s="40" t="e">
        <f t="shared" si="4"/>
        <v>#DIV/0!</v>
      </c>
      <c r="AP63" s="121"/>
      <c r="AQ63" s="118"/>
      <c r="AR63" s="40">
        <f t="shared" si="5"/>
        <v>0</v>
      </c>
      <c r="AS63" s="121"/>
      <c r="AT63" s="118"/>
      <c r="AU63" s="40">
        <f t="shared" si="6"/>
        <v>0</v>
      </c>
      <c r="AV63" s="121"/>
      <c r="AW63" s="118"/>
      <c r="AX63" s="40">
        <f t="shared" si="7"/>
        <v>0</v>
      </c>
      <c r="AY63" s="20"/>
    </row>
    <row r="64" spans="1:54" ht="30" x14ac:dyDescent="0.25">
      <c r="A64" s="320"/>
      <c r="B64" s="391"/>
      <c r="C64" s="391"/>
      <c r="D64" s="391"/>
      <c r="E64" s="391"/>
      <c r="F64" s="391"/>
      <c r="G64" s="391"/>
      <c r="H64" s="392"/>
      <c r="I64" s="322" t="s">
        <v>91</v>
      </c>
      <c r="J64" s="414" t="e">
        <f>AVERAGE(AN64:AN65)</f>
        <v>#DIV/0!</v>
      </c>
      <c r="K64" s="414" t="e">
        <f>AVERAGE(AQ64:AQ65)</f>
        <v>#DIV/0!</v>
      </c>
      <c r="L64" s="414" t="e">
        <f>AVERAGE(AT64:AT65)</f>
        <v>#DIV/0!</v>
      </c>
      <c r="M64" s="414" t="e">
        <f>AVERAGE(AW64:AW65)</f>
        <v>#DIV/0!</v>
      </c>
      <c r="N64" s="104" t="s">
        <v>92</v>
      </c>
      <c r="O64" s="216" t="s">
        <v>93</v>
      </c>
      <c r="P64" s="262" t="s">
        <v>7</v>
      </c>
      <c r="Q64" s="105" t="s">
        <v>7</v>
      </c>
      <c r="R64" s="105" t="s">
        <v>7</v>
      </c>
      <c r="S64" s="105" t="s">
        <v>7</v>
      </c>
      <c r="T64" s="105" t="s">
        <v>7</v>
      </c>
      <c r="U64" s="105" t="s">
        <v>7</v>
      </c>
      <c r="V64" s="105" t="s">
        <v>7</v>
      </c>
      <c r="W64" s="105" t="s">
        <v>7</v>
      </c>
      <c r="X64" s="105" t="s">
        <v>7</v>
      </c>
      <c r="Y64" s="105" t="s">
        <v>7</v>
      </c>
      <c r="Z64" s="105"/>
      <c r="AA64" s="105" t="s">
        <v>7</v>
      </c>
      <c r="AB64" s="105" t="s">
        <v>7</v>
      </c>
      <c r="AC64" s="105" t="s">
        <v>7</v>
      </c>
      <c r="AD64" s="105" t="s">
        <v>7</v>
      </c>
      <c r="AE64" s="359" t="s">
        <v>241</v>
      </c>
      <c r="AF64" s="236">
        <v>0</v>
      </c>
      <c r="AG64" s="107">
        <f t="shared" si="33"/>
        <v>0</v>
      </c>
      <c r="AH64" s="106">
        <v>0</v>
      </c>
      <c r="AI64" s="107">
        <f t="shared" si="34"/>
        <v>0</v>
      </c>
      <c r="AJ64" s="106">
        <v>1</v>
      </c>
      <c r="AK64" s="107">
        <f t="shared" si="35"/>
        <v>0.5</v>
      </c>
      <c r="AL64" s="106">
        <v>2</v>
      </c>
      <c r="AM64" s="192">
        <f t="shared" si="36"/>
        <v>1</v>
      </c>
      <c r="AN64" s="47"/>
      <c r="AO64" s="40" t="e">
        <f t="shared" si="4"/>
        <v>#DIV/0!</v>
      </c>
      <c r="AP64" s="123"/>
      <c r="AQ64" s="118"/>
      <c r="AR64" s="40" t="e">
        <f t="shared" si="5"/>
        <v>#DIV/0!</v>
      </c>
      <c r="AS64" s="123"/>
      <c r="AT64" s="118"/>
      <c r="AU64" s="40">
        <f t="shared" si="6"/>
        <v>0</v>
      </c>
      <c r="AV64" s="123"/>
      <c r="AW64" s="118"/>
      <c r="AX64" s="40">
        <f t="shared" si="7"/>
        <v>0</v>
      </c>
      <c r="AY64" s="17"/>
      <c r="BB64" t="s">
        <v>119</v>
      </c>
    </row>
    <row r="65" spans="1:51" ht="66" customHeight="1" thickBot="1" x14ac:dyDescent="0.3">
      <c r="A65" s="321"/>
      <c r="B65" s="393"/>
      <c r="C65" s="393"/>
      <c r="D65" s="393"/>
      <c r="E65" s="393"/>
      <c r="F65" s="393"/>
      <c r="G65" s="393"/>
      <c r="H65" s="394"/>
      <c r="I65" s="323"/>
      <c r="J65" s="417"/>
      <c r="K65" s="417"/>
      <c r="L65" s="417"/>
      <c r="M65" s="417"/>
      <c r="N65" s="124" t="s">
        <v>94</v>
      </c>
      <c r="O65" s="217" t="s">
        <v>95</v>
      </c>
      <c r="P65" s="264"/>
      <c r="Q65" s="125"/>
      <c r="R65" s="125"/>
      <c r="S65" s="125"/>
      <c r="T65" s="125"/>
      <c r="U65" s="125"/>
      <c r="V65" s="125"/>
      <c r="W65" s="125"/>
      <c r="X65" s="125"/>
      <c r="Y65" s="125"/>
      <c r="Z65" s="125"/>
      <c r="AA65" s="125" t="s">
        <v>7</v>
      </c>
      <c r="AB65" s="125"/>
      <c r="AC65" s="125"/>
      <c r="AD65" s="125" t="s">
        <v>7</v>
      </c>
      <c r="AE65" s="265"/>
      <c r="AF65" s="237">
        <v>1</v>
      </c>
      <c r="AG65" s="127">
        <f t="shared" si="33"/>
        <v>0.25</v>
      </c>
      <c r="AH65" s="126">
        <v>2</v>
      </c>
      <c r="AI65" s="127">
        <f t="shared" si="34"/>
        <v>0.5</v>
      </c>
      <c r="AJ65" s="126">
        <v>3</v>
      </c>
      <c r="AK65" s="127">
        <f t="shared" si="35"/>
        <v>0.75</v>
      </c>
      <c r="AL65" s="126">
        <v>4</v>
      </c>
      <c r="AM65" s="194">
        <f t="shared" si="36"/>
        <v>1</v>
      </c>
      <c r="AN65" s="65"/>
      <c r="AO65" s="129">
        <f t="shared" si="4"/>
        <v>0</v>
      </c>
      <c r="AP65" s="130"/>
      <c r="AQ65" s="128"/>
      <c r="AR65" s="129">
        <f t="shared" si="5"/>
        <v>0</v>
      </c>
      <c r="AS65" s="130"/>
      <c r="AT65" s="128"/>
      <c r="AU65" s="129">
        <f t="shared" si="6"/>
        <v>0</v>
      </c>
      <c r="AV65" s="130"/>
      <c r="AW65" s="128"/>
      <c r="AX65" s="129">
        <f t="shared" si="7"/>
        <v>0</v>
      </c>
      <c r="AY65" s="39"/>
    </row>
    <row r="66" spans="1:51" ht="45" x14ac:dyDescent="0.25">
      <c r="A66" s="309" t="s">
        <v>96</v>
      </c>
      <c r="B66" s="395" t="e">
        <f>AVERAGE(AO66:AO72)</f>
        <v>#DIV/0!</v>
      </c>
      <c r="C66" s="395">
        <f>AVERAGE(AR66:AR72)</f>
        <v>0</v>
      </c>
      <c r="D66" s="395">
        <f>AVERAGE(AU66:AU72)</f>
        <v>0</v>
      </c>
      <c r="E66" s="395" t="e">
        <f>AVERAGE(AN66:AN72)</f>
        <v>#DIV/0!</v>
      </c>
      <c r="F66" s="395" t="e">
        <f>AVERAGE(AQ66:AQ72)</f>
        <v>#DIV/0!</v>
      </c>
      <c r="G66" s="395" t="e">
        <f>AVERAGE(AT66:AT72)</f>
        <v>#DIV/0!</v>
      </c>
      <c r="H66" s="396" t="e">
        <f>AVERAGE(AW66:AW72)</f>
        <v>#DIV/0!</v>
      </c>
      <c r="I66" s="312" t="s">
        <v>102</v>
      </c>
      <c r="J66" s="418">
        <f>AN66</f>
        <v>0</v>
      </c>
      <c r="K66" s="418">
        <f>AQ66</f>
        <v>0</v>
      </c>
      <c r="L66" s="418">
        <f>AT66</f>
        <v>0</v>
      </c>
      <c r="M66" s="418">
        <f>AW66</f>
        <v>0</v>
      </c>
      <c r="N66" s="136" t="s">
        <v>154</v>
      </c>
      <c r="O66" s="218" t="s">
        <v>155</v>
      </c>
      <c r="P66" s="266" t="s">
        <v>7</v>
      </c>
      <c r="Q66" s="137"/>
      <c r="R66" s="137"/>
      <c r="S66" s="137"/>
      <c r="T66" s="137"/>
      <c r="U66" s="137"/>
      <c r="V66" s="137"/>
      <c r="W66" s="137"/>
      <c r="X66" s="137"/>
      <c r="Y66" s="137"/>
      <c r="Z66" s="137"/>
      <c r="AA66" s="137" t="s">
        <v>7</v>
      </c>
      <c r="AB66" s="137"/>
      <c r="AC66" s="137"/>
      <c r="AD66" s="137"/>
      <c r="AE66" s="267" t="s">
        <v>137</v>
      </c>
      <c r="AF66" s="238">
        <v>1</v>
      </c>
      <c r="AG66" s="139">
        <f t="shared" si="33"/>
        <v>1</v>
      </c>
      <c r="AH66" s="138">
        <v>1</v>
      </c>
      <c r="AI66" s="139">
        <f t="shared" si="34"/>
        <v>1</v>
      </c>
      <c r="AJ66" s="138">
        <v>1</v>
      </c>
      <c r="AK66" s="139">
        <f t="shared" si="35"/>
        <v>1</v>
      </c>
      <c r="AL66" s="138">
        <v>1</v>
      </c>
      <c r="AM66" s="195">
        <f t="shared" si="36"/>
        <v>1</v>
      </c>
      <c r="AN66" s="48"/>
      <c r="AO66" s="37">
        <f>AN66/AG66</f>
        <v>0</v>
      </c>
      <c r="AP66" s="141"/>
      <c r="AQ66" s="140"/>
      <c r="AR66" s="37">
        <f>AQ66/AI66</f>
        <v>0</v>
      </c>
      <c r="AS66" s="141"/>
      <c r="AT66" s="140"/>
      <c r="AU66" s="37">
        <f>AT66/AK66</f>
        <v>0</v>
      </c>
      <c r="AV66" s="141"/>
      <c r="AW66" s="140"/>
      <c r="AX66" s="37">
        <f>AW66/AM66</f>
        <v>0</v>
      </c>
      <c r="AY66" s="50"/>
    </row>
    <row r="67" spans="1:51" ht="93" customHeight="1" x14ac:dyDescent="0.25">
      <c r="A67" s="310"/>
      <c r="B67" s="397"/>
      <c r="C67" s="397"/>
      <c r="D67" s="397"/>
      <c r="E67" s="397"/>
      <c r="F67" s="397"/>
      <c r="G67" s="397"/>
      <c r="H67" s="398"/>
      <c r="I67" s="313"/>
      <c r="J67" s="419">
        <f t="shared" ref="J67:J72" si="60">AN67</f>
        <v>0</v>
      </c>
      <c r="K67" s="419">
        <f t="shared" ref="K67:K72" si="61">AQ67</f>
        <v>0</v>
      </c>
      <c r="L67" s="419">
        <f t="shared" ref="L67:L72" si="62">AT67</f>
        <v>0</v>
      </c>
      <c r="M67" s="419">
        <f t="shared" ref="M67:M72" si="63">AW67</f>
        <v>0</v>
      </c>
      <c r="N67" s="111" t="s">
        <v>142</v>
      </c>
      <c r="O67" s="219" t="s">
        <v>138</v>
      </c>
      <c r="P67" s="268"/>
      <c r="Q67" s="112"/>
      <c r="R67" s="112"/>
      <c r="S67" s="112"/>
      <c r="T67" s="112"/>
      <c r="U67" s="112"/>
      <c r="V67" s="112"/>
      <c r="W67" s="112" t="s">
        <v>7</v>
      </c>
      <c r="X67" s="112"/>
      <c r="Y67" s="112"/>
      <c r="Z67" s="112"/>
      <c r="AA67" s="112" t="s">
        <v>7</v>
      </c>
      <c r="AB67" s="112"/>
      <c r="AC67" s="112" t="s">
        <v>7</v>
      </c>
      <c r="AD67" s="112"/>
      <c r="AE67" s="269" t="s">
        <v>137</v>
      </c>
      <c r="AF67" s="239">
        <v>1</v>
      </c>
      <c r="AG67" s="114">
        <f t="shared" ref="AG67:AG72" si="64">AF67/AL67</f>
        <v>0.5</v>
      </c>
      <c r="AH67" s="113">
        <v>1</v>
      </c>
      <c r="AI67" s="114">
        <f t="shared" ref="AI67:AI72" si="65">AH67/AL67</f>
        <v>0.5</v>
      </c>
      <c r="AJ67" s="113">
        <v>2</v>
      </c>
      <c r="AK67" s="114">
        <f t="shared" ref="AK67:AK72" si="66">AJ67/AL67</f>
        <v>1</v>
      </c>
      <c r="AL67" s="113">
        <v>2</v>
      </c>
      <c r="AM67" s="196">
        <f t="shared" ref="AM67:AM72" si="67">AL67/AL67</f>
        <v>1</v>
      </c>
      <c r="AN67" s="47"/>
      <c r="AO67" s="40">
        <f t="shared" ref="AO67:AO72" si="68">AN67/AG67</f>
        <v>0</v>
      </c>
      <c r="AP67" s="121"/>
      <c r="AQ67" s="118"/>
      <c r="AR67" s="40">
        <f t="shared" ref="AR67:AR72" si="69">AQ67/AI67</f>
        <v>0</v>
      </c>
      <c r="AS67" s="121"/>
      <c r="AT67" s="118"/>
      <c r="AU67" s="40">
        <f t="shared" ref="AU67:AU72" si="70">AT67/AK67</f>
        <v>0</v>
      </c>
      <c r="AV67" s="121"/>
      <c r="AW67" s="118"/>
      <c r="AX67" s="40">
        <f t="shared" ref="AX67:AX72" si="71">AW67/AM67</f>
        <v>0</v>
      </c>
      <c r="AY67" s="20"/>
    </row>
    <row r="68" spans="1:51" ht="126" customHeight="1" x14ac:dyDescent="0.25">
      <c r="A68" s="310"/>
      <c r="B68" s="397"/>
      <c r="C68" s="397"/>
      <c r="D68" s="397"/>
      <c r="E68" s="397"/>
      <c r="F68" s="397"/>
      <c r="G68" s="397"/>
      <c r="H68" s="398"/>
      <c r="I68" s="313"/>
      <c r="J68" s="419">
        <f t="shared" si="60"/>
        <v>0</v>
      </c>
      <c r="K68" s="419">
        <f t="shared" si="61"/>
        <v>0</v>
      </c>
      <c r="L68" s="419">
        <f t="shared" si="62"/>
        <v>0</v>
      </c>
      <c r="M68" s="419">
        <f t="shared" si="63"/>
        <v>0</v>
      </c>
      <c r="N68" s="109" t="s">
        <v>143</v>
      </c>
      <c r="O68" s="220" t="s">
        <v>144</v>
      </c>
      <c r="P68" s="270"/>
      <c r="Q68" s="108"/>
      <c r="R68" s="108"/>
      <c r="S68" s="108"/>
      <c r="T68" s="108"/>
      <c r="U68" s="108"/>
      <c r="V68" s="108" t="s">
        <v>7</v>
      </c>
      <c r="W68" s="108"/>
      <c r="X68" s="108"/>
      <c r="Y68" s="108"/>
      <c r="Z68" s="108"/>
      <c r="AA68" s="108" t="s">
        <v>7</v>
      </c>
      <c r="AB68" s="108"/>
      <c r="AC68" s="108" t="s">
        <v>7</v>
      </c>
      <c r="AD68" s="108"/>
      <c r="AE68" s="271" t="s">
        <v>137</v>
      </c>
      <c r="AF68" s="240">
        <v>0.25</v>
      </c>
      <c r="AG68" s="110">
        <f t="shared" ref="AG68:AG70" si="72">AF68/AL68</f>
        <v>0.25</v>
      </c>
      <c r="AH68" s="109">
        <v>0.5</v>
      </c>
      <c r="AI68" s="110">
        <f t="shared" ref="AI68:AI70" si="73">AH68/AL68</f>
        <v>0.5</v>
      </c>
      <c r="AJ68" s="109">
        <v>0.75</v>
      </c>
      <c r="AK68" s="110">
        <f t="shared" ref="AK68:AK70" si="74">AJ68/AL68</f>
        <v>0.75</v>
      </c>
      <c r="AL68" s="109">
        <v>1</v>
      </c>
      <c r="AM68" s="197">
        <f t="shared" ref="AM68:AM70" si="75">AL68/AL68</f>
        <v>1</v>
      </c>
      <c r="AN68" s="47"/>
      <c r="AO68" s="40">
        <f t="shared" ref="AO68:AO70" si="76">AN68/AG68</f>
        <v>0</v>
      </c>
      <c r="AP68" s="121"/>
      <c r="AQ68" s="118"/>
      <c r="AR68" s="40">
        <f t="shared" ref="AR68:AR70" si="77">AQ68/AI68</f>
        <v>0</v>
      </c>
      <c r="AS68" s="121"/>
      <c r="AT68" s="118"/>
      <c r="AU68" s="40">
        <f t="shared" ref="AU68:AU70" si="78">AT68/AK68</f>
        <v>0</v>
      </c>
      <c r="AV68" s="121"/>
      <c r="AW68" s="118"/>
      <c r="AX68" s="40">
        <f t="shared" ref="AX68:AX70" si="79">AW68/AM68</f>
        <v>0</v>
      </c>
      <c r="AY68" s="20"/>
    </row>
    <row r="69" spans="1:51" ht="45" x14ac:dyDescent="0.25">
      <c r="A69" s="310"/>
      <c r="B69" s="397"/>
      <c r="C69" s="397"/>
      <c r="D69" s="397"/>
      <c r="E69" s="397"/>
      <c r="F69" s="397"/>
      <c r="G69" s="397"/>
      <c r="H69" s="398"/>
      <c r="I69" s="313"/>
      <c r="J69" s="419">
        <f t="shared" si="60"/>
        <v>0</v>
      </c>
      <c r="K69" s="419">
        <f t="shared" si="61"/>
        <v>0</v>
      </c>
      <c r="L69" s="419">
        <f t="shared" si="62"/>
        <v>0</v>
      </c>
      <c r="M69" s="419">
        <f t="shared" si="63"/>
        <v>0</v>
      </c>
      <c r="N69" s="113" t="s">
        <v>145</v>
      </c>
      <c r="O69" s="219" t="s">
        <v>156</v>
      </c>
      <c r="P69" s="268"/>
      <c r="Q69" s="112"/>
      <c r="R69" s="112" t="s">
        <v>7</v>
      </c>
      <c r="S69" s="112" t="s">
        <v>7</v>
      </c>
      <c r="T69" s="112"/>
      <c r="U69" s="112"/>
      <c r="V69" s="112"/>
      <c r="W69" s="112"/>
      <c r="X69" s="112" t="s">
        <v>7</v>
      </c>
      <c r="Y69" s="112"/>
      <c r="Z69" s="112"/>
      <c r="AA69" s="112" t="s">
        <v>7</v>
      </c>
      <c r="AB69" s="112" t="s">
        <v>7</v>
      </c>
      <c r="AC69" s="112"/>
      <c r="AD69" s="112"/>
      <c r="AE69" s="269" t="s">
        <v>137</v>
      </c>
      <c r="AF69" s="239">
        <v>0</v>
      </c>
      <c r="AG69" s="114">
        <f t="shared" si="72"/>
        <v>0</v>
      </c>
      <c r="AH69" s="113">
        <f>1/3</f>
        <v>0.33333333333333331</v>
      </c>
      <c r="AI69" s="114">
        <f t="shared" si="73"/>
        <v>0.33333333333333331</v>
      </c>
      <c r="AJ69" s="113">
        <f>2/3</f>
        <v>0.66666666666666663</v>
      </c>
      <c r="AK69" s="114">
        <f t="shared" si="74"/>
        <v>0.66666666666666663</v>
      </c>
      <c r="AL69" s="113">
        <f>3/3</f>
        <v>1</v>
      </c>
      <c r="AM69" s="196">
        <f t="shared" si="75"/>
        <v>1</v>
      </c>
      <c r="AN69" s="47"/>
      <c r="AO69" s="40" t="e">
        <f t="shared" si="76"/>
        <v>#DIV/0!</v>
      </c>
      <c r="AP69" s="121"/>
      <c r="AQ69" s="118"/>
      <c r="AR69" s="40">
        <f t="shared" si="77"/>
        <v>0</v>
      </c>
      <c r="AS69" s="121"/>
      <c r="AT69" s="118"/>
      <c r="AU69" s="40">
        <f t="shared" si="78"/>
        <v>0</v>
      </c>
      <c r="AV69" s="121"/>
      <c r="AW69" s="118"/>
      <c r="AX69" s="40">
        <f t="shared" si="79"/>
        <v>0</v>
      </c>
      <c r="AY69" s="20"/>
    </row>
    <row r="70" spans="1:51" ht="88.5" customHeight="1" x14ac:dyDescent="0.25">
      <c r="A70" s="310"/>
      <c r="B70" s="397"/>
      <c r="C70" s="397"/>
      <c r="D70" s="397"/>
      <c r="E70" s="397"/>
      <c r="F70" s="397"/>
      <c r="G70" s="397"/>
      <c r="H70" s="398"/>
      <c r="I70" s="313"/>
      <c r="J70" s="419">
        <f t="shared" si="60"/>
        <v>0</v>
      </c>
      <c r="K70" s="419">
        <f t="shared" si="61"/>
        <v>0</v>
      </c>
      <c r="L70" s="419">
        <f t="shared" si="62"/>
        <v>0</v>
      </c>
      <c r="M70" s="419">
        <f t="shared" si="63"/>
        <v>0</v>
      </c>
      <c r="N70" s="109" t="s">
        <v>146</v>
      </c>
      <c r="O70" s="307" t="s">
        <v>147</v>
      </c>
      <c r="P70" s="270"/>
      <c r="Q70" s="108"/>
      <c r="R70" s="108"/>
      <c r="S70" s="108"/>
      <c r="T70" s="108"/>
      <c r="U70" s="108"/>
      <c r="V70" s="108"/>
      <c r="W70" s="108"/>
      <c r="X70" s="108"/>
      <c r="Y70" s="108"/>
      <c r="Z70" s="108" t="s">
        <v>7</v>
      </c>
      <c r="AA70" s="108" t="s">
        <v>7</v>
      </c>
      <c r="AB70" s="108"/>
      <c r="AC70" s="108" t="s">
        <v>7</v>
      </c>
      <c r="AD70" s="108"/>
      <c r="AE70" s="271" t="s">
        <v>137</v>
      </c>
      <c r="AF70" s="240">
        <f>1/2</f>
        <v>0.5</v>
      </c>
      <c r="AG70" s="110">
        <f t="shared" si="72"/>
        <v>0.5</v>
      </c>
      <c r="AH70" s="109">
        <v>1</v>
      </c>
      <c r="AI70" s="110">
        <f t="shared" si="73"/>
        <v>1</v>
      </c>
      <c r="AJ70" s="109">
        <v>1</v>
      </c>
      <c r="AK70" s="110">
        <f t="shared" si="74"/>
        <v>1</v>
      </c>
      <c r="AL70" s="109">
        <v>1</v>
      </c>
      <c r="AM70" s="197">
        <f t="shared" si="75"/>
        <v>1</v>
      </c>
      <c r="AN70" s="47"/>
      <c r="AO70" s="40">
        <f t="shared" si="76"/>
        <v>0</v>
      </c>
      <c r="AP70" s="121"/>
      <c r="AQ70" s="118"/>
      <c r="AR70" s="40">
        <f t="shared" si="77"/>
        <v>0</v>
      </c>
      <c r="AS70" s="121"/>
      <c r="AT70" s="118"/>
      <c r="AU70" s="40">
        <f t="shared" si="78"/>
        <v>0</v>
      </c>
      <c r="AV70" s="121"/>
      <c r="AW70" s="118"/>
      <c r="AX70" s="40">
        <f t="shared" si="79"/>
        <v>0</v>
      </c>
      <c r="AY70" s="20"/>
    </row>
    <row r="71" spans="1:51" ht="75" x14ac:dyDescent="0.25">
      <c r="A71" s="310"/>
      <c r="B71" s="397"/>
      <c r="C71" s="397"/>
      <c r="D71" s="397"/>
      <c r="E71" s="397"/>
      <c r="F71" s="397"/>
      <c r="G71" s="397"/>
      <c r="H71" s="398"/>
      <c r="I71" s="313"/>
      <c r="J71" s="419">
        <f t="shared" si="60"/>
        <v>0</v>
      </c>
      <c r="K71" s="419">
        <f t="shared" si="61"/>
        <v>0</v>
      </c>
      <c r="L71" s="419">
        <f t="shared" si="62"/>
        <v>0</v>
      </c>
      <c r="M71" s="419">
        <f t="shared" si="63"/>
        <v>0</v>
      </c>
      <c r="N71" s="113" t="s">
        <v>273</v>
      </c>
      <c r="O71" s="219" t="s">
        <v>274</v>
      </c>
      <c r="P71" s="268"/>
      <c r="Q71" s="112"/>
      <c r="R71" s="112"/>
      <c r="S71" s="112"/>
      <c r="T71" s="112"/>
      <c r="U71" s="112"/>
      <c r="V71" s="112"/>
      <c r="W71" s="112" t="s">
        <v>7</v>
      </c>
      <c r="X71" s="112"/>
      <c r="Y71" s="112"/>
      <c r="Z71" s="112" t="s">
        <v>7</v>
      </c>
      <c r="AA71" s="112" t="s">
        <v>7</v>
      </c>
      <c r="AB71" s="112"/>
      <c r="AC71" s="112"/>
      <c r="AD71" s="112"/>
      <c r="AE71" s="269" t="s">
        <v>137</v>
      </c>
      <c r="AF71" s="239">
        <v>0</v>
      </c>
      <c r="AG71" s="114">
        <f t="shared" si="64"/>
        <v>0</v>
      </c>
      <c r="AH71" s="113">
        <v>0.5</v>
      </c>
      <c r="AI71" s="114">
        <f t="shared" si="65"/>
        <v>0.5</v>
      </c>
      <c r="AJ71" s="113">
        <v>1</v>
      </c>
      <c r="AK71" s="114">
        <f t="shared" si="66"/>
        <v>1</v>
      </c>
      <c r="AL71" s="113">
        <v>1</v>
      </c>
      <c r="AM71" s="196">
        <f t="shared" si="67"/>
        <v>1</v>
      </c>
      <c r="AN71" s="47"/>
      <c r="AO71" s="40" t="e">
        <f t="shared" si="68"/>
        <v>#DIV/0!</v>
      </c>
      <c r="AP71" s="121"/>
      <c r="AQ71" s="118"/>
      <c r="AR71" s="40">
        <f t="shared" si="69"/>
        <v>0</v>
      </c>
      <c r="AS71" s="121"/>
      <c r="AT71" s="118"/>
      <c r="AU71" s="40">
        <f t="shared" si="70"/>
        <v>0</v>
      </c>
      <c r="AV71" s="121"/>
      <c r="AW71" s="118"/>
      <c r="AX71" s="40">
        <f t="shared" si="71"/>
        <v>0</v>
      </c>
      <c r="AY71" s="20"/>
    </row>
    <row r="72" spans="1:51" ht="73.5" customHeight="1" thickBot="1" x14ac:dyDescent="0.3">
      <c r="A72" s="311"/>
      <c r="B72" s="399"/>
      <c r="C72" s="399"/>
      <c r="D72" s="399"/>
      <c r="E72" s="399"/>
      <c r="F72" s="399"/>
      <c r="G72" s="399"/>
      <c r="H72" s="400"/>
      <c r="I72" s="314"/>
      <c r="J72" s="420">
        <f t="shared" si="60"/>
        <v>0</v>
      </c>
      <c r="K72" s="420">
        <f t="shared" si="61"/>
        <v>0</v>
      </c>
      <c r="L72" s="420">
        <f t="shared" si="62"/>
        <v>0</v>
      </c>
      <c r="M72" s="420">
        <f t="shared" si="63"/>
        <v>0</v>
      </c>
      <c r="N72" s="142" t="s">
        <v>275</v>
      </c>
      <c r="O72" s="221" t="s">
        <v>276</v>
      </c>
      <c r="P72" s="272"/>
      <c r="Q72" s="143"/>
      <c r="R72" s="143"/>
      <c r="S72" s="143"/>
      <c r="T72" s="143"/>
      <c r="U72" s="143"/>
      <c r="V72" s="143"/>
      <c r="W72" s="143"/>
      <c r="X72" s="143" t="s">
        <v>7</v>
      </c>
      <c r="Y72" s="143"/>
      <c r="Z72" s="143"/>
      <c r="AA72" s="143" t="s">
        <v>7</v>
      </c>
      <c r="AB72" s="143"/>
      <c r="AC72" s="143" t="s">
        <v>7</v>
      </c>
      <c r="AD72" s="143"/>
      <c r="AE72" s="273" t="s">
        <v>137</v>
      </c>
      <c r="AF72" s="241">
        <v>0.25</v>
      </c>
      <c r="AG72" s="144">
        <f t="shared" si="64"/>
        <v>0.25</v>
      </c>
      <c r="AH72" s="142">
        <v>0.5</v>
      </c>
      <c r="AI72" s="144">
        <f t="shared" si="65"/>
        <v>0.5</v>
      </c>
      <c r="AJ72" s="142">
        <v>0.75</v>
      </c>
      <c r="AK72" s="144">
        <f t="shared" si="66"/>
        <v>0.75</v>
      </c>
      <c r="AL72" s="142">
        <v>1</v>
      </c>
      <c r="AM72" s="198">
        <f t="shared" si="67"/>
        <v>1</v>
      </c>
      <c r="AN72" s="49"/>
      <c r="AO72" s="41">
        <f t="shared" si="68"/>
        <v>0</v>
      </c>
      <c r="AP72" s="146"/>
      <c r="AQ72" s="145"/>
      <c r="AR72" s="41">
        <f t="shared" si="69"/>
        <v>0</v>
      </c>
      <c r="AS72" s="146"/>
      <c r="AT72" s="145"/>
      <c r="AU72" s="41">
        <f t="shared" si="70"/>
        <v>0</v>
      </c>
      <c r="AV72" s="146"/>
      <c r="AW72" s="145"/>
      <c r="AX72" s="41">
        <f t="shared" si="71"/>
        <v>0</v>
      </c>
      <c r="AY72" s="51"/>
    </row>
    <row r="73" spans="1:51" x14ac:dyDescent="0.25">
      <c r="A73" s="24"/>
      <c r="B73" s="24"/>
      <c r="C73" s="24"/>
      <c r="D73" s="24"/>
      <c r="E73" s="24"/>
      <c r="F73" s="24"/>
      <c r="G73" s="24"/>
      <c r="H73" s="24"/>
      <c r="I73" s="25"/>
      <c r="J73" s="25"/>
      <c r="K73" s="25"/>
      <c r="L73" s="25"/>
      <c r="M73" s="25"/>
      <c r="N73" s="26"/>
      <c r="O73" s="26"/>
      <c r="P73" s="26">
        <f t="shared" ref="P73:AD73" si="80">COUNTIF(P4:P66,"x")</f>
        <v>16</v>
      </c>
      <c r="Q73" s="26">
        <f t="shared" si="80"/>
        <v>34</v>
      </c>
      <c r="R73" s="26">
        <f t="shared" si="80"/>
        <v>12</v>
      </c>
      <c r="S73" s="26">
        <f t="shared" si="80"/>
        <v>19</v>
      </c>
      <c r="T73" s="26">
        <f t="shared" si="80"/>
        <v>9</v>
      </c>
      <c r="U73" s="26">
        <f t="shared" si="80"/>
        <v>5</v>
      </c>
      <c r="V73" s="26">
        <f t="shared" si="80"/>
        <v>6</v>
      </c>
      <c r="W73" s="26">
        <f t="shared" si="80"/>
        <v>19</v>
      </c>
      <c r="X73" s="26">
        <f t="shared" si="80"/>
        <v>20</v>
      </c>
      <c r="Y73" s="26">
        <f t="shared" si="80"/>
        <v>7</v>
      </c>
      <c r="Z73" s="26">
        <f t="shared" si="80"/>
        <v>3</v>
      </c>
      <c r="AA73" s="26">
        <f t="shared" si="80"/>
        <v>30</v>
      </c>
      <c r="AB73" s="26">
        <f t="shared" si="80"/>
        <v>5</v>
      </c>
      <c r="AC73" s="26">
        <f t="shared" si="80"/>
        <v>6</v>
      </c>
      <c r="AD73" s="26">
        <f t="shared" si="80"/>
        <v>31</v>
      </c>
      <c r="AE73"/>
      <c r="AF73" s="43"/>
      <c r="AG73" s="18" t="e">
        <f>AVERAGE(AG4:AG66)</f>
        <v>#VALUE!</v>
      </c>
      <c r="AH73" s="46"/>
      <c r="AI73" s="18" t="e">
        <f>AVERAGE(AI4:AI66)</f>
        <v>#VALUE!</v>
      </c>
      <c r="AJ73" s="46"/>
      <c r="AK73" s="18" t="e">
        <f>AVERAGE(AK4:AK66)</f>
        <v>#VALUE!</v>
      </c>
      <c r="AL73" s="46"/>
      <c r="AM73" s="18" t="e">
        <f>AVERAGE(AM4:AM66)</f>
        <v>#VALUE!</v>
      </c>
      <c r="AN73" s="25"/>
      <c r="AO73" s="25"/>
      <c r="AP73" s="25"/>
      <c r="AQ73" s="32"/>
      <c r="AR73" s="32"/>
      <c r="AS73" s="32"/>
      <c r="AT73" s="32"/>
      <c r="AU73" s="32"/>
      <c r="AV73" s="32"/>
      <c r="AW73" s="32"/>
      <c r="AX73" s="32"/>
      <c r="AY73" s="32"/>
    </row>
    <row r="74" spans="1:51" hidden="1" x14ac:dyDescent="0.25">
      <c r="T74" s="2"/>
      <c r="U74" s="2"/>
    </row>
    <row r="75" spans="1:51" hidden="1" x14ac:dyDescent="0.25">
      <c r="O75" s="2" t="s">
        <v>97</v>
      </c>
      <c r="T75" s="2"/>
      <c r="U75" s="2"/>
    </row>
    <row r="76" spans="1:51" hidden="1" x14ac:dyDescent="0.25">
      <c r="N76" s="4" t="s">
        <v>98</v>
      </c>
      <c r="O76" s="5">
        <f>COUNTIF(AG4:AG66,100%)</f>
        <v>5</v>
      </c>
      <c r="T76" s="2"/>
      <c r="U76" s="2"/>
    </row>
    <row r="77" spans="1:51" hidden="1" x14ac:dyDescent="0.25">
      <c r="N77" s="4" t="s">
        <v>99</v>
      </c>
      <c r="O77" s="5">
        <f>COUNTIF(AI4:AI66,100%)</f>
        <v>5</v>
      </c>
      <c r="T77" s="2"/>
      <c r="U77" s="2"/>
    </row>
    <row r="78" spans="1:51" s="2" customFormat="1" hidden="1" x14ac:dyDescent="0.25">
      <c r="A78" s="1"/>
      <c r="B78" s="1"/>
      <c r="C78" s="1"/>
      <c r="D78" s="1"/>
      <c r="E78" s="1"/>
      <c r="F78" s="1"/>
      <c r="G78" s="1"/>
      <c r="H78" s="1"/>
      <c r="I78"/>
      <c r="J78"/>
      <c r="K78"/>
      <c r="L78"/>
      <c r="M78"/>
      <c r="N78" s="4" t="s">
        <v>100</v>
      </c>
      <c r="O78" s="5">
        <f>COUNTIF(AK4:AK66,100%)</f>
        <v>16</v>
      </c>
      <c r="AF78" s="44"/>
      <c r="AG78" s="3"/>
      <c r="AH78" s="44"/>
      <c r="AI78" s="3"/>
      <c r="AJ78" s="44"/>
      <c r="AK78" s="3"/>
      <c r="AL78" s="44"/>
      <c r="AM78" s="3"/>
    </row>
    <row r="79" spans="1:51" s="2" customFormat="1" hidden="1" x14ac:dyDescent="0.25">
      <c r="A79" s="1"/>
      <c r="B79" s="1"/>
      <c r="C79" s="1"/>
      <c r="D79" s="1"/>
      <c r="E79" s="1"/>
      <c r="F79" s="1"/>
      <c r="G79" s="1"/>
      <c r="H79" s="1"/>
      <c r="I79"/>
      <c r="J79"/>
      <c r="K79"/>
      <c r="L79"/>
      <c r="M79"/>
      <c r="N79" s="4" t="s">
        <v>101</v>
      </c>
      <c r="O79" s="5">
        <f>COUNTIF(AM4:AM66,100%)</f>
        <v>61</v>
      </c>
      <c r="AF79" s="44"/>
      <c r="AG79" s="3"/>
      <c r="AH79" s="44"/>
      <c r="AI79" s="3"/>
      <c r="AJ79" s="44"/>
      <c r="AK79" s="3"/>
      <c r="AL79" s="44"/>
      <c r="AM79" s="3"/>
    </row>
    <row r="80" spans="1:51" s="2" customFormat="1" hidden="1" x14ac:dyDescent="0.25">
      <c r="A80" s="1"/>
      <c r="B80" s="1"/>
      <c r="C80" s="1"/>
      <c r="D80" s="1"/>
      <c r="E80" s="1"/>
      <c r="F80" s="1"/>
      <c r="G80" s="1"/>
      <c r="H80" s="1"/>
      <c r="I80"/>
      <c r="J80"/>
      <c r="K80"/>
      <c r="L80"/>
      <c r="M80"/>
      <c r="O80" s="2">
        <f>SUM(O76:O79)</f>
        <v>87</v>
      </c>
      <c r="AF80" s="44"/>
      <c r="AG80" s="3"/>
      <c r="AH80" s="44"/>
      <c r="AI80" s="3"/>
      <c r="AJ80" s="44"/>
      <c r="AK80" s="3"/>
      <c r="AL80" s="44"/>
      <c r="AM80" s="3"/>
    </row>
  </sheetData>
  <sheetProtection formatCells="0" sort="0" autoFilter="0"/>
  <autoFilter ref="A3:AQ73" xr:uid="{6E2F2550-B68F-444A-9E18-446054E14A26}"/>
  <mergeCells count="126">
    <mergeCell ref="J64:J65"/>
    <mergeCell ref="K64:K65"/>
    <mergeCell ref="L64:L65"/>
    <mergeCell ref="M64:M65"/>
    <mergeCell ref="J57:J60"/>
    <mergeCell ref="K57:K60"/>
    <mergeCell ref="L57:L60"/>
    <mergeCell ref="M57:M60"/>
    <mergeCell ref="J62:J63"/>
    <mergeCell ref="K62:K63"/>
    <mergeCell ref="L62:L63"/>
    <mergeCell ref="M62:M63"/>
    <mergeCell ref="J51:J53"/>
    <mergeCell ref="K51:K53"/>
    <mergeCell ref="L51:L53"/>
    <mergeCell ref="M51:M53"/>
    <mergeCell ref="J55:J56"/>
    <mergeCell ref="K55:K56"/>
    <mergeCell ref="L55:L56"/>
    <mergeCell ref="M55:M56"/>
    <mergeCell ref="J41:J44"/>
    <mergeCell ref="K41:K44"/>
    <mergeCell ref="L41:L44"/>
    <mergeCell ref="M41:M44"/>
    <mergeCell ref="J45:J50"/>
    <mergeCell ref="K45:K50"/>
    <mergeCell ref="L45:L50"/>
    <mergeCell ref="M45:M50"/>
    <mergeCell ref="J29:J35"/>
    <mergeCell ref="K29:K35"/>
    <mergeCell ref="L29:L35"/>
    <mergeCell ref="M29:M35"/>
    <mergeCell ref="J36:J40"/>
    <mergeCell ref="K36:K40"/>
    <mergeCell ref="L36:L40"/>
    <mergeCell ref="M36:M40"/>
    <mergeCell ref="J17:J23"/>
    <mergeCell ref="K17:K23"/>
    <mergeCell ref="L17:L23"/>
    <mergeCell ref="M17:M23"/>
    <mergeCell ref="J25:J28"/>
    <mergeCell ref="K25:K28"/>
    <mergeCell ref="L25:L28"/>
    <mergeCell ref="M25:M28"/>
    <mergeCell ref="J6:J7"/>
    <mergeCell ref="K6:K7"/>
    <mergeCell ref="L6:L7"/>
    <mergeCell ref="M6:M7"/>
    <mergeCell ref="J9:J10"/>
    <mergeCell ref="K9:K10"/>
    <mergeCell ref="L9:L10"/>
    <mergeCell ref="M9:M10"/>
    <mergeCell ref="I45:I50"/>
    <mergeCell ref="C4:C10"/>
    <mergeCell ref="D4:D10"/>
    <mergeCell ref="F4:F10"/>
    <mergeCell ref="G4:G10"/>
    <mergeCell ref="H4:H10"/>
    <mergeCell ref="F17:F35"/>
    <mergeCell ref="G17:G35"/>
    <mergeCell ref="H17:H35"/>
    <mergeCell ref="C11:C16"/>
    <mergeCell ref="D11:D16"/>
    <mergeCell ref="F11:F16"/>
    <mergeCell ref="G11:G16"/>
    <mergeCell ref="H11:H16"/>
    <mergeCell ref="G66:G72"/>
    <mergeCell ref="H66:H72"/>
    <mergeCell ref="C55:C65"/>
    <mergeCell ref="D55:D65"/>
    <mergeCell ref="F55:F65"/>
    <mergeCell ref="G55:G65"/>
    <mergeCell ref="H55:H65"/>
    <mergeCell ref="AQ2:AS2"/>
    <mergeCell ref="AT2:AV2"/>
    <mergeCell ref="B36:B54"/>
    <mergeCell ref="P2:AE2"/>
    <mergeCell ref="E4:E10"/>
    <mergeCell ref="E11:E16"/>
    <mergeCell ref="E17:E35"/>
    <mergeCell ref="I36:I40"/>
    <mergeCell ref="C36:C54"/>
    <mergeCell ref="D36:D54"/>
    <mergeCell ref="F36:F54"/>
    <mergeCell ref="G36:G54"/>
    <mergeCell ref="H36:H54"/>
    <mergeCell ref="C17:C35"/>
    <mergeCell ref="D17:D35"/>
    <mergeCell ref="I29:I35"/>
    <mergeCell ref="AW2:AY2"/>
    <mergeCell ref="AN1:AY1"/>
    <mergeCell ref="B55:B65"/>
    <mergeCell ref="A4:A10"/>
    <mergeCell ref="I6:I7"/>
    <mergeCell ref="I9:I10"/>
    <mergeCell ref="A11:A16"/>
    <mergeCell ref="I11:I16"/>
    <mergeCell ref="B4:B10"/>
    <mergeCell ref="B11:B16"/>
    <mergeCell ref="E36:E54"/>
    <mergeCell ref="A17:A35"/>
    <mergeCell ref="I17:I23"/>
    <mergeCell ref="I24:I28"/>
    <mergeCell ref="B17:B35"/>
    <mergeCell ref="AN2:AP2"/>
    <mergeCell ref="AF1:AM1"/>
    <mergeCell ref="AF2:AG2"/>
    <mergeCell ref="AH2:AI2"/>
    <mergeCell ref="AJ2:AK2"/>
    <mergeCell ref="AL2:AM2"/>
    <mergeCell ref="A66:A72"/>
    <mergeCell ref="I66:I72"/>
    <mergeCell ref="A36:A54"/>
    <mergeCell ref="I41:I44"/>
    <mergeCell ref="I51:I53"/>
    <mergeCell ref="A55:A65"/>
    <mergeCell ref="I55:I56"/>
    <mergeCell ref="I57:I60"/>
    <mergeCell ref="I62:I63"/>
    <mergeCell ref="I64:I65"/>
    <mergeCell ref="E55:E65"/>
    <mergeCell ref="B66:B72"/>
    <mergeCell ref="C66:C72"/>
    <mergeCell ref="D66:D72"/>
    <mergeCell ref="E66:E72"/>
    <mergeCell ref="F66:F72"/>
  </mergeCells>
  <conditionalFormatting sqref="AO4:AO72 AR4:AR72 AU4:AU72 AX4:AX72">
    <cfRule type="cellIs" dxfId="5" priority="1" operator="greaterThan">
      <formula>1</formula>
    </cfRule>
    <cfRule type="cellIs" dxfId="4" priority="32" operator="between">
      <formula>0%</formula>
      <formula>24%</formula>
    </cfRule>
    <cfRule type="cellIs" dxfId="3" priority="33" operator="between">
      <formula>25%</formula>
      <formula>49%</formula>
    </cfRule>
    <cfRule type="cellIs" dxfId="2" priority="34" operator="between">
      <formula>50%</formula>
      <formula>74%</formula>
    </cfRule>
    <cfRule type="cellIs" dxfId="1" priority="35" operator="between">
      <formula>75%</formula>
      <formula>90%</formula>
    </cfRule>
    <cfRule type="cellIs" dxfId="0" priority="36" operator="between">
      <formula>91%</formula>
      <formula>100%</formula>
    </cfRule>
  </conditionalFormatting>
  <dataValidations xWindow="1687" yWindow="715" count="3">
    <dataValidation allowBlank="1" showInputMessage="1" showErrorMessage="1" prompt="100% aplica solo si se cumplio a cabalidad la actividad programada" sqref="AN55:AN72 AQ4:AR72 AN4:AN53 AW4:AX72 AO4:AO72 AT4:AU72" xr:uid="{A9FAC1A4-42E5-4917-8EC5-F7F13BA12686}"/>
    <dataValidation allowBlank="1" showInputMessage="1" showErrorMessage="1" prompt="Favor describir brevemente los resultados de la gestión adelantada (fechas, url, nombre de documentos generados, aplicativo donde reposa, número de memorandos, etc)" sqref="AS11:AS72 AP11:AP72 AY11:AY72 AV11:AV72" xr:uid="{E089CDE3-3BC3-4346-91BD-F61694FFD6FB}"/>
    <dataValidation allowBlank="1" showInputMessage="1" showErrorMessage="1" prompt="Favor describir brevemente los resultados de la gestión adelantada (fechas, url, nombre de documenentos generados, aplicativo donde reposa, número de memorandos, etc)" sqref="AY4:AY10 AV4:AV10 AS4:AS10 AP4:AP10" xr:uid="{7B83F0B4-B7BC-4B67-86DD-DA3A15418755}"/>
  </dataValidations>
  <printOptions horizontalCentered="1" verticalCentered="1"/>
  <pageMargins left="0.70866141732283472" right="0.70866141732283472" top="0.74803149606299213" bottom="0.74803149606299213" header="0.31496062992125984" footer="0.31496062992125984"/>
  <pageSetup scale="32" fitToHeight="5" orientation="landscape" horizontalDpi="300" verticalDpi="300" r:id="rId1"/>
  <headerFooter>
    <oddHeader>&amp;L&amp;G&amp;CImplementación Plan Anticorrupción y de Atención al Ciudadano 2022&amp;RCorte 1° trimestre de 2022</oddHeader>
    <oddFooter>&amp;CPág. &amp;P de &amp;N&amp;ROficina Asesora de Planeación
INVIAS</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02"/>
  <sheetViews>
    <sheetView zoomScale="80" zoomScaleNormal="80" workbookViewId="0">
      <selection activeCell="J201" sqref="J201"/>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363" t="s">
        <v>250</v>
      </c>
      <c r="B1" s="363"/>
      <c r="C1" s="363"/>
      <c r="D1" s="363"/>
      <c r="E1" s="363"/>
      <c r="F1" s="363"/>
      <c r="G1" s="363"/>
      <c r="H1" s="363"/>
    </row>
    <row r="3" spans="1:8" x14ac:dyDescent="0.25">
      <c r="B3" t="s">
        <v>106</v>
      </c>
      <c r="C3" s="6">
        <v>44589</v>
      </c>
    </row>
    <row r="4" spans="1:8" x14ac:dyDescent="0.25">
      <c r="B4" t="s">
        <v>107</v>
      </c>
      <c r="C4" s="6">
        <v>44926</v>
      </c>
    </row>
    <row r="17" spans="1:8" x14ac:dyDescent="0.25">
      <c r="B17" s="308"/>
      <c r="C17" s="308"/>
      <c r="D17" s="308"/>
      <c r="E17" s="308"/>
      <c r="F17" s="308"/>
      <c r="G17" s="308"/>
    </row>
    <row r="18" spans="1:8" x14ac:dyDescent="0.25">
      <c r="B18" s="7" t="s">
        <v>108</v>
      </c>
      <c r="C18" s="8" t="s">
        <v>106</v>
      </c>
      <c r="D18" s="9" t="s">
        <v>109</v>
      </c>
      <c r="E18" s="9" t="s">
        <v>110</v>
      </c>
      <c r="F18" s="9" t="s">
        <v>111</v>
      </c>
      <c r="G18" s="9" t="s">
        <v>112</v>
      </c>
    </row>
    <row r="19" spans="1:8" x14ac:dyDescent="0.25">
      <c r="B19" s="10" t="s">
        <v>115</v>
      </c>
      <c r="C19" s="11">
        <v>44589</v>
      </c>
      <c r="D19" s="11">
        <v>44926</v>
      </c>
      <c r="E19" s="12">
        <f>D19-C19+1</f>
        <v>338</v>
      </c>
      <c r="F19" s="13" t="e">
        <f>C32</f>
        <v>#DIV/0!</v>
      </c>
      <c r="G19" s="14" t="e">
        <f>E19*F19</f>
        <v>#DIV/0!</v>
      </c>
    </row>
    <row r="20" spans="1:8" x14ac:dyDescent="0.25">
      <c r="B20" s="10" t="s">
        <v>8</v>
      </c>
      <c r="C20" s="11">
        <v>44589</v>
      </c>
      <c r="D20" s="11">
        <v>44926</v>
      </c>
      <c r="E20" s="12">
        <f t="shared" ref="E20:E24" si="0">D20-C20+1</f>
        <v>338</v>
      </c>
      <c r="F20" s="13" t="e">
        <f t="shared" ref="F20:F24" si="1">C33</f>
        <v>#DIV/0!</v>
      </c>
      <c r="G20" s="14" t="e">
        <f t="shared" ref="G20:G24" si="2">E20*F20</f>
        <v>#DIV/0!</v>
      </c>
    </row>
    <row r="21" spans="1:8" x14ac:dyDescent="0.25">
      <c r="B21" s="10" t="s">
        <v>9</v>
      </c>
      <c r="C21" s="11">
        <v>44589</v>
      </c>
      <c r="D21" s="11">
        <v>44926</v>
      </c>
      <c r="E21" s="12">
        <f t="shared" si="0"/>
        <v>338</v>
      </c>
      <c r="F21" s="13" t="e">
        <f t="shared" si="1"/>
        <v>#DIV/0!</v>
      </c>
      <c r="G21" s="14" t="e">
        <f t="shared" si="2"/>
        <v>#DIV/0!</v>
      </c>
    </row>
    <row r="22" spans="1:8" x14ac:dyDescent="0.25">
      <c r="B22" s="10" t="s">
        <v>10</v>
      </c>
      <c r="C22" s="11">
        <v>44589</v>
      </c>
      <c r="D22" s="11">
        <v>44926</v>
      </c>
      <c r="E22" s="12">
        <f t="shared" si="0"/>
        <v>338</v>
      </c>
      <c r="F22" s="13" t="e">
        <f t="shared" si="1"/>
        <v>#DIV/0!</v>
      </c>
      <c r="G22" s="14" t="e">
        <f t="shared" si="2"/>
        <v>#DIV/0!</v>
      </c>
    </row>
    <row r="23" spans="1:8" x14ac:dyDescent="0.25">
      <c r="B23" s="10" t="s">
        <v>11</v>
      </c>
      <c r="C23" s="11">
        <v>44589</v>
      </c>
      <c r="D23" s="11">
        <v>44926</v>
      </c>
      <c r="E23" s="12">
        <f t="shared" si="0"/>
        <v>338</v>
      </c>
      <c r="F23" s="13" t="e">
        <f t="shared" si="1"/>
        <v>#DIV/0!</v>
      </c>
      <c r="G23" s="14" t="e">
        <f t="shared" si="2"/>
        <v>#DIV/0!</v>
      </c>
    </row>
    <row r="24" spans="1:8" x14ac:dyDescent="0.25">
      <c r="B24" s="10" t="s">
        <v>96</v>
      </c>
      <c r="C24" s="11">
        <v>44589</v>
      </c>
      <c r="D24" s="11">
        <v>44926</v>
      </c>
      <c r="E24" s="12">
        <f t="shared" si="0"/>
        <v>338</v>
      </c>
      <c r="F24" s="13" t="e">
        <f t="shared" si="1"/>
        <v>#DIV/0!</v>
      </c>
      <c r="G24" s="14" t="e">
        <f t="shared" si="2"/>
        <v>#DIV/0!</v>
      </c>
    </row>
    <row r="28" spans="1:8" ht="18.75" x14ac:dyDescent="0.3">
      <c r="A28" s="363" t="s">
        <v>251</v>
      </c>
      <c r="B28" s="363"/>
      <c r="C28" s="363"/>
      <c r="D28" s="363"/>
      <c r="E28" s="363"/>
      <c r="F28" s="363"/>
      <c r="G28" s="363"/>
      <c r="H28" s="363"/>
    </row>
    <row r="32" spans="1:8" x14ac:dyDescent="0.25">
      <c r="B32" t="str">
        <f>B19</f>
        <v>1 - Gestión del Riesgo de Corrupción “MAPA DE RIESGOS DE CORRUPCIÓN"</v>
      </c>
      <c r="C32" s="15" t="e">
        <f>'PAAC 2022'!E4</f>
        <v>#DIV/0!</v>
      </c>
    </row>
    <row r="33" spans="2:3" x14ac:dyDescent="0.25">
      <c r="B33" t="str">
        <f>B20</f>
        <v xml:space="preserve"> 2 - Racionalización de Trámites</v>
      </c>
      <c r="C33" s="15" t="e">
        <f>'PAAC 2022'!E11</f>
        <v>#DIV/0!</v>
      </c>
    </row>
    <row r="34" spans="2:3" x14ac:dyDescent="0.25">
      <c r="B34" t="str">
        <f>B21</f>
        <v xml:space="preserve"> 3 - Rendición de Cuentas (RdC)</v>
      </c>
      <c r="C34" s="15" t="e">
        <f>'PAAC 2022'!E17</f>
        <v>#DIV/0!</v>
      </c>
    </row>
    <row r="35" spans="2:3" x14ac:dyDescent="0.25">
      <c r="B35" t="str">
        <f>B22</f>
        <v xml:space="preserve"> 4 - Mecanismos para mejorar la Atención al Ciudadano</v>
      </c>
      <c r="C35" s="15" t="e">
        <f>'PAAC 2022'!E36</f>
        <v>#DIV/0!</v>
      </c>
    </row>
    <row r="36" spans="2:3" x14ac:dyDescent="0.25">
      <c r="B36" t="str">
        <f>B23</f>
        <v xml:space="preserve"> 5 - Mecanismos para la Transparencia y Acceso a la Información</v>
      </c>
      <c r="C36" s="15" t="e">
        <f>'PAAC 2022'!E55</f>
        <v>#DIV/0!</v>
      </c>
    </row>
    <row r="37" spans="2:3" x14ac:dyDescent="0.25">
      <c r="B37" t="str">
        <f>B24</f>
        <v>6- Iniciativas adicionales</v>
      </c>
      <c r="C37" s="15" t="e">
        <f>'PAAC 2022'!E66</f>
        <v>#DIV/0!</v>
      </c>
    </row>
    <row r="52" spans="1:8" ht="18.75" x14ac:dyDescent="0.3">
      <c r="A52" s="363" t="s">
        <v>252</v>
      </c>
      <c r="B52" s="363"/>
      <c r="C52" s="363"/>
      <c r="D52" s="363"/>
      <c r="E52" s="363"/>
      <c r="F52" s="363"/>
      <c r="G52" s="363"/>
      <c r="H52" s="363"/>
    </row>
    <row r="54" spans="1:8" x14ac:dyDescent="0.25">
      <c r="B54" t="str">
        <f>B32</f>
        <v>1 - Gestión del Riesgo de Corrupción “MAPA DE RIESGOS DE CORRUPCIÓN"</v>
      </c>
      <c r="C54" s="15">
        <f>'PAAC 2022'!B4</f>
        <v>0</v>
      </c>
    </row>
    <row r="55" spans="1:8" x14ac:dyDescent="0.25">
      <c r="B55" t="str">
        <f t="shared" ref="B55:B59" si="3">B33</f>
        <v xml:space="preserve"> 2 - Racionalización de Trámites</v>
      </c>
      <c r="C55" s="15">
        <f>'PAAC 2022'!B11</f>
        <v>0</v>
      </c>
    </row>
    <row r="56" spans="1:8" x14ac:dyDescent="0.25">
      <c r="B56" t="str">
        <f t="shared" si="3"/>
        <v xml:space="preserve"> 3 - Rendición de Cuentas (RdC)</v>
      </c>
      <c r="C56" s="15" t="e">
        <f>'PAAC 2022'!B17</f>
        <v>#DIV/0!</v>
      </c>
    </row>
    <row r="57" spans="1:8" x14ac:dyDescent="0.25">
      <c r="B57" t="str">
        <f t="shared" si="3"/>
        <v xml:space="preserve"> 4 - Mecanismos para mejorar la Atención al Ciudadano</v>
      </c>
      <c r="C57" s="15" t="e">
        <f>'PAAC 2022'!B36</f>
        <v>#DIV/0!</v>
      </c>
    </row>
    <row r="58" spans="1:8" x14ac:dyDescent="0.25">
      <c r="B58" t="str">
        <f t="shared" si="3"/>
        <v xml:space="preserve"> 5 - Mecanismos para la Transparencia y Acceso a la Información</v>
      </c>
      <c r="C58" s="15" t="e">
        <f>'PAAC 2022'!B55</f>
        <v>#DIV/0!</v>
      </c>
    </row>
    <row r="59" spans="1:8" x14ac:dyDescent="0.25">
      <c r="B59" t="str">
        <f t="shared" si="3"/>
        <v>6- Iniciativas adicionales</v>
      </c>
      <c r="C59" s="15" t="e">
        <f>'PAAC 2022'!B66</f>
        <v>#DIV/0!</v>
      </c>
    </row>
    <row r="83" spans="1:8" ht="18.75" x14ac:dyDescent="0.3">
      <c r="A83" s="363" t="s">
        <v>253</v>
      </c>
      <c r="B83" s="363"/>
      <c r="C83" s="363"/>
      <c r="D83" s="363"/>
      <c r="E83" s="363"/>
      <c r="F83" s="363"/>
      <c r="G83" s="363"/>
      <c r="H83" s="363"/>
    </row>
    <row r="85" spans="1:8" x14ac:dyDescent="0.25">
      <c r="B85" t="s">
        <v>21</v>
      </c>
      <c r="C85" s="362">
        <f>'PAAC 2022'!J4</f>
        <v>0</v>
      </c>
    </row>
    <row r="86" spans="1:8" x14ac:dyDescent="0.25">
      <c r="B86" t="s">
        <v>24</v>
      </c>
      <c r="C86" s="362">
        <f>'PAAC 2022'!J5</f>
        <v>0</v>
      </c>
    </row>
    <row r="87" spans="1:8" x14ac:dyDescent="0.25">
      <c r="B87" t="s">
        <v>26</v>
      </c>
      <c r="C87" s="362" t="e" cm="1" vm="1">
        <f t="array" aca="1" ref="C87" ca="1">'PAAC 2022'!J6:J7</f>
        <v>#VALUE!</v>
      </c>
    </row>
    <row r="88" spans="1:8" x14ac:dyDescent="0.25">
      <c r="B88" t="s">
        <v>29</v>
      </c>
      <c r="C88" s="362">
        <f>'PAAC 2022'!J8</f>
        <v>0</v>
      </c>
    </row>
    <row r="89" spans="1:8" x14ac:dyDescent="0.25">
      <c r="B89" t="s">
        <v>32</v>
      </c>
      <c r="C89" s="362">
        <f>'PAAC 2022'!J8</f>
        <v>0</v>
      </c>
    </row>
    <row r="90" spans="1:8" x14ac:dyDescent="0.25">
      <c r="C90" s="362" t="e" cm="1">
        <f t="array" ref="C90:C91">'PAAC 2022'!J9:J10</f>
        <v>#DIV/0!</v>
      </c>
    </row>
    <row r="91" spans="1:8" x14ac:dyDescent="0.25">
      <c r="C91">
        <v>0</v>
      </c>
    </row>
    <row r="108" spans="2:3" x14ac:dyDescent="0.25">
      <c r="B108" t="s">
        <v>35</v>
      </c>
      <c r="C108" s="362">
        <f>'PAAC 2022'!J11</f>
        <v>0</v>
      </c>
    </row>
    <row r="109" spans="2:3" x14ac:dyDescent="0.25">
      <c r="B109" t="s">
        <v>37</v>
      </c>
      <c r="C109" s="362">
        <f>'PAAC 2022'!J12</f>
        <v>0</v>
      </c>
    </row>
    <row r="110" spans="2:3" x14ac:dyDescent="0.25">
      <c r="B110" t="s">
        <v>38</v>
      </c>
      <c r="C110" s="362">
        <f>'PAAC 2022'!J13</f>
        <v>0</v>
      </c>
    </row>
    <row r="111" spans="2:3" x14ac:dyDescent="0.25">
      <c r="B111" t="s">
        <v>117</v>
      </c>
      <c r="C111" s="362">
        <f>'PAAC 2022'!J14</f>
        <v>0</v>
      </c>
    </row>
    <row r="112" spans="2:3" x14ac:dyDescent="0.25">
      <c r="B112" t="s">
        <v>39</v>
      </c>
      <c r="C112" s="362">
        <f>'PAAC 2022'!J15</f>
        <v>0</v>
      </c>
    </row>
    <row r="113" spans="2:3" x14ac:dyDescent="0.25">
      <c r="B113" t="s">
        <v>118</v>
      </c>
      <c r="C113" s="362">
        <f>'PAAC 2022'!J16</f>
        <v>0</v>
      </c>
    </row>
    <row r="114" spans="2:3" x14ac:dyDescent="0.25">
      <c r="C114" s="362">
        <f>AVERAGE(C108:C113)</f>
        <v>0</v>
      </c>
    </row>
    <row r="130" spans="2:3" x14ac:dyDescent="0.25">
      <c r="B130" t="s">
        <v>169</v>
      </c>
      <c r="C130" s="362" t="e" cm="1" vm="2">
        <f t="array" aca="1" ref="C130" ca="1">'PAAC 2022'!J17:J23</f>
        <v>#VALUE!</v>
      </c>
    </row>
    <row r="131" spans="2:3" x14ac:dyDescent="0.25">
      <c r="B131" t="s">
        <v>182</v>
      </c>
      <c r="C131" s="362" t="e" cm="1" vm="3">
        <f t="array" aca="1" ref="C131" ca="1">'PAAC 2022'!I24:I28</f>
        <v>#VALUE!</v>
      </c>
    </row>
    <row r="132" spans="2:3" x14ac:dyDescent="0.25">
      <c r="B132" t="s">
        <v>181</v>
      </c>
      <c r="C132" s="362" t="e" cm="1" vm="2">
        <f t="array" aca="1" ref="C132" ca="1">'PAAC 2022'!I29:I35</f>
        <v>#VALUE!</v>
      </c>
    </row>
    <row r="133" spans="2:3" x14ac:dyDescent="0.25">
      <c r="C133" s="362" t="e" vm="4">
        <f ca="1">AVERAGE(C130:C132)</f>
        <v>#VALUE!</v>
      </c>
    </row>
    <row r="152" spans="2:3" x14ac:dyDescent="0.25">
      <c r="B152" t="s">
        <v>281</v>
      </c>
      <c r="C152" s="362" t="e" cm="1" vm="3">
        <f t="array" aca="1" ref="C152" ca="1">'PAAC 2022'!J36:J40</f>
        <v>#VALUE!</v>
      </c>
    </row>
    <row r="153" spans="2:3" x14ac:dyDescent="0.25">
      <c r="B153" t="s">
        <v>194</v>
      </c>
      <c r="C153" s="362" t="e" cm="1" vm="5">
        <f t="array" aca="1" ref="C153" ca="1">'PAAC 2022'!J41:J44</f>
        <v>#VALUE!</v>
      </c>
    </row>
    <row r="154" spans="2:3" x14ac:dyDescent="0.25">
      <c r="B154" t="s">
        <v>195</v>
      </c>
      <c r="C154" s="362" t="e" cm="1" vm="6">
        <f t="array" aca="1" ref="C154" ca="1">'PAAC 2022'!I45:I50</f>
        <v>#VALUE!</v>
      </c>
    </row>
    <row r="155" spans="2:3" x14ac:dyDescent="0.25">
      <c r="B155" t="s">
        <v>196</v>
      </c>
      <c r="C155" s="362" t="e" cm="1" vm="7">
        <f t="array" aca="1" ref="C155" ca="1">'PAAC 2022'!I51:I53</f>
        <v>#VALUE!</v>
      </c>
    </row>
    <row r="156" spans="2:3" x14ac:dyDescent="0.25">
      <c r="B156" t="s">
        <v>272</v>
      </c>
      <c r="C156" s="362">
        <f>'PAAC 2022'!J54</f>
        <v>0</v>
      </c>
    </row>
    <row r="157" spans="2:3" x14ac:dyDescent="0.25">
      <c r="C157" s="362" t="e" vm="4">
        <f ca="1">AVERAGE(C152:C156)</f>
        <v>#VALUE!</v>
      </c>
    </row>
    <row r="175" spans="2:3" x14ac:dyDescent="0.25">
      <c r="B175" t="s">
        <v>75</v>
      </c>
      <c r="C175" s="362" t="e" cm="1" vm="1">
        <f t="array" aca="1" ref="C175" ca="1">'PAAC 2022'!J55:J56</f>
        <v>#VALUE!</v>
      </c>
    </row>
    <row r="176" spans="2:3" x14ac:dyDescent="0.25">
      <c r="B176" t="s">
        <v>78</v>
      </c>
      <c r="C176" s="362" t="e" cm="1" vm="5">
        <f t="array" aca="1" ref="C176" ca="1">'PAAC 2022'!J57:J60</f>
        <v>#VALUE!</v>
      </c>
    </row>
    <row r="177" spans="2:3" x14ac:dyDescent="0.25">
      <c r="B177" t="s">
        <v>83</v>
      </c>
      <c r="C177" s="362">
        <f>'PAAC 2022'!J61</f>
        <v>0</v>
      </c>
    </row>
    <row r="178" spans="2:3" x14ac:dyDescent="0.25">
      <c r="B178" t="s">
        <v>86</v>
      </c>
      <c r="C178" s="362" t="e" cm="1" vm="1">
        <f t="array" aca="1" ref="C178" ca="1">'PAAC 2022'!J62:J63</f>
        <v>#VALUE!</v>
      </c>
    </row>
    <row r="179" spans="2:3" x14ac:dyDescent="0.25">
      <c r="B179" t="s">
        <v>91</v>
      </c>
      <c r="C179" s="362" t="e" cm="1" vm="1">
        <f t="array" aca="1" ref="C179" ca="1">'PAAC 2022'!J64:J65</f>
        <v>#VALUE!</v>
      </c>
    </row>
    <row r="180" spans="2:3" x14ac:dyDescent="0.25">
      <c r="C180" s="362" t="e" vm="4">
        <f ca="1">AVERAGE(C175:C179)</f>
        <v>#VALUE!</v>
      </c>
    </row>
    <row r="195" spans="2:3" x14ac:dyDescent="0.25">
      <c r="B195" t="s">
        <v>154</v>
      </c>
      <c r="C195" s="362">
        <f>'PAAC 2022'!J66</f>
        <v>0</v>
      </c>
    </row>
    <row r="196" spans="2:3" x14ac:dyDescent="0.25">
      <c r="B196" t="s">
        <v>142</v>
      </c>
      <c r="C196" s="362">
        <f>'PAAC 2022'!J67</f>
        <v>0</v>
      </c>
    </row>
    <row r="197" spans="2:3" x14ac:dyDescent="0.25">
      <c r="B197" t="s">
        <v>143</v>
      </c>
      <c r="C197" s="362">
        <f>'PAAC 2022'!J68</f>
        <v>0</v>
      </c>
    </row>
    <row r="198" spans="2:3" x14ac:dyDescent="0.25">
      <c r="B198" t="s">
        <v>145</v>
      </c>
      <c r="C198" s="362">
        <f>'PAAC 2022'!J69</f>
        <v>0</v>
      </c>
    </row>
    <row r="199" spans="2:3" x14ac:dyDescent="0.25">
      <c r="B199" t="s">
        <v>146</v>
      </c>
      <c r="C199" s="362">
        <f>'PAAC 2022'!J70</f>
        <v>0</v>
      </c>
    </row>
    <row r="200" spans="2:3" x14ac:dyDescent="0.25">
      <c r="B200" t="s">
        <v>273</v>
      </c>
      <c r="C200" s="362">
        <f>'PAAC 2022'!J71</f>
        <v>0</v>
      </c>
    </row>
    <row r="201" spans="2:3" x14ac:dyDescent="0.25">
      <c r="B201" t="s">
        <v>275</v>
      </c>
      <c r="C201" s="362">
        <f>'PAAC 2022'!J72</f>
        <v>0</v>
      </c>
    </row>
    <row r="202" spans="2:3" x14ac:dyDescent="0.25">
      <c r="C202" s="362">
        <f>AVERAGE(C195:C201)</f>
        <v>0</v>
      </c>
    </row>
  </sheetData>
  <mergeCells count="5">
    <mergeCell ref="A1:H1"/>
    <mergeCell ref="A28:H28"/>
    <mergeCell ref="A52:H52"/>
    <mergeCell ref="A83:H83"/>
    <mergeCell ref="B17:G17"/>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1° trimestre de 2022</oddHeader>
    <oddFooter>&amp;ROficina Asesora de Planeación
INVIAS</oddFooter>
  </headerFooter>
  <rowBreaks count="2" manualBreakCount="2">
    <brk id="81" max="7" man="1"/>
    <brk id="167" max="7"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2.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E2192C-06B6-408D-80CE-64CCBD902AC8}">
  <ds:schemaRefs>
    <ds:schemaRef ds:uri="http://schemas.microsoft.com/office/infopath/2007/PartnerControls"/>
    <ds:schemaRef ds:uri="http://purl.org/dc/terms/"/>
    <ds:schemaRef ds:uri="21eaf122-5b0b-4d12-bc54-321805e328fd"/>
    <ds:schemaRef ds:uri="http://schemas.microsoft.com/office/2006/metadata/properties"/>
    <ds:schemaRef ds:uri="http://www.w3.org/XML/1998/namespace"/>
    <ds:schemaRef ds:uri="http://schemas.microsoft.com/office/2006/documentManagement/types"/>
    <ds:schemaRef ds:uri="http://purl.org/dc/elements/1.1/"/>
    <ds:schemaRef ds:uri="085968fa-4228-4067-94a8-42a614f2b750"/>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Aportes Internos</vt:lpstr>
      <vt:lpstr>PAAC 2022</vt:lpstr>
      <vt:lpstr>Gantt 1°T</vt:lpstr>
      <vt:lpstr>'Gantt 1°T'!Área_de_impresión</vt:lpstr>
      <vt:lpstr>'PAAC 2022'!Área_de_impresión</vt:lpstr>
      <vt:lpstr>'PAAC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2021-12-27T16:43:53Z</cp:lastPrinted>
  <dcterms:created xsi:type="dcterms:W3CDTF">2021-01-21T21:26:19Z</dcterms:created>
  <dcterms:modified xsi:type="dcterms:W3CDTF">2021-12-27T21:22:26Z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