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1\1. PAAC\"/>
    </mc:Choice>
  </mc:AlternateContent>
  <xr:revisionPtr revIDLastSave="0" documentId="8_{AE1DD231-474D-4234-84E1-0CDDF5C0DDB9}" xr6:coauthVersionLast="46" xr6:coauthVersionMax="46" xr10:uidLastSave="{00000000-0000-0000-0000-000000000000}"/>
  <bookViews>
    <workbookView xWindow="-120" yWindow="-120" windowWidth="29040" windowHeight="15840" firstSheet="1" activeTab="2" xr2:uid="{F1323F94-5E9B-42F1-A2E1-9E713051651D}"/>
  </bookViews>
  <sheets>
    <sheet name="Gantt" sheetId="4" state="hidden" r:id="rId1"/>
    <sheet name="Gantt (2)" sheetId="5" r:id="rId2"/>
    <sheet name="PAAC 2021" sheetId="2" r:id="rId3"/>
  </sheets>
  <definedNames>
    <definedName name="_xlnm._FilterDatabase" localSheetId="2" hidden="1">'PAAC 2021'!$A$3:$AI$60</definedName>
    <definedName name="_xlnm.Print_Area" localSheetId="0">Gantt!$A$1:$H$71</definedName>
    <definedName name="_xlnm.Print_Area" localSheetId="1">'Gantt (2)'!$A$1:$H$71</definedName>
    <definedName name="_xlnm.Print_Area" localSheetId="2">'PAAC 2021'!$A$1:$AH$59</definedName>
    <definedName name="_xlnm.Print_Titles" localSheetId="2">'PAAC 2021'!$1:$3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2" l="1"/>
  <c r="AF58" i="2"/>
  <c r="AF49" i="2"/>
  <c r="AF40" i="2"/>
  <c r="AF56" i="2"/>
  <c r="AG7" i="2" l="1"/>
  <c r="AG5" i="2"/>
  <c r="AG6" i="2"/>
  <c r="AG8" i="2"/>
  <c r="AG4" i="2"/>
  <c r="E22" i="5"/>
  <c r="B34" i="5"/>
  <c r="B54" i="5" s="1"/>
  <c r="E21" i="5"/>
  <c r="B33" i="5"/>
  <c r="B53" i="5" s="1"/>
  <c r="E20" i="5"/>
  <c r="B32" i="5"/>
  <c r="B52" i="5" s="1"/>
  <c r="E19" i="5"/>
  <c r="B31" i="5"/>
  <c r="B51" i="5" s="1"/>
  <c r="E18" i="5"/>
  <c r="B30" i="5"/>
  <c r="B50" i="5" s="1"/>
  <c r="E17" i="5"/>
  <c r="B29" i="5"/>
  <c r="B49" i="5" s="1"/>
  <c r="C2" i="5"/>
  <c r="C48" i="2" l="1"/>
  <c r="C33" i="5" s="1"/>
  <c r="F21" i="5" s="1"/>
  <c r="G21" i="5" s="1"/>
  <c r="C30" i="2"/>
  <c r="C32" i="5" s="1"/>
  <c r="F20" i="5" s="1"/>
  <c r="G20" i="5" s="1"/>
  <c r="C12" i="2"/>
  <c r="C30" i="5" s="1"/>
  <c r="F18" i="5" s="1"/>
  <c r="G18" i="5" s="1"/>
  <c r="C29" i="5"/>
  <c r="F17" i="5" s="1"/>
  <c r="G17" i="5" s="1"/>
  <c r="B12" i="2"/>
  <c r="C50" i="4" l="1"/>
  <c r="C50" i="5"/>
  <c r="Y12" i="2"/>
  <c r="Y13" i="2"/>
  <c r="Y14" i="2"/>
  <c r="Y15" i="2"/>
  <c r="Y16" i="2"/>
  <c r="Y17" i="2"/>
  <c r="Y25" i="2" l="1"/>
  <c r="C29" i="4"/>
  <c r="F17" i="4" s="1"/>
  <c r="Y58" i="2" l="1"/>
  <c r="AA58" i="2"/>
  <c r="C2" i="4" l="1"/>
  <c r="B22" i="4"/>
  <c r="B34" i="4" s="1"/>
  <c r="B54" i="4" s="1"/>
  <c r="B21" i="4"/>
  <c r="B33" i="4" s="1"/>
  <c r="B53" i="4" s="1"/>
  <c r="B20" i="4"/>
  <c r="B32" i="4" s="1"/>
  <c r="B52" i="4" s="1"/>
  <c r="B19" i="4"/>
  <c r="B31" i="4" s="1"/>
  <c r="B51" i="4" s="1"/>
  <c r="B17" i="4"/>
  <c r="B29" i="4" s="1"/>
  <c r="B49" i="4" s="1"/>
  <c r="B18" i="4"/>
  <c r="B30" i="4" s="1"/>
  <c r="B50" i="4" s="1"/>
  <c r="C30" i="4" l="1"/>
  <c r="F18" i="4" s="1"/>
  <c r="C33" i="4"/>
  <c r="F21" i="4" s="1"/>
  <c r="C32" i="4"/>
  <c r="F20" i="4" s="1"/>
  <c r="E22" i="4"/>
  <c r="E21" i="4"/>
  <c r="E20" i="4"/>
  <c r="E19" i="4"/>
  <c r="E18" i="4"/>
  <c r="E17" i="4"/>
  <c r="G20" i="4" l="1"/>
  <c r="G21" i="4"/>
  <c r="G17" i="4"/>
  <c r="G18" i="4"/>
  <c r="W60" i="2" l="1"/>
  <c r="V60" i="2"/>
  <c r="U60" i="2"/>
  <c r="T60" i="2"/>
  <c r="S60" i="2"/>
  <c r="R60" i="2"/>
  <c r="Q60" i="2"/>
  <c r="P60" i="2"/>
  <c r="O60" i="2"/>
  <c r="N60" i="2"/>
  <c r="M60" i="2"/>
  <c r="L60" i="2"/>
  <c r="K60" i="2"/>
  <c r="J60" i="2"/>
  <c r="I60" i="2"/>
  <c r="H60" i="2"/>
  <c r="G60" i="2"/>
  <c r="AE59" i="2"/>
  <c r="AC59" i="2"/>
  <c r="AA59" i="2"/>
  <c r="Y59" i="2"/>
  <c r="AE58" i="2"/>
  <c r="AC58" i="2"/>
  <c r="AG58" i="2" s="1"/>
  <c r="AE57" i="2"/>
  <c r="AC57" i="2"/>
  <c r="AG57" i="2" s="1"/>
  <c r="AA57" i="2"/>
  <c r="Y57" i="2"/>
  <c r="AE56" i="2"/>
  <c r="AC56" i="2"/>
  <c r="AG56" i="2" s="1"/>
  <c r="AA56" i="2"/>
  <c r="Y56" i="2"/>
  <c r="AE55" i="2"/>
  <c r="AC55" i="2"/>
  <c r="AG55" i="2" s="1"/>
  <c r="AA55" i="2"/>
  <c r="Y55" i="2"/>
  <c r="AE54" i="2"/>
  <c r="AC54" i="2"/>
  <c r="AG54" i="2" s="1"/>
  <c r="AA54" i="2"/>
  <c r="Y54" i="2"/>
  <c r="AE53" i="2"/>
  <c r="AC53" i="2"/>
  <c r="AG53" i="2" s="1"/>
  <c r="AA53" i="2"/>
  <c r="Y53" i="2"/>
  <c r="AE52" i="2"/>
  <c r="AC52" i="2"/>
  <c r="AG52" i="2" s="1"/>
  <c r="AA52" i="2"/>
  <c r="Y52" i="2"/>
  <c r="AE51" i="2"/>
  <c r="AC51" i="2"/>
  <c r="AG51" i="2" s="1"/>
  <c r="AA51" i="2"/>
  <c r="Y51" i="2"/>
  <c r="AE50" i="2"/>
  <c r="AC50" i="2"/>
  <c r="AG50" i="2" s="1"/>
  <c r="AA50" i="2"/>
  <c r="Y50" i="2"/>
  <c r="AE49" i="2"/>
  <c r="AC49" i="2"/>
  <c r="AG49" i="2" s="1"/>
  <c r="AA49" i="2"/>
  <c r="Y49" i="2"/>
  <c r="AE48" i="2"/>
  <c r="AC48" i="2"/>
  <c r="AG48" i="2" s="1"/>
  <c r="AA48" i="2"/>
  <c r="Y48" i="2"/>
  <c r="AE47" i="2"/>
  <c r="AC47" i="2"/>
  <c r="AG47" i="2" s="1"/>
  <c r="AA47" i="2"/>
  <c r="Y47" i="2"/>
  <c r="AE46" i="2"/>
  <c r="AC46" i="2"/>
  <c r="AG46" i="2" s="1"/>
  <c r="AA46" i="2"/>
  <c r="Y46" i="2"/>
  <c r="AE45" i="2"/>
  <c r="AC45" i="2"/>
  <c r="AG45" i="2" s="1"/>
  <c r="AA45" i="2"/>
  <c r="Y45" i="2"/>
  <c r="AE44" i="2"/>
  <c r="AC44" i="2"/>
  <c r="AA44" i="2"/>
  <c r="Y44" i="2"/>
  <c r="AE43" i="2"/>
  <c r="AC43" i="2"/>
  <c r="AG43" i="2" s="1"/>
  <c r="AA43" i="2"/>
  <c r="Y43" i="2"/>
  <c r="AE42" i="2"/>
  <c r="AC42" i="2"/>
  <c r="AG42" i="2" s="1"/>
  <c r="AA42" i="2"/>
  <c r="Y42" i="2"/>
  <c r="AE41" i="2"/>
  <c r="AC41" i="2"/>
  <c r="AG41" i="2" s="1"/>
  <c r="AA41" i="2"/>
  <c r="Y41" i="2"/>
  <c r="AE40" i="2"/>
  <c r="AC40" i="2"/>
  <c r="AG40" i="2" s="1"/>
  <c r="AA40" i="2"/>
  <c r="Y40" i="2"/>
  <c r="AE39" i="2"/>
  <c r="AC39" i="2"/>
  <c r="AG39" i="2" s="1"/>
  <c r="AA39" i="2"/>
  <c r="Y39" i="2"/>
  <c r="AE38" i="2"/>
  <c r="AC38" i="2"/>
  <c r="AG38" i="2" s="1"/>
  <c r="AA38" i="2"/>
  <c r="Y38" i="2"/>
  <c r="AE37" i="2"/>
  <c r="AC37" i="2"/>
  <c r="AG37" i="2" s="1"/>
  <c r="AA37" i="2"/>
  <c r="Y37" i="2"/>
  <c r="AE36" i="2"/>
  <c r="AC36" i="2"/>
  <c r="AG36" i="2" s="1"/>
  <c r="AA36" i="2"/>
  <c r="AE35" i="2"/>
  <c r="AC35" i="2"/>
  <c r="AG35" i="2" s="1"/>
  <c r="AA35" i="2"/>
  <c r="Y35" i="2"/>
  <c r="AE34" i="2"/>
  <c r="AC34" i="2"/>
  <c r="AG34" i="2" s="1"/>
  <c r="AA34" i="2"/>
  <c r="Y34" i="2"/>
  <c r="AE33" i="2"/>
  <c r="AC33" i="2"/>
  <c r="AG33" i="2" s="1"/>
  <c r="AA33" i="2"/>
  <c r="Y33" i="2"/>
  <c r="AE32" i="2"/>
  <c r="AC32" i="2"/>
  <c r="AG32" i="2" s="1"/>
  <c r="AA32" i="2"/>
  <c r="Y32" i="2"/>
  <c r="AE31" i="2"/>
  <c r="AC31" i="2"/>
  <c r="AG31" i="2" s="1"/>
  <c r="AA31" i="2"/>
  <c r="Y31" i="2"/>
  <c r="AE30" i="2"/>
  <c r="AC30" i="2"/>
  <c r="AG30" i="2" s="1"/>
  <c r="AA30" i="2"/>
  <c r="Y30" i="2"/>
  <c r="AE29" i="2"/>
  <c r="AC29" i="2"/>
  <c r="AA29" i="2"/>
  <c r="Y29" i="2"/>
  <c r="AE28" i="2"/>
  <c r="AC28" i="2"/>
  <c r="AA28" i="2"/>
  <c r="Y28" i="2"/>
  <c r="AE27" i="2"/>
  <c r="AC27" i="2"/>
  <c r="AG27" i="2" s="1"/>
  <c r="AA27" i="2"/>
  <c r="Y27" i="2"/>
  <c r="AE26" i="2"/>
  <c r="AC26" i="2"/>
  <c r="AA26" i="2"/>
  <c r="Y26" i="2"/>
  <c r="AE25" i="2"/>
  <c r="AC25" i="2"/>
  <c r="AA25" i="2"/>
  <c r="AE23" i="2"/>
  <c r="AC23" i="2"/>
  <c r="AG23" i="2" s="1"/>
  <c r="AA23" i="2"/>
  <c r="Y23" i="2"/>
  <c r="AE22" i="2"/>
  <c r="AC22" i="2"/>
  <c r="AG22" i="2" s="1"/>
  <c r="AA22" i="2"/>
  <c r="Y22" i="2"/>
  <c r="AE21" i="2"/>
  <c r="AC21" i="2"/>
  <c r="AG21" i="2" s="1"/>
  <c r="AA21" i="2"/>
  <c r="Y21" i="2"/>
  <c r="AE20" i="2"/>
  <c r="AC20" i="2"/>
  <c r="AG20" i="2" s="1"/>
  <c r="AA20" i="2"/>
  <c r="Y20" i="2"/>
  <c r="AE19" i="2"/>
  <c r="AC19" i="2"/>
  <c r="AG19" i="2" s="1"/>
  <c r="AA19" i="2"/>
  <c r="Y19" i="2"/>
  <c r="AE18" i="2"/>
  <c r="AC18" i="2"/>
  <c r="AG18" i="2" s="1"/>
  <c r="AA18" i="2"/>
  <c r="Y18" i="2"/>
  <c r="AE17" i="2"/>
  <c r="AC17" i="2"/>
  <c r="AA17" i="2"/>
  <c r="AE16" i="2"/>
  <c r="AC16" i="2"/>
  <c r="AA16" i="2"/>
  <c r="AE15" i="2"/>
  <c r="AC15" i="2"/>
  <c r="AA15" i="2"/>
  <c r="AE14" i="2"/>
  <c r="AC14" i="2"/>
  <c r="AA14" i="2"/>
  <c r="AE13" i="2"/>
  <c r="AC13" i="2"/>
  <c r="AA13" i="2"/>
  <c r="AE12" i="2"/>
  <c r="AC12" i="2"/>
  <c r="AA12" i="2"/>
  <c r="AE11" i="2"/>
  <c r="AC11" i="2"/>
  <c r="AG11" i="2" s="1"/>
  <c r="AA11" i="2"/>
  <c r="Y11" i="2"/>
  <c r="AE10" i="2"/>
  <c r="AC10" i="2"/>
  <c r="AG10" i="2" s="1"/>
  <c r="AA10" i="2"/>
  <c r="Y10" i="2"/>
  <c r="AE9" i="2"/>
  <c r="AC9" i="2"/>
  <c r="AG9" i="2" s="1"/>
  <c r="AA9" i="2"/>
  <c r="Y9" i="2"/>
  <c r="AF59" i="2" l="1"/>
  <c r="C59" i="2" s="1"/>
  <c r="AF25" i="2"/>
  <c r="C18" i="2" s="1"/>
  <c r="B48" i="2"/>
  <c r="C53" i="5" s="1"/>
  <c r="C53" i="4"/>
  <c r="C52" i="4"/>
  <c r="B30" i="2"/>
  <c r="C52" i="5" s="1"/>
  <c r="F63" i="2"/>
  <c r="F64" i="2"/>
  <c r="F65" i="2"/>
  <c r="Y60" i="2"/>
  <c r="AC60" i="2"/>
  <c r="F66" i="2"/>
  <c r="AA60" i="2"/>
  <c r="AE60" i="2"/>
  <c r="C34" i="5" l="1"/>
  <c r="F22" i="5" s="1"/>
  <c r="G22" i="5" s="1"/>
  <c r="C34" i="4"/>
  <c r="F22" i="4" s="1"/>
  <c r="G22" i="4" s="1"/>
  <c r="AG59" i="2"/>
  <c r="B59" i="2" s="1"/>
  <c r="C54" i="5" s="1"/>
  <c r="C31" i="5"/>
  <c r="F19" i="5" s="1"/>
  <c r="G19" i="5" s="1"/>
  <c r="C31" i="4"/>
  <c r="F19" i="4" s="1"/>
  <c r="G19" i="4" s="1"/>
  <c r="AG25" i="2"/>
  <c r="B4" i="2"/>
  <c r="G65" i="2"/>
  <c r="G64" i="2"/>
  <c r="F67" i="2"/>
  <c r="G66" i="2"/>
  <c r="G63" i="2"/>
  <c r="H63" i="2" s="1"/>
  <c r="C54" i="4" l="1"/>
  <c r="C51" i="4"/>
  <c r="B18" i="2"/>
  <c r="C51" i="5" s="1"/>
  <c r="C49" i="4"/>
  <c r="C49" i="5"/>
  <c r="H64" i="2"/>
  <c r="H65" i="2" s="1"/>
  <c r="H6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tc={4E49ECA6-1B99-4124-AC7B-30E1D2157BDB}</author>
    <author>tc={53AC90C6-546C-4E33-9256-7ED976522914}</author>
    <author>tc={68C36486-7149-4AE3-B74D-7FA5B6B09AD3}</author>
    <author>tc={B6778F66-7F33-4FF2-A323-E630DFFB7F1A}</author>
    <author>tc={8C17C32B-7741-40FE-AAF2-FB5BD419730B}</author>
    <author>tc={93E20D5A-2905-422B-9C82-F62CD638E61C}</author>
    <author>tc={FAAEC946-AA9D-44F0-BA7D-C1FF6BBF7F17}</author>
    <author>tc={BD506673-8ADE-4648-995F-A6B0899A42B6}</author>
    <author>tc={DEDC955D-3A3B-4798-AD0B-F908A3B6ED36}</author>
    <author>tc={253DA96C-0C0A-47A8-AF09-0DDF4C9A61B4}</author>
    <author>tc={7EA43A2B-BBE9-41D5-8BFA-8C0C99F86A4E}</author>
    <author>tc={C18510DA-BB0C-49F7-B3E0-D21A44A1E02C}</author>
    <author>tc={480EAC07-9262-4CBD-B9D3-1F20D0E02DA8}</author>
    <author>tc={A683760F-78A8-4109-9CE9-FD1628949C38}</author>
    <author>tc={9030FC8F-53D7-43D1-B56B-0DF5BEA9667F}</author>
    <author>tc={63C080B3-F180-4714-8834-504F788520FD}</author>
    <author>tc={7DC0696B-2BEF-4D22-ABB4-459C51678438}</author>
    <author>tc={8EE93BFF-FC2F-4E90-AB64-51F113A90F18}</author>
  </authors>
  <commentList>
    <comment ref="F4" authorId="0" shapeId="0" xr:uid="{4E49ECA6-1B99-4124-AC7B-30E1D2157BDB}">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Consolida Oficina Asesora de Planeación.</t>
      </text>
    </comment>
    <comment ref="F5" authorId="1" shapeId="0" xr:uid="{53AC90C6-546C-4E33-9256-7ED976522914}">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Oficina Asesora de Planeación Consolida y Convoca Comité Institucional de Gestión y Desempeño</t>
      </text>
    </comment>
    <comment ref="F6" authorId="2" shapeId="0" xr:uid="{68C36486-7149-4AE3-B74D-7FA5B6B09AD3}">
      <text>
        <t>[Comentario encadenado]
Su versión de Excel le permite leer este comentario encadenado; sin embargo, las ediciones que se apliquen se quitarán si el archivo se abre en una versión más reciente de Excel. Más información: https://go.microsoft.com/fwlink/?linkid=870924
Comentario:
    Sujeto a la Publicación de la Nueva Guia metodologíca</t>
      </text>
    </comment>
    <comment ref="F7" authorId="3" shapeId="0" xr:uid="{B6778F66-7F33-4FF2-A323-E630DFFB7F1A}">
      <text>
        <t>[Comentario encadenado]
Su versión de Excel le permite leer este comentario encadenado; sin embargo, las ediciones que se apliquen se quitarán si el archivo se abre en una versión más reciente de Excel. Más información: https://go.microsoft.com/fwlink/?linkid=870924
Comentario:
    Acorde con el plan de transción</t>
      </text>
    </comment>
    <comment ref="F8" authorId="4" shapeId="0" xr:uid="{8C17C32B-7741-40FE-AAF2-FB5BD419730B}">
      <text>
        <t>[Comentario encadenado]
Su versión de Excel le permite leer este comentario encadenado; sin embargo, las ediciones que se apliquen se quitarán si el archivo se abre en una versión más reciente de Excel. Más información: https://go.microsoft.com/fwlink/?linkid=870924
Comentario:
    Micrositio por diseñar</t>
      </text>
    </comment>
    <comment ref="F9" authorId="5" shapeId="0" xr:uid="{93E20D5A-2905-422B-9C82-F62CD638E61C}">
      <text>
        <t>[Comentario encadenado]
Su versión de Excel le permite leer este comentario encadenado; sin embargo, las ediciones que se apliquen se quitarán si el archivo se abre en una versión más reciente de Excel. Más información: https://go.microsoft.com/fwlink/?linkid=870924
Comentario:
    El monitoreo debe reportarse mediante memorando a la Oficina Asesora de Planeación en el instrumento vigente</t>
      </text>
    </comment>
    <comment ref="F10" authorId="6" shapeId="0" xr:uid="{FAAEC946-AA9D-44F0-BA7D-C1FF6BBF7F17}">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11" authorId="7" shapeId="0" xr:uid="{BD506673-8ADE-4648-995F-A6B0899A42B6}">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30" authorId="8" shapeId="0" xr:uid="{DEDC955D-3A3B-4798-AD0B-F908A3B6ED36}">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t>
      </text>
    </comment>
    <comment ref="F31" authorId="9" shapeId="0" xr:uid="{253DA96C-0C0A-47A8-AF09-0DDF4C9A61B4}">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t>
      </text>
    </comment>
    <comment ref="F36" authorId="10" shapeId="0" xr:uid="{7EA43A2B-BBE9-41D5-8BFA-8C0C99F86A4E}">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 , 3° y 4° trimestre  (Implementación)</t>
      </text>
    </comment>
    <comment ref="F40" authorId="11" shapeId="0" xr:uid="{C18510DA-BB0C-49F7-B3E0-D21A44A1E02C}">
      <text>
        <t>[Comentario encadenado]
Su versión de Excel le permite leer este comentario encadenado; sin embargo, las ediciones que se apliquen se quitarán si el archivo se abre en una versión más reciente de Excel. Más información: https://go.microsoft.com/fwlink/?linkid=870924
Comentario:
    2° y 3° trimestre (Diseño)</t>
      </text>
    </comment>
    <comment ref="F43" authorId="12" shapeId="0" xr:uid="{480EAC07-9262-4CBD-B9D3-1F20D0E02DA8}">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30/08/2021</t>
      </text>
    </comment>
    <comment ref="K43" authorId="13" shapeId="0" xr:uid="{A683760F-78A8-4109-9CE9-FD1628949C38}">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Desarrollo Organizacional</t>
      </text>
    </comment>
    <comment ref="F44" authorId="14" shapeId="0" xr:uid="{9030FC8F-53D7-43D1-B56B-0DF5BEA9667F}">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Dic 2021</t>
      </text>
    </comment>
    <comment ref="N45" authorId="15" shapeId="0" xr:uid="{63C080B3-F180-4714-8834-504F788520FD}">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Atención al Ciudadano</t>
      </text>
    </comment>
    <comment ref="F46" authorId="16" shapeId="0" xr:uid="{7DC0696B-2BEF-4D22-ABB4-459C51678438}">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
Respuesta:
    1° y 2° trimestre (Definir)  3° y 4° trimestre  (difundir)</t>
      </text>
    </comment>
    <comment ref="F56" authorId="17" shapeId="0" xr:uid="{8EE93BFF-FC2F-4E90-AB64-51F113A90F18}">
      <text>
        <t>[Comentario encadenado]
Su versión de Excel le permite leer este comentario encadenado; sin embargo, las ediciones que se apliquen se quitarán si el archivo se abre en una versión más reciente de Excel. Más información: https://go.microsoft.com/fwlink/?linkid=870924
Comentario:
    Vence el primer semestre de 2021segun Plan de Mejorameito FURAG</t>
      </text>
    </comment>
  </commentList>
</comments>
</file>

<file path=xl/sharedStrings.xml><?xml version="1.0" encoding="utf-8"?>
<sst xmlns="http://schemas.openxmlformats.org/spreadsheetml/2006/main" count="443" uniqueCount="234">
  <si>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</si>
  <si>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</si>
  <si>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</si>
  <si>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</si>
  <si>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</si>
  <si>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</si>
  <si>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</si>
  <si>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</si>
  <si>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</si>
  <si>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</si>
  <si>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</si>
  <si>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</si>
  <si>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RESPONSABLE</t>
  </si>
  <si>
    <t>Subcomponente</t>
  </si>
  <si>
    <t>Actividades</t>
  </si>
  <si>
    <t>Meta o producto</t>
  </si>
  <si>
    <t>Dirección General</t>
  </si>
  <si>
    <t>Dirección Técnica</t>
  </si>
  <si>
    <t>Dirección Operativa</t>
  </si>
  <si>
    <t>Dirección de Contratación</t>
  </si>
  <si>
    <t>Oficina Asesora de Planeación</t>
  </si>
  <si>
    <t>Oficina de Control interno</t>
  </si>
  <si>
    <t>Oficina Asesora Jurídica</t>
  </si>
  <si>
    <t>Secretaría General</t>
  </si>
  <si>
    <t>Subdirección Financiera</t>
  </si>
  <si>
    <t>Subdirección Administrativa</t>
  </si>
  <si>
    <t>Subdirección de Estudios e Innovación</t>
  </si>
  <si>
    <t>Subdirección de Medio Ambiente y Gestión Social</t>
  </si>
  <si>
    <t>Subdirección de Prevención y Atención de Emergencias</t>
  </si>
  <si>
    <t>Subdirección Red Terciaria y Férrea</t>
  </si>
  <si>
    <t>Subdirección Red Nacional de Carreteras</t>
  </si>
  <si>
    <t>Subdirección Marítima y Fluvial</t>
  </si>
  <si>
    <t xml:space="preserve">Territoriales </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</si>
  <si>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</si>
  <si>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</si>
  <si>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</si>
  <si>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</si>
  <si>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</si>
  <si>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</si>
  <si>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</si>
  <si>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</si>
  <si>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</si>
  <si>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Divulgar en página web e intranet la Política Institucional de Administración del Riesgo vigente y los riesgos de corrupción identificados</t>
  </si>
  <si>
    <t>Divulgar en página web e intranet mapa de riesgos de corrupción con reporte de monitoreo trimestral</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</si>
  <si>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</si>
  <si>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</si>
  <si>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</si>
  <si>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</si>
  <si>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</si>
  <si>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</si>
  <si>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</si>
  <si>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</si>
  <si>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</si>
  <si>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Permiso de uso de zona de vía  virtualizado</t>
  </si>
  <si>
    <t xml:space="preserve"> Virtualización del trámite y expedición electrónica del "Concepto técnico de ubicación de estaciones de servicios"</t>
  </si>
  <si>
    <t>Concepto técnico de ubicación de estaciones de servicios virtualizado</t>
  </si>
  <si>
    <t xml:space="preserve"> Virtualización del trámite y expedición electrónica del permiso "Beneficio de Tarifa Diferencial o Exenta en las estaciones de peaje a cargo del INVIAS"</t>
  </si>
  <si>
    <t>Beneficio de Tarifa Diferencial o Exenta en las estaciones de peaje a cargo del INVIAS virtualizado</t>
  </si>
  <si>
    <t>1. Información de calidad y en lenguaje comprensible</t>
  </si>
  <si>
    <t xml:space="preserve">Divulgar boletines de prensa con información de la gestión institucional </t>
  </si>
  <si>
    <t>Boletines de prensa divulgados</t>
  </si>
  <si>
    <t>Asegurar que toda información divulgada en canales externos sea de fácil comprensión para los grupos de valor</t>
  </si>
  <si>
    <t xml:space="preserve">Informe del porcentaje de  información de fácil comprensión, divulgada e canales externos </t>
  </si>
  <si>
    <t>Elaborar un informe individual de rendición de cuentas con corte a 31 de diciembre de 2020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</si>
  <si>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Informe individual de rendición de cuentas  publicado en la página web en la sección “Transparencia y acceso a la información</t>
  </si>
  <si>
    <t>Producir y documentar de manera permanente en el año 2021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</si>
  <si>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</si>
  <si>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2. Diálogo de doble vía con la ciudadanía y sus organizaciones</t>
  </si>
  <si>
    <t>Diseñar e implementar espacios de dialogo  nacionales y territoriales  con base en los lineamientos del Manual Único de Rendición de Cuentas (MURC)  de acuerdo con el cronograma establecido  por el Sistema de Rendición de Cuentas.</t>
  </si>
  <si>
    <t xml:space="preserve"> Espacios de dialogo  nacionales y territoriales diseñados e implementados de acuerdo con el cronograma establecido  por el Sistema de Rendición de Cuentas.</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</si>
  <si>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</si>
  <si>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Estrategia  de divulgación  de los avances de la entidad respecto de la implementación del Acuerdo de Paz  diseñada e Implementada</t>
  </si>
  <si>
    <t>Realizar el principal espacio de rendición de cuentas</t>
  </si>
  <si>
    <t>Espacio de rendición de cuentas realizado</t>
  </si>
  <si>
    <t>Realizar Chat ciudadano temático que propicien el diálogo con la ciudadanía.</t>
  </si>
  <si>
    <t xml:space="preserve">9 Chat ciudadano temático realizados </t>
  </si>
  <si>
    <t>3. Incentivos para motivar la cultura de la rendición y petición de cuentas</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</si>
  <si>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</si>
  <si>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</si>
  <si>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</si>
  <si>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</si>
  <si>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</si>
  <si>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</si>
  <si>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4. Evaluación y retroalimentación a la gestión institucional</t>
  </si>
  <si>
    <t>Evaluar la estrategia de rendición de cuentas (incluyendo cada espacio de diálogo)</t>
  </si>
  <si>
    <t>Informe de evaluación e Informe de Seguimiento</t>
  </si>
  <si>
    <r>
      <t>1</t>
    </r>
    <r>
      <rPr>
        <b/>
        <sz val="11"/>
        <rFont val="Calibri"/>
        <family val="2"/>
      </rPr>
      <t xml:space="preserve">. Estructura administrativa y Direccionamiento estratégico </t>
    </r>
  </si>
  <si>
    <t>Diseñar e implementar la estrategia de participación ciudadana</t>
  </si>
  <si>
    <t>Estrategia de participación ciudadana diseñada e implementada</t>
  </si>
  <si>
    <t>Estandarizar e implementar formato para reporte de actividades de participación</t>
  </si>
  <si>
    <t>Formato estandarizado e implementado</t>
  </si>
  <si>
    <t>Adecuar los puntos de atención en las Direcciones Territoriales para  mejorar la accesibilidad de la población en condición de discapacidad motora</t>
  </si>
  <si>
    <t>4 puntos de atención en las Direcciones Territoriales adecuados</t>
  </si>
  <si>
    <t>2. Fortalecimiento de los canales de atención</t>
  </si>
  <si>
    <t>Fortalecer el Canal telefónico de atención</t>
  </si>
  <si>
    <t>Canal  telefónico fortalecido</t>
  </si>
  <si>
    <t>Promover que los canales de atención sean utilizados de forma consistente y homogénea por parte de las unidades ejecutoras que le responden al ciudadano</t>
  </si>
  <si>
    <t>Uso de canales de forma consistente y homogénea, promovido</t>
  </si>
  <si>
    <t>Adoptar mecanismos de comunicación incluyentes</t>
  </si>
  <si>
    <t>Mecanismos de comunicación incluyentes, adoptados</t>
  </si>
  <si>
    <t>3. Talento humano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</si>
  <si>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</si>
  <si>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</si>
  <si>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</si>
  <si>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</si>
  <si>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</si>
  <si>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</si>
  <si>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</si>
  <si>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</si>
  <si>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 4.  Normativo y procedimental</t>
  </si>
  <si>
    <t>Diseño de estrategia para incorporar el lenguaje claro en la gestión de la Entidad</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</si>
  <si>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</si>
  <si>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</si>
  <si>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</si>
  <si>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</si>
  <si>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</si>
  <si>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</si>
  <si>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</si>
  <si>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</si>
  <si>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</si>
  <si>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</si>
  <si>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5.Relacionamiento con el ciudadano</t>
  </si>
  <si>
    <t>Definir y difundir el portafolio de servicios al ciudadano de la entidad</t>
  </si>
  <si>
    <t> Portafolio de servicios definido y difundido</t>
  </si>
  <si>
    <t>Adecuar el modelo de servicio al servicio ciudadano al modelo sectorial de Transporte</t>
  </si>
  <si>
    <t>Modelo del Servicio al Ciudadano adecuado al sectorial</t>
  </si>
  <si>
    <t>1. Lineamientos de Transparencia Activa</t>
  </si>
  <si>
    <t>Definir y aprobar el diseño de la ficha web para cada proyecto y divulgarla en el portal de Invias y datos abiertos</t>
  </si>
  <si>
    <t>Fichas web de proyectos diseñada, aprobada y divulgadas en la página web y datos abiertos</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</si>
  <si>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</si>
  <si>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</si>
  <si>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</si>
  <si>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</si>
  <si>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</si>
  <si>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</si>
  <si>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Elaboración y presentación de Estados Financieros</t>
  </si>
  <si>
    <t>Estados Financieros presentados</t>
  </si>
  <si>
    <t>Formular y actualizar el Plan Anual de Adquisiciones -PAA -</t>
  </si>
  <si>
    <t>Plan Anual de Adquisiciones formulado y actualizado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</si>
  <si>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</si>
  <si>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</si>
  <si>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</si>
  <si>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</si>
  <si>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</si>
  <si>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</si>
  <si>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</si>
  <si>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</si>
  <si>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</si>
  <si>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</si>
  <si>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</si>
  <si>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</si>
  <si>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</si>
  <si>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</si>
  <si>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</si>
  <si>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Acum.</t>
  </si>
  <si>
    <t>Actividades que vences en el 1° trimestre</t>
  </si>
  <si>
    <t>Actividades que vences en el 2° trimestre</t>
  </si>
  <si>
    <t>Actividades que vences en el 3° trimestre</t>
  </si>
  <si>
    <t>Actividades que vences en el 4° trimestre</t>
  </si>
  <si>
    <t>Código de buen gobierno adoptado</t>
  </si>
  <si>
    <t>Adoptar un código de  buen gobierno que incluya lineamientos sobre manejo de conflicto de intereses, mecanismos de protección al denunciante y canales de denuncia de hechos de corrupción.</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</si>
  <si>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</si>
  <si>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</si>
  <si>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</si>
  <si>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</si>
  <si>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</si>
  <si>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</si>
  <si>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</si>
  <si>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</si>
  <si>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</si>
  <si>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</si>
  <si>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</si>
  <si>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</si>
  <si>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</si>
  <si>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</si>
  <si>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</si>
  <si>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Avance fente a programado en 1ª trimestre</t>
  </si>
  <si>
    <t>Avance respecto al total programado en el año</t>
  </si>
  <si>
    <t>No aplica en el periodo</t>
  </si>
  <si>
    <t xml:space="preserve"> Virtualización del trámite y expedición electrónica del permiso "Permiso con formalidades plenas para movilización de carga indivisible, extra dimensionada o extrapesada"</t>
  </si>
  <si>
    <t>Permiso con formalidades plenas para movilización de carga indivisible, extra dimensionada o extrapesada virtualizado</t>
  </si>
  <si>
    <t xml:space="preserve"> Optimizar aplicativo para "Permiso para movilización de carga extra dimensionada por las vías nacionales"</t>
  </si>
  <si>
    <t>Aplicativo optimizado para Permiso para movilización de carga extra dimensionada por las vías nacionales</t>
  </si>
  <si>
    <t>Avance frente a programado en 2° trimestre</t>
  </si>
  <si>
    <t>CORTE 3° trimestre de 2021</t>
  </si>
  <si>
    <t>1. Monitoreo con corte al 2° trimestre disponible en https://www.invias.gov.co/index.php/plan-anticorrupcion-y-de-atencion-al-ciudadano</t>
  </si>
  <si>
    <t>Validar</t>
  </si>
  <si>
    <t>TI</t>
  </si>
  <si>
    <r>
      <rPr>
        <b/>
        <sz val="11"/>
        <color theme="1"/>
        <rFont val="Calibri"/>
        <family val="2"/>
        <scheme val="minor"/>
      </rPr>
      <t xml:space="preserve">MEMORANDO No OCI 70332  del  22/09/2021: </t>
    </r>
    <r>
      <rPr>
        <sz val="11"/>
        <color theme="1"/>
        <rFont val="Calibri"/>
        <family val="2"/>
        <scheme val="minor"/>
      </rPr>
      <t>Se realizó y publicó el 13/09/2021 en la página WEB de la Entidad el Seguimiento  cuatrimestral al Plan Anticorrupción y Atención al Ciudadano - Mapa de Riesgos de Corrupción y Estrategia de Racionalización de Trámites Consolidada con corte a 31 de agosto de 2021, en el enlace: https://www.invias.gov.co/index.php/plan-anticorrupcion-y-de-atencion-al-ciudadano y se socializó al interior de la entidad a funcionarios y contratistas mediante correo del Grupo Comunicaciones el  15/09/2021.</t>
    </r>
  </si>
  <si>
    <r>
      <t xml:space="preserve">No aplica en el periodo
MEMORANDO No OCI 70332  del  22/09/2021: </t>
    </r>
    <r>
      <rPr>
        <sz val="11"/>
        <color theme="1"/>
        <rFont val="Calibri"/>
        <family val="2"/>
        <scheme val="minor"/>
      </rPr>
      <t>No aplica en el periodo. Actividad programada de acuerdo con el Plan Táctico y los Planes Operativos 2021 de la OCI, el último trimestre de la vigencia.</t>
    </r>
  </si>
  <si>
    <r>
      <t xml:space="preserve">Actividad cumplida en el primer trimestre
</t>
    </r>
    <r>
      <rPr>
        <b/>
        <sz val="11"/>
        <color theme="1"/>
        <rFont val="Calibri"/>
        <family val="2"/>
        <scheme val="minor"/>
      </rPr>
      <t>MEMORANDO No DC 70779  del 23/09/2021:</t>
    </r>
    <r>
      <rPr>
        <sz val="11"/>
        <color theme="1"/>
        <rFont val="Calibri"/>
        <family val="2"/>
        <scheme val="minor"/>
      </rPr>
      <t xml:space="preserve">
Plan Anual de Adquisiciones formulado el día 5 de enero de 2021 y con 416 actualizaciones con corte a 21 de septiembre de 2021.</t>
    </r>
  </si>
  <si>
    <r>
      <t xml:space="preserve">Como parte de la implementación de la nueva política institucional de administración del riesgo se han adelantado mesas de trabajo para migrar/validar o proponer actualizaciones a los riesgos de corrupción, para preaprobación d ellos líderes de proceso.
</t>
    </r>
    <r>
      <rPr>
        <b/>
        <sz val="11"/>
        <rFont val="Calibri"/>
        <family val="2"/>
        <scheme val="minor"/>
      </rPr>
      <t xml:space="preserve">MEMORANDO No OCI 70332  del  22/09/2021:
</t>
    </r>
    <r>
      <rPr>
        <sz val="11"/>
        <rFont val="Calibri"/>
        <family val="2"/>
        <scheme val="minor"/>
      </rPr>
      <t xml:space="preserve">1. El riesgo que se está  administrando en la Oficina de Control Interno es el riesgo de gestión denominado RIESGO INHERENTE o Riesgo de Auditoría; que de acuerdo con los parámetros establecidos en la nueva Guía para la administración del riesgo y el diseño de controles Versión 5 del DAFP, se encuentra identificado en la caracterización del proceso en el aplicativo Kawak como: "Posibilidad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  sobre el cual se ha remitido diligenciado  trimestralmente a la Oficina Asesora de Planeación  el formato de monitoreo. El formato del Segundo Trimestre se envió mediante correo electrónico a la facilitadora de la OAP el 7 de septiembre de 2021.
2. Se realizó y publicó el 13/09/2021 en la página WEB de la Entidad el Seguimiento  cuatrimestral al Plan Anticorrupción y Atención al Ciudadano - Mapa de Riesgos de Corrupción y Estrategia de Racionalización de Trámites Consolidada con corte a 31 de agosto de 2021, en el enlace: https://www.invias.gov.co/index.php/plan-anticorrupcion-y-de-atencion-al-ciudadano y se socializó al interior de la entidad a funcionarios y contratistas mediante correo del Grupo Comunicaciones el  15/09/2021.
</t>
    </r>
    <r>
      <rPr>
        <b/>
        <sz val="11"/>
        <rFont val="Calibri"/>
        <family val="2"/>
        <scheme val="minor"/>
      </rPr>
      <t xml:space="preserve">MEMORANDO No DC 70779  del 23/09/2021:
</t>
    </r>
    <r>
      <rPr>
        <sz val="11"/>
        <rFont val="Calibri"/>
        <family val="2"/>
        <scheme val="minor"/>
      </rPr>
      <t xml:space="preserve">Como parte de la implementación de la nueva política institucional de administración del riesgo se han adelantado mesas de trabajo para migrar/validar o proponer actualizaciones a los riesgos de corrupción, para preaprobación de los líderes de proceso. A la fecha de corte se dió inicio a la revisión del contenido de los riesgos a fin de realizar ajustes, los cuales serán presentados oportunamente.
</t>
    </r>
    <r>
      <rPr>
        <b/>
        <sz val="11"/>
        <rFont val="Calibri"/>
        <family val="2"/>
        <scheme val="minor"/>
      </rPr>
      <t xml:space="preserve">MEMORANDO No DO 72266  del  29/09/2021 :
</t>
    </r>
    <r>
      <rPr>
        <sz val="11"/>
        <rFont val="Calibri"/>
        <family val="2"/>
        <scheme val="minor"/>
      </rPr>
      <t xml:space="preserve">Como parte de la implementación de la nueva política institucional de administración del riesgo se han adelantado mesas de trabajo para migrar/validar o proponer actualizaciones a los riesgos de corrupción, para preaprobación d ellos líderes de proceso.  1. La dirección Operativa solicito a sus UE mediante correo electronico de fecha 31 de agosto de 2021, el reporte de los hechos asociados a presuntos hechos de corrupción del mes de Julio y agosto de 2021. 2. Las unidades ejecutoras mediante memornados SMF62701 y SRN64358 de fechas 30 de agosto y 3 de septiembre de 2021 y la SRT, DO-GTE, DO-GGP y DO-GPE mediante correos electronicos de fecha  1 y 3 de septiembre de 2021 informaron que el periodo comprendido del 1° de julio al 31 de agosto de 2021, no se tuvo alguno reporte de corrupción de acuerdo a las variables relacionadas en el mapa de riesgos de corrupción. Esta información se toma de acuerdo al reporte efectuado por los supervisores a los gestores y estos a su vez a los enlaces en la unidades ejecutoras. Tomado como referencia los informes semanales y mensuales de interventoria de los contratos a cargo de las subdirecciónes.
Adicional a ello y debido a que el formato para el monitoreo del mencionado riesgo fue actualizado para el mes de septiembre, se tendra una socializacion el proximo miercoles 29-09-2021. Una vez se cuente con dicha socialziación se dara alcance al reporte incluyendo el mes de septiembre de 2021. </t>
    </r>
  </si>
  <si>
    <r>
      <t xml:space="preserve">1. Actividad cumplida en el primer trimestre.
2. Producto de las mesas de trabajo de revisión y actualización de los riegsos se han identificado mejoras en los riegsos de corrupción, los cuales se encuentran en la agenda del proximo Comité Institucional de Gestión y Desempeño.
3. Actualización bajo nuvas hojas d etrabajo disponible en  https://www.invias.gov.co/index.php/informacion-institucional/sistema-de-gestion-de-calidad (hoja 2 denomindada "CUADRO DE MANDO RC" )
</t>
    </r>
    <r>
      <rPr>
        <b/>
        <sz val="11"/>
        <rFont val="Calibri"/>
        <family val="2"/>
        <scheme val="minor"/>
      </rPr>
      <t xml:space="preserve">MEMORANDO No OCI 70332  del  22/09/2021:
</t>
    </r>
    <r>
      <rPr>
        <sz val="11"/>
        <rFont val="Calibri"/>
        <family val="2"/>
        <scheme val="minor"/>
      </rPr>
      <t xml:space="preserve">No aplica. Teniendo en cuenta que mediante Memorando OCI 73294 del 27/11/2020, en respuesta del Memorando Circular OAP 71909 del 24/11/2020, se manifestó que la OCI no tiene riesgos de corrupción en el proceso de Evaluación y Seguimiento; toda vez que; al no ser unidad ejecutora, no se gestionan recursos públicos; así mismo, al estar impedidos para refrendar actos administrativos y no tener capacidad decisoria, no se toman decisiones de orden administrativo.  
El riesgo que se está  administrando es el riesgo de gestión denominado RIESGO INHERENTE o Riesgo de Auditoría; que de acuerdo con los parámetros establecidos en la nueva Guía para la administración del riesgo y el diseño de controles Versión 5 del DAFP, se encuentra identificado en la caracterización del proceso en el aplicativo Kawak como: "Posibilidad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  sobre el cual se ha remitido diligenciado  trimestralmente a la Oficina Asesora de Planeación  el formato de monitoreo. El formato del Segundo Trimestre se envió mediante correo electrónico a la facilitadora de la OAP el 7 de septiembre de 2021.
</t>
    </r>
    <r>
      <rPr>
        <b/>
        <sz val="11"/>
        <rFont val="Calibri"/>
        <family val="2"/>
        <scheme val="minor"/>
      </rPr>
      <t>MEMORANDO No DC 70779  del 23/09/2021:</t>
    </r>
    <r>
      <rPr>
        <sz val="11"/>
        <rFont val="Calibri"/>
        <family val="2"/>
        <scheme val="minor"/>
      </rPr>
      <t xml:space="preserve">
La Matriz de riesgos de corrupción está publicada en KAWAK en proceso de aprobación. Los riesgos planteados podrán ser sujetos de ajuste.
</t>
    </r>
    <r>
      <rPr>
        <b/>
        <sz val="11"/>
        <rFont val="Calibri"/>
        <family val="2"/>
        <scheme val="minor"/>
      </rPr>
      <t xml:space="preserve">MEMORANDO No DO 72266  del  29/09/2021 :
</t>
    </r>
    <r>
      <rPr>
        <sz val="11"/>
        <rFont val="Calibri"/>
        <family val="2"/>
        <scheme val="minor"/>
      </rPr>
      <t>La Dirección Operativa participó en la Construcción del Mapa de Riesgos de Corrupción, a través de las reuniones a las cuales fue convocada, quedando cumplida esta actividad al 100% en el primer trimestre.</t>
    </r>
  </si>
  <si>
    <r>
      <rPr>
        <b/>
        <sz val="11"/>
        <color theme="1"/>
        <rFont val="Calibri"/>
        <family val="2"/>
        <scheme val="minor"/>
      </rPr>
      <t>MEMORANDO No SA 72663  del  30/09/2021:</t>
    </r>
    <r>
      <rPr>
        <sz val="11"/>
        <color theme="1"/>
        <rFont val="Calibri"/>
        <family val="2"/>
        <scheme val="minor"/>
      </rPr>
      <t xml:space="preserve">
Documento aprobado por el Consejo Directivo en sesión de mes de abril de 2021.</t>
    </r>
  </si>
  <si>
    <t>La Oficina Asesora de Planeación realizó propuesta del formato teniendo en cuenta los elementos de los autodiagnósticos de rendición de cuentas y participación, él cual fue acogido e implementado por el grupo de atención al Ciudadano  de la Secretaría General.
La implementación se ha realizado mediante los siguientes memorandos:
1. MEMORANDO  CIRCULAR No SG-GAC 20487 del 25/03/2021: socialización del formato
2. MEMORANDO  CIRCULAR No SG-GAC 41951 del 15/06/2021: alcance al memorando No. SG - GAC 21837 de 30/03/2021 (actualización matriz con estrategia 2021)
En sesión del 27 de agosto los miembros del Comité Institucional de Gestión y Desemepeño ratificaron a la Secretaría General como líder interno en la implementación de la politica de Participación Ciudadana en la Gestión Pública.</t>
  </si>
  <si>
    <r>
      <rPr>
        <b/>
        <sz val="11"/>
        <color theme="1"/>
        <rFont val="Calibri"/>
        <family val="2"/>
        <scheme val="minor"/>
      </rPr>
      <t xml:space="preserve">MEMORANDO No OCI 70332  del  22/09/2021: 
</t>
    </r>
    <r>
      <rPr>
        <sz val="11"/>
        <color theme="1"/>
        <rFont val="Calibri"/>
        <family val="2"/>
        <scheme val="minor"/>
      </rPr>
      <t>De conformidad con el Plan de Auditoría Anual Aprobado por el Comité Institucional de Coordinación de Control Interno el  09 de marzo de 2021; el Plan Táctico y los Planes Operativos 2021 de la OCI, las Auditorías: Accesibilidad al Medio Físico. Espacios de Servicio al Ciudadano en la Administración Pública. Norma Técnica NTC 6047 -2013 - Direcciones Territoriales y Planta Central y  Auditoría al Modelo de Seguridad y Privacidad de la Información (MSPI) -Gobierno en Línea   se encuentra en ejecución y  la Auditoría - Accesibilidad a páginas WEB - Norma Técnica NTC 5854 iniciará la última semana del mes de septiembre de 2021.</t>
    </r>
  </si>
  <si>
    <t xml:space="preserve"> </t>
  </si>
  <si>
    <r>
      <rPr>
        <b/>
        <sz val="11"/>
        <color theme="1"/>
        <rFont val="Calibri"/>
        <family val="2"/>
        <scheme val="minor"/>
      </rPr>
      <t>MEMORANDO No SA 72663  del  30/09/2021:</t>
    </r>
    <r>
      <rPr>
        <sz val="11"/>
        <color theme="1"/>
        <rFont val="Calibri"/>
        <family val="2"/>
        <scheme val="minor"/>
      </rPr>
      <t xml:space="preserve">
Se expidió Memorando Circular SG GAC 38245 del 01 dejunio de 2021
</t>
    </r>
    <r>
      <rPr>
        <b/>
        <sz val="11"/>
        <color theme="1"/>
        <rFont val="Calibri"/>
        <family val="2"/>
        <scheme val="minor"/>
      </rPr>
      <t xml:space="preserve">MEMORANDO No SG-GAC 72884  del 30/09/2021
</t>
    </r>
    <r>
      <rPr>
        <sz val="11"/>
        <color theme="1"/>
        <rFont val="Calibri"/>
        <family val="2"/>
        <scheme val="minor"/>
      </rPr>
      <t>1. Mediante  MEMORANDO No SG-GAC 58198 de Fecha12/08/2021  se solicito recursos a la Secretaria General para el fortaleciento e implementacion de herramientas que  aumenten la accesibiliad  en el canal telefonico .                    2.  MEMORANDO
No SG-GAC 60781 del 23 de agosto del 2021 -  Solicitud de recursos y/o elementos de señalización.                                           3. por correo eectronico del 20/09/2021 se solicito informacion al MINTIC.                                                                                         4. Por correo elctronico del 20/09/2021  se solicito  adecuación de  enlaces de accesibilidad en la pagina web</t>
    </r>
  </si>
  <si>
    <r>
      <t xml:space="preserve">1. Información disponible en:
a. Página web: https://www.invias.gov.co/index.php/archivo-y-documentos/politicas-y-lineamientos/11723-politica-institucional-de-administracion-del-riesgo-2021/file  y http://intranet/index.php/la-calidad-al-dia/direccionamiento-estrategico#formular-los-lineamientos-para-la-administracion-del-riesgo
b. Intranet: http://intranet/index.php/la-calidad-al-dia/direccionamiento-estrategico
2. Publicación de banner en intanet y correo masivo del 20 de septiembre
</t>
    </r>
    <r>
      <rPr>
        <b/>
        <sz val="11"/>
        <rFont val="Calibri"/>
        <family val="2"/>
        <scheme val="minor"/>
      </rPr>
      <t>MEMORANDO  No DG-GC 74958 del 07/10/2021</t>
    </r>
    <r>
      <rPr>
        <sz val="11"/>
        <rFont val="Calibri"/>
        <family val="2"/>
        <scheme val="minor"/>
      </rPr>
      <t xml:space="preserve">
Actividad cumplida en el segundo trimestre, publicación de la nueva versión 2021 de la Política, disponible en el vínculo: https://www.invias.gov.co/index.php/archivo-y-documentos/politicas-y-lineamientos/11723-politica-institucional-de-administracion-del-riesgo-2021/file y en la Intranet en el vínculo: http://intranet/index.php/la-calidad-al-dia/direccionamiento-estrategico#formular-los-lineamientos-para-la-administracion-del-riesgo</t>
    </r>
  </si>
  <si>
    <r>
      <t xml:space="preserve">Versión 2 disponible en: 
1 Portal web: https://www.invias.gov.co/index.php/informacion-institucional/sistema-de-gestion-de-calidad
2. Intanet: http://intranet/index.php/la-calidad-al-dia/control-interno
</t>
    </r>
    <r>
      <rPr>
        <b/>
        <sz val="11"/>
        <rFont val="Calibri"/>
        <family val="2"/>
        <scheme val="minor"/>
      </rPr>
      <t xml:space="preserve">
MEMORANDO  No DG-GC 74958 del 07/10/2021
</t>
    </r>
    <r>
      <rPr>
        <sz val="11"/>
        <rFont val="Calibri"/>
        <family val="2"/>
        <scheme val="minor"/>
      </rPr>
      <t>Actividad actualizada en el tercer trimestre, publicación de la nueva versión 2021 del Mapa de Riesgos, disponible en el vínculo: https://www.invias.gov.co/index.php/archivo-y-documentos/hechos-de-transparencia/planeacion-gestion-y-control/11304-mapa-de-riesgos-institucional-2021-v-1/file y en la Intranet en el vínculo: http://intranet/index.php/la-calidad-al-dia/control-interno</t>
    </r>
  </si>
  <si>
    <r>
      <t xml:space="preserve">MEMORANDO  No DG-GC 74958 del 07/10/2021
</t>
    </r>
    <r>
      <rPr>
        <sz val="11"/>
        <color theme="1"/>
        <rFont val="Calibri"/>
        <family val="2"/>
        <scheme val="minor"/>
      </rPr>
      <t xml:space="preserve">Se divulgaron 60 boletines de prensa durante el tercer trimestre de 2021, disponibles en el vínculo: https://www.invias.gov.co/index.php/sala/noticias
 </t>
    </r>
  </si>
  <si>
    <r>
      <rPr>
        <b/>
        <sz val="11"/>
        <color theme="1"/>
        <rFont val="Calibri"/>
        <family val="2"/>
        <scheme val="minor"/>
      </rPr>
      <t>MEMORANDO  No DG-GC 74958 del 07/10/2021</t>
    </r>
    <r>
      <rPr>
        <sz val="11"/>
        <color theme="1"/>
        <rFont val="Calibri"/>
        <family val="2"/>
        <scheme val="minor"/>
      </rPr>
      <t xml:space="preserve">
Toda la información publicada en canales externos es de fácil comprensión.</t>
    </r>
  </si>
  <si>
    <r>
      <rPr>
        <b/>
        <sz val="11"/>
        <color theme="1"/>
        <rFont val="Calibri"/>
        <family val="2"/>
        <scheme val="minor"/>
      </rPr>
      <t>MEMORANDO No SF 74167  del  05/10/2021</t>
    </r>
    <r>
      <rPr>
        <sz val="11"/>
        <color theme="1"/>
        <rFont val="Calibri"/>
        <family val="2"/>
        <scheme val="minor"/>
      </rPr>
      <t xml:space="preserve">
Esta actividad se realiza el primer trimestre de cada año ya que es año  vencido. Los estados financieros para la vigencia 2021 se presentaran el primer trimestre del año 2022. sin embargo  en la siguiente direccion electronica se encuentran las notas a los estados financieros de la presente vigencia actualizado a 17/09/2021 https://www.invias.gov.co/index.php/informacion-institucional/hechos-de-transparencia/informacion-financiera-y-contable/estados-financieros-2021</t>
    </r>
  </si>
  <si>
    <r>
      <t xml:space="preserve">Actividad cumplida en el primer trimestre.
</t>
    </r>
    <r>
      <rPr>
        <b/>
        <sz val="11"/>
        <color theme="1"/>
        <rFont val="Calibri"/>
        <family val="2"/>
        <scheme val="minor"/>
      </rPr>
      <t>MEMORANDO No DO 72266  del  29/09/2021 :</t>
    </r>
    <r>
      <rPr>
        <sz val="11"/>
        <color theme="1"/>
        <rFont val="Calibri"/>
        <family val="2"/>
        <scheme val="minor"/>
      </rPr>
      <t xml:space="preserve">
La Dirección Operativa  suministro la información de su competencia para la elaboración de dicho informe. al respecto, El INVIAS realizo la publicación del informe de rendición de cuentas 2020 en el siguiente enlace: https://www.invias.gov.co/index.php/archivo-y-documentos/hechos-de-transparencia/rendicion-de-cuentas/10935-informe-de-rendicion-de-cuentas-2020/file. Actividad cumplida en el primer trimestre.</t>
    </r>
  </si>
  <si>
    <r>
      <t xml:space="preserve">Se publicó en la página web informe de Seguimiento Indicadores Plan Nacional de Desarrollo- PND- y Plan Marco de Implementación del Acuerdo de Paz – PMI-, con los avances de los indicadores de Porcentaje de kilómetros de vías priorizadas construidas o en mantenimiento, Porcentaje de kilómetros de vías priorizadas construidas o en mantenimiento en municipios PDET y Número de Juntas de Acción Comunal contratadas en los procesos de contratación del proyecto de vías terciarias para la paz y el posconflicto, así mismo, la Subdirección de la Red Terciaria y férrea realizó informes con las inversiones en municipios PDET. </t>
    </r>
    <r>
      <rPr>
        <b/>
        <sz val="11"/>
        <color theme="1"/>
        <rFont val="Calibri"/>
        <family val="2"/>
        <scheme val="minor"/>
      </rPr>
      <t xml:space="preserve">
MEMORANDO No DO 72266  del  29/09/2021 : </t>
    </r>
    <r>
      <rPr>
        <sz val="11"/>
        <color theme="1"/>
        <rFont val="Calibri"/>
        <family val="2"/>
        <scheme val="minor"/>
      </rPr>
      <t xml:space="preserve">
La subdirección de Red Terciaria ha documentado los avances del programa con el objeto de compilar el informe final de la vigencia 2021 para su respectiva publicación en el 2022, tal como fue publicado en el 2020. Dentro de dichos informes se incluyen avances hechos desde la entidad, en especifico frente a las inversiones en los municipios PDET.</t>
    </r>
  </si>
  <si>
    <r>
      <t xml:space="preserve">Se dieron a conocer los avances de las intervenciones en vías terciarias y la contratación de Juntas de Acción Comunal para la realización de mantenimiento rutinario, se destacó, la donación hecha por la Fundación Buffet, para el mejoramiento de vías terciarias en la región del Catatumbo y se diseñó cartilla del programa Colombia Rural, la cual se desarrolló en departamentos azotados por el conflicto armado interno. https://www.invias.gov.co/index.php/sala/noticias/3941-gobierno-duque-gestiona-donacion-de-60-000-millones-para-el-mejoramiento-de-80-km-de-vias-rurales-en-la-region-de-catatumbo . </t>
    </r>
    <r>
      <rPr>
        <b/>
        <sz val="11"/>
        <rFont val="Calibri"/>
        <family val="2"/>
        <scheme val="minor"/>
      </rPr>
      <t xml:space="preserve">
MEMORANDO No DO 72266  del  29/09/2021 :</t>
    </r>
    <r>
      <rPr>
        <sz val="11"/>
        <rFont val="Calibri"/>
        <family val="2"/>
        <scheme val="minor"/>
      </rPr>
      <t xml:space="preserve">
Desde la Subdirección de la Red Terciaria y Férrea, continuamos trabajando de manera articulada con la D.G y con la Oficina de comunicación de la entidad, para dar a conocer los avances que en temas de vías terciarias en donde  hemos tenido en el marco de la implementación de los acuerdos de paz; como por ejemplo, la donación hecha por la fundación wuffet, para el mejoramiento de vías terciarias en la región del Catatumbo. Así mismo, se ha diseñado de manera articulada con la DG - oficina asesora de comunicaciones, la cartilla del programa Colombia Rural, el cual, se desarrollara en varios departamentos azotados por el conflicto armado interno. https://www.invias.gov.co/index.php/sala/noticias/3941-gobierno-duque-gestiona-donacion-de-60-000-millones-para-el-mejoramiento-de-80-km-de-vias-rurales-en-la-region-de-catatumbo .</t>
    </r>
  </si>
  <si>
    <t>1. Mal enviado el 17/09/21 al grupo de comunicaciones, solicitando elaboración de banner para pagina web, intranet y correo divulgando la politica institucional de adminsitración del riesgo
2. Diseño de encuestas de sondeo para identificar oportunidades de mejora y nivel de socialización de la politica institucional de adminsitración del riesgo (una para Líderes d eproceso y Facilitadores del MIPG), una para funcionarios/contratistas en general y otra para ciudadanía general, enviadas el 17/09/21 al grupo de comunicaciones con propuesta de campaña
3. Revisión de textos para divulgación, interna mediante correo masivo a nivel interno del 20 de sepriembre</t>
  </si>
  <si>
    <r>
      <rPr>
        <b/>
        <sz val="11"/>
        <rFont val="Calibri"/>
        <family val="2"/>
        <scheme val="minor"/>
      </rPr>
      <t>MEMORANDO No DO 72266  del  29/09/2021 :</t>
    </r>
    <r>
      <rPr>
        <sz val="11"/>
        <rFont val="Calibri"/>
        <family val="2"/>
        <scheme val="minor"/>
      </rPr>
      <t xml:space="preserve">
La Dirección Operativa ha atendido lo pertinente a cada una de las actividades que por parte de la Oficina Asesora de Planeación (quien lidera el tema) para dar cumplimiento a una eficiente y responsable rendición de cuentas para la vigencia 2020, atendiendo los criterios que establece la normatividad en mención. https://www.youtube.com/watch?v=GSuoe1Ti4o4
</t>
    </r>
    <r>
      <rPr>
        <b/>
        <sz val="11"/>
        <rFont val="Calibri"/>
        <family val="2"/>
        <scheme val="minor"/>
      </rPr>
      <t xml:space="preserve">MEMORANDO  No DG-GC 74958 del 07/10/2021
</t>
    </r>
    <r>
      <rPr>
        <sz val="11"/>
        <rFont val="Calibri"/>
        <family val="2"/>
        <scheme val="minor"/>
      </rPr>
      <t>Actividad actualizada en el tercer trimestre, transmisiones en vivo a través de Facebook Live, disponibles en el vínculo: https://www.invias.gov.co/index.php/servicios-al-ciudadano/participacion-en-linea/resultados-de-participacion</t>
    </r>
  </si>
  <si>
    <r>
      <rPr>
        <b/>
        <sz val="11"/>
        <rFont val="Calibri"/>
        <family val="2"/>
        <scheme val="minor"/>
      </rPr>
      <t>MEMORANDO No DO 72266  del  29/09/2021 :</t>
    </r>
    <r>
      <rPr>
        <sz val="11"/>
        <rFont val="Calibri"/>
        <family val="2"/>
        <scheme val="minor"/>
      </rPr>
      <t xml:space="preserve"> 
La Dirección Operativa en colaboración con el área de comunicaciones realizo en este periodo 2 Facebook live para informar e incentivar la participación ciudadana en los inicios y finalización de obras, información de proyectos en el departamento de Boyacá y firma de convenios en el departamento de Córdoba.
Julio
https://www.facebook.com/InviasOficial/videos/495042711794872
Agosto
https://www.facebook.com/InviasOficial/videos/605435187306222
</t>
    </r>
    <r>
      <rPr>
        <b/>
        <sz val="11"/>
        <rFont val="Calibri"/>
        <family val="2"/>
        <scheme val="minor"/>
      </rPr>
      <t xml:space="preserve">MEMORANDO  No DG-GC 74958 del 07/10/2021
</t>
    </r>
    <r>
      <rPr>
        <sz val="11"/>
        <rFont val="Calibri"/>
        <family val="2"/>
        <scheme val="minor"/>
      </rPr>
      <t xml:space="preserve">Se realizaron 2 chats virtuales en vivo durante el tercer trimestre, disponibles en el vínculo: https://www.invias.gov.co/index.php/servicios-al-ciudadano/participacion-en-linea/resultados-de-participacion
Desde la Dirección Técnica hemos coordinado, y  realizado hasta el momento cuatro (4) chats ciudadanos con el fin de compartir con la ciudadania avances de nuestros proyectos mas importantes: 3 de junio liderado por el Director Técnico sobre las OBRAS EN EL MUNICIPIO DE SALAMINA Y EN LA VIA CIENAGA BARRANQUILLA;  24 de junio  liderado por el Director Técnico sobre nuevas fuentes de financiacion;  23 de julio liderado por la subdirectora de Estudios e innovación sobre nuevas tecnologias, y el 27 de septiembre liderado por el subdirector de medio ambiente. dando cumplimiento a nuestra meta anual. 
</t>
    </r>
    <r>
      <rPr>
        <b/>
        <sz val="11"/>
        <rFont val="Calibri"/>
        <family val="2"/>
        <scheme val="minor"/>
      </rPr>
      <t xml:space="preserve">MEMORANDO No DT 75545 del 11/10/2021
 </t>
    </r>
    <r>
      <rPr>
        <sz val="11"/>
        <rFont val="Calibri"/>
        <family val="2"/>
        <scheme val="minor"/>
      </rPr>
      <t xml:space="preserve">Desde la Dirección Técnica hemos coordinado, y  realizado hasta el momento cuatro (4) chats ciudadanos con el fin de compartir con la ciudadania avances de nuestros proyectos mas importantes: 3 de junio liderado por el Director Técnico sobre las OBRAS EN EL MUNICIPIO DE SALAMINA Y EN LA VIA CIENAGA BARRANQUILLA;  24 de junio  liderado por el Director Técnico sobre nuevas fuentes de financiacion;  23 de julio liderado por la subdirectora de Estudios e innovación sobre nuevas tecnologias, y el 27 de septiembre liderado por el subdirector de medio ambiente. dando cumplimiento a nuestra meta anual. </t>
    </r>
  </si>
  <si>
    <r>
      <rPr>
        <b/>
        <sz val="11"/>
        <rFont val="Calibri"/>
        <family val="2"/>
        <scheme val="minor"/>
      </rPr>
      <t xml:space="preserve">MEMORANDO No DO 72266  del  29/09/2021 : </t>
    </r>
    <r>
      <rPr>
        <sz val="11"/>
        <rFont val="Calibri"/>
        <family val="2"/>
        <scheme val="minor"/>
      </rPr>
      <t xml:space="preserve">
El manejo de  lo concerniente a las veedurías esta a cargo del grupo de gestión social de la subdirección de medio ambiente,  la Dirección Operativa ha  atendiendo  lo precisado en el Manual de Interventoría . El 1 de septiembre  el director general del consejo Profesional Nacional de Ingeniería -COPNIA-Rubén Dio Ochoa Arbeláez, realizo una charla sobre las herramientas para ejercer una adecuada vigilancia sobre el ejercicio legal de la profesión, además de los diversos conocimientos sobre procesos de contratación y la exigencia del registro profesional.
</t>
    </r>
    <r>
      <rPr>
        <b/>
        <sz val="11"/>
        <rFont val="Calibri"/>
        <family val="2"/>
        <scheme val="minor"/>
      </rPr>
      <t xml:space="preserve">MEMORANDO No DT 75545 del 11/10/2021
</t>
    </r>
    <r>
      <rPr>
        <sz val="11"/>
        <rFont val="Calibri"/>
        <family val="2"/>
        <scheme val="minor"/>
      </rPr>
      <t>AVANCES EN EL COMPONENTE DE PARTICIPACIÓN CIUDADANA
Acta Veeduría Sur Guajira:
Asistencia Acta Veeduría Sur Guajira. Se incluye acta de reunión.
Contrato Obra 1617/2021
Consorcio MP Caribe
Acta Veeduría Metropolitana de Valledupar.
Contrato Obra 1042/2021
Acta Veeduría Metropolitana de Valledupar
Consorcio Vías  Colombia 066</t>
    </r>
  </si>
  <si>
    <r>
      <t xml:space="preserve">a.	Las actividades relacionadas con el formulario de PQRD se reprogramaron mediante MEMORANDO No OAP 50431   del 15/07/2021, diriguido a la Oficina de Control Interno
b.	el avance parcial  sobre instrumentos de gestión se reportó a través de MEMORANDO No OAP 49337  del 12/07/2021, diriguido a la Oficina de Control Interno
c. El Indice de Información Clasificada y Reservada se cargó en la plataforma y se encuentra para aprobadión de datos abiertos.
 https://datos.gov.co/Transporte/-ndice-de-informaci-n-clasificada-y-reservada/u2us-ac23/data
</t>
    </r>
    <r>
      <rPr>
        <b/>
        <sz val="11"/>
        <rFont val="Calibri"/>
        <family val="2"/>
        <scheme val="minor"/>
      </rPr>
      <t xml:space="preserve">MEMORANDO No DO 72266  del  29/09/2021 ::
</t>
    </r>
    <r>
      <rPr>
        <sz val="11"/>
        <rFont val="Calibri"/>
        <family val="2"/>
        <scheme val="minor"/>
      </rPr>
      <t xml:space="preserve">La Dirección Operativa mediante memorando  DO 67705 del 14 de septiembre informa a la oficina asesora jurídica su disposición de prestar apoyo en los requerimientos que sean del caso, encaminado a dar cumplimiento a esta acción.
</t>
    </r>
    <r>
      <rPr>
        <b/>
        <sz val="11"/>
        <rFont val="Calibri"/>
        <family val="2"/>
        <scheme val="minor"/>
      </rPr>
      <t xml:space="preserve">
MEMORANDO No SA 72663  del  30/09/2021:</t>
    </r>
    <r>
      <rPr>
        <sz val="11"/>
        <rFont val="Calibri"/>
        <family val="2"/>
        <scheme val="minor"/>
      </rPr>
      <t xml:space="preserve">
Se expidió Memorando Circular 34401 del19 demayo de 2021 y se realizó  reunión con Secretaria de Transparencia de  Presidencia de la República.
</t>
    </r>
    <r>
      <rPr>
        <b/>
        <sz val="11"/>
        <rFont val="Calibri"/>
        <family val="2"/>
        <scheme val="minor"/>
      </rPr>
      <t>MEMORANDO No SG-GAC 72884  del 30/09/2021</t>
    </r>
    <r>
      <rPr>
        <sz val="11"/>
        <rFont val="Calibri"/>
        <family val="2"/>
        <scheme val="minor"/>
      </rPr>
      <t xml:space="preserve">
1. Con memorando circular No SG-GAC 34401 - del 19/05/2021 -  Actividad PAAC - Índice de Transparencia y Acceso a la Información Pública ITA. 2. link de reunión llevada a acabo el día 14/09/2021 con la Secretaria de Transparencia, donde se trató el tema relacionado (https://inviasmy.sharepoint.com/:v:/g/personal/njvargas_invias_gov_co/EZEq4ioR6FFKsTU8k5ywyA4BgEz2RqSIQTfFPR1tS07LCw) 
</t>
    </r>
    <r>
      <rPr>
        <b/>
        <sz val="11"/>
        <rFont val="Calibri"/>
        <family val="2"/>
        <scheme val="minor"/>
      </rPr>
      <t xml:space="preserve">
MEMORANDO No SF 74167  del  05/10/2021
</t>
    </r>
    <r>
      <rPr>
        <sz val="11"/>
        <rFont val="Calibri"/>
        <family val="2"/>
        <scheme val="minor"/>
      </rPr>
      <t xml:space="preserve">En el link abajo indicado se puede encontrar el  presupuesto para el Invias asignado para la vigencia 2021 ademas de los reportes de ejecucion por cada mes desde enero hasta agosto, estando la publicacion de los reportes de ejcecucion pptal al dia. https://www.invias.gov.co/index.php/informacion-institucional/hechos-de-transparencia/informacion-financiera-y-contable/presupuesto-2021
</t>
    </r>
    <r>
      <rPr>
        <b/>
        <sz val="11"/>
        <rFont val="Calibri"/>
        <family val="2"/>
        <scheme val="minor"/>
      </rPr>
      <t>MEMORANDO No DT 75545 del 11/10/2021:</t>
    </r>
    <r>
      <rPr>
        <sz val="11"/>
        <rFont val="Calibri"/>
        <family val="2"/>
        <scheme val="minor"/>
      </rPr>
      <t xml:space="preserve">
Contamos con avances en la Implementarcion del plan de mejoramiento del Índice de Información y Acceso a la Información, ITA</t>
    </r>
  </si>
  <si>
    <r>
      <rPr>
        <b/>
        <sz val="11"/>
        <color theme="1"/>
        <rFont val="Calibri"/>
        <family val="2"/>
        <scheme val="minor"/>
      </rPr>
      <t>MEMORANDO No DO 72266  del  29/09/2021 :</t>
    </r>
    <r>
      <rPr>
        <sz val="11"/>
        <color theme="1"/>
        <rFont val="Calibri"/>
        <family val="2"/>
        <scheme val="minor"/>
      </rPr>
      <t xml:space="preserve">
Se encuentra a cargo de la Secretaría General. Sin embargo La Dirección Operativa presta colaboración para que se pueda dar aplicabilidad a las acciones que ameriten, en aras de garantizar el mejoramiento de condiciones laborales de las personas en condición de discapacidad. De igual manera se informa que la Dirección Territorial BOYACA,CASANARE, OCANA Y CUNDINAMARCA realizaron adecuación y construcción de elementos como rampas y otros para personal en condición de discapacidad .
</t>
    </r>
    <r>
      <rPr>
        <b/>
        <sz val="11"/>
        <color theme="1"/>
        <rFont val="Calibri"/>
        <family val="2"/>
        <scheme val="minor"/>
      </rPr>
      <t xml:space="preserve">MEMORANDO No SG-GAC 75709  del  11/10/2021
</t>
    </r>
    <r>
      <rPr>
        <sz val="11"/>
        <color theme="1"/>
        <rFont val="Calibri"/>
        <family val="2"/>
        <scheme val="minor"/>
      </rPr>
      <t>Con memorando circualar SG GAC 38254 del 01/06/2021 -  Solicitud información adecuaciones. 2. Con memorandos No. DT-MAG 41021 del 10/06/2021,  No. DT-NAR 41463, No. DT-OCA 45180, No. DT-HUI 45653 No. DT-ATL 40990,  No. DT-CAS 38418 nos han enviado evidencias de las adecuaciones que han realizado. Con memorando No. DT-GUA 48203 del 08/07/2021 , nos han enviado evidencias de las adecuaciones que han realizado.</t>
    </r>
  </si>
  <si>
    <r>
      <rPr>
        <b/>
        <sz val="11"/>
        <color theme="1"/>
        <rFont val="Calibri"/>
        <family val="2"/>
        <scheme val="minor"/>
      </rPr>
      <t>MEMORANDO No SG-GAC 75709  del  11/10/2021</t>
    </r>
    <r>
      <rPr>
        <sz val="11"/>
        <color theme="1"/>
        <rFont val="Calibri"/>
        <family val="2"/>
        <scheme val="minor"/>
      </rPr>
      <t xml:space="preserve">
Mediante memorando SG-GAC 70593 del 23/09/2021 se solicito la divulgacion por comunicaciones internas, y divulgado por comunicaciones internas</t>
    </r>
  </si>
  <si>
    <r>
      <rPr>
        <b/>
        <sz val="11"/>
        <color theme="1"/>
        <rFont val="Calibri"/>
        <family val="2"/>
        <scheme val="minor"/>
      </rPr>
      <t>MEMORANDO No SG-GAC 75709  del  11/10/2021</t>
    </r>
    <r>
      <rPr>
        <sz val="11"/>
        <color theme="1"/>
        <rFont val="Calibri"/>
        <family val="2"/>
        <scheme val="minor"/>
      </rPr>
      <t xml:space="preserve">
Con memorando SG GAC 59834 DEL 19 de agosto y SG GAC 61112 del 24 de agosto se solicitud publicacion, comunicado publicado por comunicaciones internas</t>
    </r>
  </si>
  <si>
    <r>
      <rPr>
        <b/>
        <sz val="11"/>
        <color theme="1"/>
        <rFont val="Calibri"/>
        <family val="2"/>
        <scheme val="minor"/>
      </rPr>
      <t>MEMORANDO No SG-GAC 75709  del  11/10/2021</t>
    </r>
    <r>
      <rPr>
        <sz val="11"/>
        <color theme="1"/>
        <rFont val="Calibri"/>
        <family val="2"/>
        <scheme val="minor"/>
      </rPr>
      <t xml:space="preserve">
1. Mediante memorando SG-GAC 42700 del 17/06/2021 se solicito a comunicaciones la publicacion - baner publicado. 2. Con Memorando SG GAC 70591 del 23/09/2021 se Solicitud publicacion y divulgacion</t>
    </r>
  </si>
  <si>
    <r>
      <rPr>
        <b/>
        <sz val="11"/>
        <color theme="1"/>
        <rFont val="Calibri"/>
        <family val="2"/>
        <scheme val="minor"/>
      </rPr>
      <t>MEMORANDO No SG-GAC 75709  del  11/10/2021</t>
    </r>
    <r>
      <rPr>
        <sz val="11"/>
        <color theme="1"/>
        <rFont val="Calibri"/>
        <family val="2"/>
        <scheme val="minor"/>
      </rPr>
      <t xml:space="preserve">
Mediante memorando SG GAC 46346 del 30/06/2021, se remitio lo correspondiente al grupo de talento humano, como aporte al documento de cultura de servicio</t>
    </r>
  </si>
  <si>
    <r>
      <rPr>
        <b/>
        <sz val="11"/>
        <color theme="1"/>
        <rFont val="Calibri"/>
        <family val="2"/>
        <scheme val="minor"/>
      </rPr>
      <t>MEMORANDO No SG-GAC 75709  del  11/10/2021</t>
    </r>
    <r>
      <rPr>
        <sz val="11"/>
        <color theme="1"/>
        <rFont val="Calibri"/>
        <family val="2"/>
        <scheme val="minor"/>
      </rPr>
      <t xml:space="preserve">
Correo electronico del 30 de julio del 2021 de Gleidys Carolina Amaya  funcionaria del GRUPO GESTIÓN TALENTO HUMANO -  INCENTIVO.  2. Con memorando SG-GAC 61273 del 24/08/2021 de agradecimiento INCENTIVOS 2021 - GAC </t>
    </r>
  </si>
  <si>
    <r>
      <rPr>
        <b/>
        <sz val="11"/>
        <color theme="1"/>
        <rFont val="Calibri"/>
        <family val="2"/>
        <scheme val="minor"/>
      </rPr>
      <t>MEMORANDO No SG-GAC 75709  del  11/10/2021</t>
    </r>
    <r>
      <rPr>
        <sz val="11"/>
        <color theme="1"/>
        <rFont val="Calibri"/>
        <family val="2"/>
        <scheme val="minor"/>
      </rPr>
      <t xml:space="preserve">
Mediante memorandos circulares No SG-GAC SG-GAC 57013, SG-GAC 57016,  del 9 de agosto del 2021 y memorando circular SG GAC 60548 del 23 de agosto del 2021, Memorando circular SG-GAC 67653 del 14 se septiembre,  se convoco a reuniones debidamente grabadas por teams  </t>
    </r>
  </si>
  <si>
    <r>
      <rPr>
        <b/>
        <sz val="11"/>
        <color theme="1"/>
        <rFont val="Calibri"/>
        <family val="2"/>
        <scheme val="minor"/>
      </rPr>
      <t>MEMORANDO No SG-GAC 75709  del  11/10/2021</t>
    </r>
    <r>
      <rPr>
        <sz val="11"/>
        <color theme="1"/>
        <rFont val="Calibri"/>
        <family val="2"/>
        <scheme val="minor"/>
      </rPr>
      <t xml:space="preserve">
1. Con las mesas de trabajo se ha socializado el lenguaje claro a los funcionarios y colaboradores de la entidad en el mes de julio, agosto  y septiembre del 2021.  2. Mediante memorando SG-GAC 70606 del 23/09/2021 Solicitud de divulgacion por comunicaciones internas, comunicado socializado </t>
    </r>
  </si>
  <si>
    <r>
      <rPr>
        <b/>
        <sz val="11"/>
        <color theme="1"/>
        <rFont val="Calibri"/>
        <family val="2"/>
        <scheme val="minor"/>
      </rPr>
      <t>MEMORANDO No SG-GAC 75709  del  11/10/2021</t>
    </r>
    <r>
      <rPr>
        <sz val="11"/>
        <color theme="1"/>
        <rFont val="Calibri"/>
        <family val="2"/>
        <scheme val="minor"/>
      </rPr>
      <t xml:space="preserve">
Memorando SG GAC 72795 del 30/09/2021 Solicitud diseño y publicación Estrategia de participación ciudadana 2021, https://www.invias.gov.co/index.php/archivo-y-documentos/atencion-al-ciudadano/12005-estrategia-de-participacion-ciudadana-2021</t>
    </r>
  </si>
  <si>
    <r>
      <rPr>
        <b/>
        <sz val="11"/>
        <color theme="1"/>
        <rFont val="Calibri"/>
        <family val="2"/>
        <scheme val="minor"/>
      </rPr>
      <t>MEMORANDO No SG-GAC 75709  del  11/10/2021</t>
    </r>
    <r>
      <rPr>
        <sz val="11"/>
        <color theme="1"/>
        <rFont val="Calibri"/>
        <family val="2"/>
        <scheme val="minor"/>
      </rPr>
      <t xml:space="preserve">
https://www.invias.gov.co/index.php/archivo-y-documentos/atencion-al-ciudadano/11883-portafolio-de-servicios-invias-2021 </t>
    </r>
  </si>
  <si>
    <r>
      <rPr>
        <b/>
        <sz val="11"/>
        <color theme="1"/>
        <rFont val="Calibri"/>
        <family val="2"/>
        <scheme val="minor"/>
      </rPr>
      <t>MEMORANDO No SG-GAC 75709  del  11/10/2021</t>
    </r>
    <r>
      <rPr>
        <sz val="11"/>
        <color theme="1"/>
        <rFont val="Calibri"/>
        <family val="2"/>
        <scheme val="minor"/>
      </rPr>
      <t xml:space="preserve">
Con memorando SG-GAC 70587 del 23/09/2021 se solicito edición y publicación </t>
    </r>
  </si>
  <si>
    <r>
      <rPr>
        <b/>
        <sz val="11"/>
        <color theme="1"/>
        <rFont val="Calibri"/>
        <family val="2"/>
        <scheme val="minor"/>
      </rPr>
      <t>MEMORANDO No SG-GAC 75709  del  11/10/2021</t>
    </r>
    <r>
      <rPr>
        <sz val="11"/>
        <color theme="1"/>
        <rFont val="Calibri"/>
        <family val="2"/>
        <scheme val="minor"/>
      </rPr>
      <t xml:space="preserve">
con MEMORANDO SG-GAC 67366 del 13/09/2021 se solicito publicacion banner </t>
    </r>
  </si>
  <si>
    <r>
      <rPr>
        <b/>
        <sz val="11"/>
        <color theme="1"/>
        <rFont val="Calibri"/>
        <family val="2"/>
        <scheme val="minor"/>
      </rPr>
      <t>MEMORANDO No SG-GAC 75709  del  11/10/2021</t>
    </r>
    <r>
      <rPr>
        <sz val="11"/>
        <color theme="1"/>
        <rFont val="Calibri"/>
        <family val="2"/>
        <scheme val="minor"/>
      </rPr>
      <t xml:space="preserve">
Apartir del 1 de julio se implemento en los seguimientos de PQRD  nuevas referencias que sirve para la mejora en la caracterización de usuarios</t>
    </r>
  </si>
  <si>
    <r>
      <rPr>
        <b/>
        <sz val="11"/>
        <color theme="1"/>
        <rFont val="Calibri"/>
        <family val="2"/>
        <scheme val="minor"/>
      </rPr>
      <t>MEMORANDO No SG-GAC 75709  del  11/10/2021</t>
    </r>
    <r>
      <rPr>
        <sz val="11"/>
        <color theme="1"/>
        <rFont val="Calibri"/>
        <family val="2"/>
        <scheme val="minor"/>
      </rPr>
      <t xml:space="preserve">
Se solicito al grupo comunicación la publicación mediante memorando No SG-GAC SG-GAC 48077 del 08/07/2021 sobre Informe PQRD - ABRIL-JUNIO 2021. Y MEMORANDO No SG-GAC 48078 08/07/2021 sabre la informacion mas consultada ABRIL-JUNIO 2021 https://www.invias.gov.co/index.php/servicios-al-ciudadano/peticiones-quejas-y-reclamos/informe-trimestral-informacion-mas-consultada</t>
    </r>
  </si>
  <si>
    <r>
      <rPr>
        <b/>
        <sz val="11"/>
        <color theme="1"/>
        <rFont val="Calibri"/>
        <family val="2"/>
        <scheme val="minor"/>
      </rPr>
      <t>MEMORANDO No SG-GAC 75709  del  11/10/2021</t>
    </r>
    <r>
      <rPr>
        <sz val="11"/>
        <color theme="1"/>
        <rFont val="Calibri"/>
        <family val="2"/>
        <scheme val="minor"/>
      </rPr>
      <t xml:space="preserve">
Memorando SG GAC 72798 del 30/09/2021 - Solicitud diseño y publicación</t>
    </r>
  </si>
  <si>
    <t xml:space="preserve">MEMORANDO CIRCULAR No OAP 69360 del 20/09/2021, reiterado medinate MEMORANDO CIRCULAR
No OAP 74311  del  06/10/2021 </t>
  </si>
  <si>
    <t xml:space="preserve">1. MEMORANDO CIRCULAR No OAP 69360 del 20/09/2021, reiterado medinate MEMORANDO CIRCULAR No OAP 74311  del  06/10/2021 
2. MEMORANDO No OAP 73940  del 05/10/2021 en respuesta del Memorando Individual No. SA 72663 30/09/2021: informó un avance del 100% pero no se documentó información en la columna "OBSERVACIÓN" con los resultados de la gestión adelantada, memorandos, url o demás evidencia de soporte.
 </t>
  </si>
  <si>
    <t>1. Actividad con meta de 50% de avance con corte al tercer trimestre (septiembre 30).  Con Memorando OAP61343 del 24 de agosto de 2021, se envió a SG el registro de activos de información actualizdo ne lo que corresponde al proceso ETICOM y a los grupos de TI.
Así mismo con memorando OAP61314 del 24 de agosto de 2021, se solicitó al grupo de comunicaciones actualizar los activos del proceso ETICOM, que son de su competencia.
2. MEMORANDO No OAP 73940  del 05/10/2021 en respuesta del Memorando Individual No. SA 72663 30/09/2021: no hay información reportada en el avance ni en la observación.</t>
  </si>
  <si>
    <r>
      <t xml:space="preserve">1. Durante los mes de Julio a Septiembre se aprobaron en KAWAK 8 nuevas versiones de las carcaterizaciones de los procesos: EVALUACIÓN Y SEGUIMIENTO, GESTIÓN LEGAL Y DEFENSA JUDICIAL, GESTIÓN CONTRACTUAL, ADMINISTRACIÓN DE BIENES Y SERVICIOS, GESTION AMBIENTAL, SOCIAL, PREDIAL Y DE SOSTENIBILIDAD, GESTIÓN, MODERNIZACIÓN Y REGULACIÓN NORMATIVA DE LA INFRAESTRUCTURA DEL TRANSPORTE, GESTIÓN DEL RIESGO EN LA INFRAESTRUCTURA DE TRANSPORTE y GESTIÓN DE LA INFRAESTRUCTURA VIAL
2. Durante los mes de Julio a Septiembre se aprobaron en KAWAK 6 nuevas versiones de los mapas de riegsos de los procesos: GESTION LEGAL Y DEFENSA JUDICIAL, ADMINISTRACION DE BIENES Y SERVICIOS, GESTIÓN AMBIENTAL, SOCIAL, PREDIAL Y DE SOSTENIBILIDAD, GESTIÓN, MODERNIZACIÓN Y REGULACIÓN NORMATIVA DE LA INFRAESTRUCTURA DE TRANSPORTE
3. Se encuentran en proceso de revisión y aprobación nuevas versiones de mapa de riegsos y caracterizaciones de los procesos GESTIÓN DE TECNOLOGIAS DE LA INFORMACION Y COMUNICACIONES, SERVICIO AL CIUDADANO y CONTROL FINANCIERO Y CONTABLE (pendientes PROGRAMA DE SEGURIDAD EN CARRETERAS NACIONALES y GESTIÓN DEL TALENTO HUMANO)
4. Mensualmente se remite informe del estado del arte de la implementación de la politica institucional mediante memorando circular y los soportes se cargan en el aplicativo KAWAK como parte del analisis del indicador "Implementación política de administración del riesgo".
5. Estado del arte Riesgos de gestión, con corte a: 30 de septimebre de 77,64%, 31 de agosto 52,15% y 41,95% con corte al mes de julio
6. Estado del arte Riesgos de Corrupción, con corte a: 30 septiembre 64,46%, 31 de agosto67,51% RG y  60,45% con corte al mes de julio
</t>
    </r>
    <r>
      <rPr>
        <b/>
        <sz val="11"/>
        <rFont val="Calibri"/>
        <family val="2"/>
        <scheme val="minor"/>
      </rPr>
      <t>MEMORANDO No OCI 70332  del  22/09/2021:</t>
    </r>
    <r>
      <rPr>
        <sz val="11"/>
        <rFont val="Calibri"/>
        <family val="2"/>
        <scheme val="minor"/>
      </rPr>
      <t xml:space="preserve">
1. De conformidad con las actividades que le competen a la Oficina de Control interno -OCI en el Plan Anticorrupción y de Atención al Ciudadano 2021, y en adopción e implementación de la Política Institucional de Administración del Riesgo; aprobada por el Comité Institucional de Coordinación de Control Interno en  reunión del 11 de mayo de 2021,  la OCI a diligenciado en cada trimestre los formatos de monitoreo remitidos  por la Oficina Asesora de Planeación con el avance de las actividades que le competen en el Plan Anticorrupción y de Atención al Ciudadano 2021 y del riesgo de gestión identificado.
2. Se realizó y publicó el 13/09/2021 en la página WEB de la Entidad el Seguimiento  cuatrimestral al Plan Anticorrupción y Atención al Ciudadano - Mapa de Riesgos de Corrupción y Estrategia de Racionalización de Trámites Consolidada con corte a 31 de agosto de 2021, en el enlace: https://www.invias.gov.co/index.php/plan-anticorrupcion-y-de-atencion-al-ciudadano y se socializó al interior de la entidad a funcionarios y contratistas mediante correo del Grupo Comunicaciones el  15/09/2021.
</t>
    </r>
    <r>
      <rPr>
        <b/>
        <sz val="11"/>
        <rFont val="Calibri"/>
        <family val="2"/>
        <scheme val="minor"/>
      </rPr>
      <t>MEMORANDO No DC 70779  del 23/09/2021:</t>
    </r>
    <r>
      <rPr>
        <sz val="11"/>
        <rFont val="Calibri"/>
        <family val="2"/>
        <scheme val="minor"/>
      </rPr>
      <t xml:space="preserve">
 La caracterización del proceso de gestión contractual (ACONTR-CP-1) se encuentra publicada en KAWAK desde el día 21 de julio de 2021.
</t>
    </r>
    <r>
      <rPr>
        <b/>
        <sz val="11"/>
        <rFont val="Calibri"/>
        <family val="2"/>
        <scheme val="minor"/>
      </rPr>
      <t>MEMORANDO No DO 72266  del  29/09/2021 :</t>
    </r>
    <r>
      <rPr>
        <sz val="11"/>
        <rFont val="Calibri"/>
        <family val="2"/>
        <scheme val="minor"/>
      </rPr>
      <t xml:space="preserve">
La política de administración de riesgos de corrupción fue aprobada por la entidad, el pasado 11 de mayo, mediante reunión virtual denominada "Comité Institucional de Coordinación de Control Interno" liderada por la Oficina Asesora de Planeación. </t>
    </r>
    <r>
      <rPr>
        <b/>
        <sz val="11"/>
        <rFont val="Calibri"/>
        <family val="2"/>
        <scheme val="minor"/>
      </rPr>
      <t xml:space="preserve">MEMORANDO No OAP 73937 del 05/10/2021 </t>
    </r>
    <r>
      <rPr>
        <sz val="11"/>
        <rFont val="Calibri"/>
        <family val="2"/>
        <scheme val="minor"/>
      </rPr>
      <t xml:space="preserve">"en esa fecha se aprobó la  Política Institucional de Administración del Riesgo que incluye aspectos para gestionar riesgos de gestión, corrupción y seguridad digital"
</t>
    </r>
    <r>
      <rPr>
        <b/>
        <sz val="11"/>
        <rFont val="Calibri"/>
        <family val="2"/>
        <scheme val="minor"/>
      </rPr>
      <t>MEMORANDO No SF 74167  del  05/10/2021</t>
    </r>
    <r>
      <rPr>
        <sz val="11"/>
        <rFont val="Calibri"/>
        <family val="2"/>
        <scheme val="minor"/>
      </rPr>
      <t xml:space="preserve"> 
1. SE ENVIO EL MEMORADO  SF 49356 CON FECHA  12/07/2021 CUMPLIMIENTO DIRECTIVA 001 CORTE 30 DE JUNIO DE 2021
2: SE PUBLICO EL PROCEDIMIENTO CONCILIACION  OPERACIONES RECIPROCAS  AFINCO -PR-56 /SE  ACTUALIZO LA GUIA GESTION IDENTIFICACION DEPURACION Y RECLASIFICACION PARTIDAS BUP  EN CONSTRUCCION A SERVICIO AFINCO -GUI-1 FECHA DE ACTUALIZACION 27/04/202
 </t>
    </r>
  </si>
  <si>
    <r>
      <rPr>
        <b/>
        <sz val="11"/>
        <rFont val="Calibri"/>
        <family val="2"/>
        <scheme val="minor"/>
      </rPr>
      <t xml:space="preserve">MEMORANDO No DO 72266  del  29/09/2021 : </t>
    </r>
    <r>
      <rPr>
        <sz val="11"/>
        <rFont val="Calibri"/>
        <family val="2"/>
        <scheme val="minor"/>
      </rPr>
      <t xml:space="preserve">
Se encuentra a cargo de la Secretaría General, No obstante La Dirección Operativa está presta a colaborar en lo que la Secretaría General requiera para su cumplimiento. </t>
    </r>
    <r>
      <rPr>
        <b/>
        <sz val="11"/>
        <rFont val="Calibri"/>
        <family val="2"/>
        <scheme val="minor"/>
      </rPr>
      <t>MEMORANDO No OAP 73937 del 05/10/2021:</t>
    </r>
    <r>
      <rPr>
        <sz val="11"/>
        <rFont val="Calibri"/>
        <family val="2"/>
        <scheme val="minor"/>
      </rPr>
      <t xml:space="preserve"> la estrategia de participación ciudadana 2021 fue consolidada por el grupo de Atención al Ciudadano de la Secretaría general, pero incluye las actividades que cada dependencia ejecutará en la vigencia. Por tal motivo, es preciso que la Dirección Operativa valide si lo allí consignado permanece vigente y si se ha implementado
</t>
    </r>
    <r>
      <rPr>
        <b/>
        <sz val="11"/>
        <rFont val="Calibri"/>
        <family val="2"/>
        <scheme val="minor"/>
      </rPr>
      <t xml:space="preserve">MEMORANDO No DT 75545 del 11/10/2021: </t>
    </r>
    <r>
      <rPr>
        <sz val="11"/>
        <rFont val="Calibri"/>
        <family val="2"/>
        <scheme val="minor"/>
      </rPr>
      <t xml:space="preserve">Se cuenta con una estrategia de particiacipación ciudadana liderada por la SMA donde a través no solo de las veedurias ciudadanas, sino de espacios de participación articuladas mejoramos la atención al ciudadano. 
</t>
    </r>
    <r>
      <rPr>
        <b/>
        <sz val="11"/>
        <rFont val="Calibri"/>
        <family val="2"/>
        <scheme val="minor"/>
      </rPr>
      <t xml:space="preserve">MEMORANDO No SG-GAC 72884  del 30/09/2021 </t>
    </r>
    <r>
      <rPr>
        <sz val="11"/>
        <rFont val="Calibri"/>
        <family val="2"/>
        <scheme val="minor"/>
      </rPr>
      <t xml:space="preserve">
Memorando SG GAC 72795 del 30/09/2021 se Solicitó diseño y publicación Estrategia de participación ciudadana 2021
</t>
    </r>
    <r>
      <rPr>
        <b/>
        <sz val="11"/>
        <rFont val="Calibri"/>
        <family val="2"/>
        <scheme val="minor"/>
      </rPr>
      <t>MEMORANDO No SG-GAC 75709  del  11/10/2021</t>
    </r>
    <r>
      <rPr>
        <sz val="11"/>
        <rFont val="Calibri"/>
        <family val="2"/>
        <scheme val="minor"/>
      </rPr>
      <t xml:space="preserve">
Memorando SG GAC 72795 del 30/09/2021 Solicitud diseño y publicación Estrategia de participación ciudadana 2021, https://www.invias.gov.co/index.php/archivo-y-documentos/atencion-al-ciudadano/12005-estrategia-de-participacion-ciudadana-2021
 </t>
    </r>
  </si>
  <si>
    <r>
      <rPr>
        <b/>
        <sz val="11"/>
        <rFont val="Calibri"/>
        <family val="2"/>
        <scheme val="minor"/>
      </rPr>
      <t>MEMORANDO No DO 72266  del  29/09/2021 :</t>
    </r>
    <r>
      <rPr>
        <sz val="11"/>
        <rFont val="Calibri"/>
        <family val="2"/>
        <scheme val="minor"/>
      </rPr>
      <t xml:space="preserve">
Se encuentra a cargo de la Oficina Asesora de Planeación. No obstante La Dirección Operativa esta presta para que sus colaboradas apoyen la estructuración del registro o herramienta electrónica que se requiere para dar cumplimiento en su totalidad. </t>
    </r>
    <r>
      <rPr>
        <b/>
        <sz val="11"/>
        <rFont val="Calibri"/>
        <family val="2"/>
        <scheme val="minor"/>
      </rPr>
      <t>MEMORANDO No OAP 73937 del 05/10/2021:</t>
    </r>
    <r>
      <rPr>
        <sz val="11"/>
        <rFont val="Calibri"/>
        <family val="2"/>
        <scheme val="minor"/>
      </rPr>
      <t xml:space="preserve"> cuando esta labor no está a cargo de la oficina asesora de Planeación sino es responsabilidad de la Secretaría General, Dirección Técnica y Dirección Operativa, por tanto cada dependencia debería reportar sus avances.
</t>
    </r>
    <r>
      <rPr>
        <b/>
        <sz val="11"/>
        <rFont val="Calibri"/>
        <family val="2"/>
        <scheme val="minor"/>
      </rPr>
      <t xml:space="preserve">MEMORANDO No DT 75545 del 11/10/2021:
</t>
    </r>
    <r>
      <rPr>
        <sz val="11"/>
        <rFont val="Calibri"/>
        <family val="2"/>
        <scheme val="minor"/>
      </rPr>
      <t xml:space="preserve">Desde la Dirección Técnica hemos liderado la definición del sistema informatico e regsitro de observaciones presentadas por las veedurias ciudadanas, con el apoyo de la Subdireccion de Medio Ambiente y equipo de gestión social, contamos con un cuadro que permite registar trimestralmente las observaciones de las veedurias, este cuadro hace parte de la propuesta de un sistema robusto que permita mejorar la atención al ciudadano. </t>
    </r>
  </si>
  <si>
    <t>A la fecha se cuenta con la documentación de requerimientos, reglas de negocio, casos de uso, funcionalidades, con flujos documentales inmersos y complementados con los flujogramas procedimentales para los siguientes flujos de trabajo: Contratación, entrada y salida de documentos y/o solicitudes (PQRS, Correspondencia de entrada y salida), y 6 trámites: EDS, TIES, cierres de vías, uso de zona de vías, permisos de carga ordinarios y especiales).  Toda esta documentación es el insumo para las etapas, de la siguiente actividad</t>
  </si>
  <si>
    <r>
      <t xml:space="preserve">Actividad con avance del 85%  en el primer trimestre y 95% en el corte al segundo trimestre.
Se apoyo el desarrollo con la herramienta de Power BI , se dejo el modelo y construcción de parte de la dirección técnica y quedo en aprobación para la publicación . Fichas web disponibles en https://app.powerbi.com/view?r=eyJrIjoiNjgzNzM5NGUtMmZmZC00Yzc2LThhODQtMGJmNTY3YjM2ZmNiIiwidCI6ImViMTcxOTI4LTI5MjktNGYyYy1hNzU5LWI1Y2MyYWM3MmFmYiIsImMiOjR9 
No se conformó el conjunto de datos abiertos porque no fue entregado por el área responsable.
MEMORANDO No DT 46472 del 30/06/2021: Desde la DT se ha diseñado y trabajado en proyectos piloto con la información de la SEI, teniendo en este momento un diccionario de actos abiertos muy amplio, a la fecha estamos a la espera del apoyo de la DO para continuar con el avance y de la aprobación por parte de la alta Dirección. se ha venido trabajado con el equipo de comunicaciones y el equipo de sistemas de la OAP”
</t>
    </r>
    <r>
      <rPr>
        <b/>
        <sz val="11"/>
        <rFont val="Calibri"/>
        <family val="2"/>
        <scheme val="minor"/>
      </rPr>
      <t>MEMORANDO No DO 72266  del  29/09/2021 :</t>
    </r>
    <r>
      <rPr>
        <sz val="11"/>
        <rFont val="Calibri"/>
        <family val="2"/>
        <scheme val="minor"/>
      </rPr>
      <t xml:space="preserve">
A cargo de la Dirección Técnica. Sin embargo La Dirección Operativa sigue presta a colaborar en lo que la Dirección Técnica requiera para su cumplimiento. 
</t>
    </r>
    <r>
      <rPr>
        <b/>
        <sz val="11"/>
        <rFont val="Calibri"/>
        <family val="2"/>
        <scheme val="minor"/>
      </rPr>
      <t xml:space="preserve">
MEMORANDO  No DG-GC 74958 del 07/10/2021:
</t>
    </r>
    <r>
      <rPr>
        <sz val="11"/>
        <rFont val="Calibri"/>
        <family val="2"/>
        <scheme val="minor"/>
      </rPr>
      <t xml:space="preserve">Se mantiene la publicación de un banner en el tercer trimestre sobre la sección de Trámites, disponible en: https://www.invias.gov.co/index.php
</t>
    </r>
    <r>
      <rPr>
        <b/>
        <sz val="11"/>
        <rFont val="Calibri"/>
        <family val="2"/>
        <scheme val="minor"/>
      </rPr>
      <t xml:space="preserve">
MEMORANDO No DT 75545 del 11/10/2021:
</t>
    </r>
    <r>
      <rPr>
        <sz val="11"/>
        <rFont val="Calibri"/>
        <family val="2"/>
        <scheme val="minor"/>
      </rPr>
      <t xml:space="preserve">A la fecha contamos con el desarrollo de las fichas web, desde la Dirección Técnica, entendiendo que es un proyecto articulado  que permita el acceso a la infromación con lineamientos de transparencia, a la fecha esperamos publicacón y aportes por parte de las demas dependencias del insituto.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</si>
</sst>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Segoe UI Historic"/>
      <family val="2"/>
    </font>
    <font>
      <b/>
      <sz val="12"/>
      <color theme="1"/>
      <name val="Calibri"/>
      <family val="2"/>
    </font>
    <font>
      <b/>
      <sz val="11"/>
      <name val="Calibri"/>
      <family val="2"/>
    </font>
    <font>
      <sz val="11"/>
      <name val="Calibri"/>
      <family val="2"/>
    </font>
    <font>
      <b/>
      <shadow/>
      <sz val="11"/>
      <name val="Calibri"/>
      <family val="2"/>
    </font>
    <font>
      <b/>
      <sz val="14"/>
      <color theme="0"/>
      <name val="Calibri"/>
      <family val="2"/>
    </font>
    <font>
      <b/>
      <sz val="11"/>
      <color rgb="FFFFFFFF"/>
      <name val="Calibri"/>
      <family val="2"/>
      <scheme val="minor"/>
    </font>
    <font>
      <sz val="11"/>
      <color rgb="FFFFFFFF"/>
      <name val="Calibri"/>
      <family val="2"/>
      <scheme val="minor"/>
    </font>
    <font>
      <b/>
      <sz val="10"/>
      <name val="Calibri"/>
      <family val="2"/>
      <scheme val="minor"/>
    </font>
    <font>
      <sz val="11"/>
      <name val="Calibri"/>
      <family val="2"/>
      <scheme val="minor"/>
    </font>
    <font>
      <sz val="11"/>
      <color rgb="FFFF0000"/>
      <name val="Calibri"/>
      <family val="2"/>
      <scheme val="minor"/>
    </font>
    <font>
      <b/>
      <sz val="11"/>
      <name val="Calibri"/>
      <family val="2"/>
      <scheme val="minor"/>
    </font>
    <font>
      <sz val="11"/>
      <color rgb="FFFF0000"/>
      <name val="Calibri"/>
      <family val="2"/>
    </font>
  </fonts>
  <fills count="33">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FFE8CB"/>
        <bgColor indexed="64"/>
      </patternFill>
    </fill>
    <fill>
      <patternFill patternType="solid">
        <fgColor rgb="FFFFF4E7"/>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theme="8" tint="-0.499984740745262"/>
        <bgColor indexed="64"/>
      </patternFill>
    </fill>
    <fill>
      <patternFill patternType="solid">
        <fgColor rgb="FFFF0000"/>
        <bgColor indexed="64"/>
      </patternFill>
    </fill>
    <fill>
      <patternFill patternType="solid">
        <fgColor theme="0"/>
        <bgColor indexed="64"/>
      </patternFill>
    </fill>
  </fills>
  <borders count="103">
    <border>
      <left/>
      <right/>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medium">
        <color rgb="FFFFFFF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rgb="FFFFFFFF"/>
      </left>
      <right style="medium">
        <color indexed="64"/>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thick">
        <color rgb="FFFFFFFF"/>
      </bottom>
      <diagonal/>
    </border>
    <border>
      <left style="medium">
        <color rgb="FFFFFFFF"/>
      </left>
      <right/>
      <top style="medium">
        <color indexed="64"/>
      </top>
      <bottom style="thick">
        <color rgb="FFFFFFFF"/>
      </bottom>
      <diagonal/>
    </border>
    <border>
      <left style="medium">
        <color indexed="64"/>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style="medium">
        <color indexed="64"/>
      </left>
      <right style="medium">
        <color rgb="FFFFFFFF"/>
      </right>
      <top/>
      <bottom/>
      <diagonal/>
    </border>
    <border>
      <left style="medium">
        <color rgb="FFFFFFFF"/>
      </left>
      <right/>
      <top style="thick">
        <color rgb="FFFFFFFF"/>
      </top>
      <bottom/>
      <diagonal/>
    </border>
    <border>
      <left style="medium">
        <color indexed="64"/>
      </left>
      <right style="medium">
        <color rgb="FFFFFFFF"/>
      </right>
      <top style="thick">
        <color rgb="FFFFFFFF"/>
      </top>
      <bottom/>
      <diagonal/>
    </border>
    <border>
      <left style="medium">
        <color rgb="FFFFFFFF"/>
      </left>
      <right style="medium">
        <color indexed="64"/>
      </right>
      <top style="thick">
        <color rgb="FFFFFFFF"/>
      </top>
      <bottom/>
      <diagonal/>
    </border>
    <border>
      <left style="medium">
        <color rgb="FFFFFFFF"/>
      </left>
      <right/>
      <top style="thick">
        <color rgb="FFFFFFFF"/>
      </top>
      <bottom style="thick">
        <color rgb="FFFFFFFF"/>
      </bottom>
      <diagonal/>
    </border>
    <border>
      <left style="medium">
        <color indexed="64"/>
      </left>
      <right style="medium">
        <color rgb="FFFFFFFF"/>
      </right>
      <top style="thick">
        <color rgb="FFFFFFFF"/>
      </top>
      <bottom style="thick">
        <color rgb="FFFFFFFF"/>
      </bottom>
      <diagonal/>
    </border>
    <border>
      <left style="medium">
        <color rgb="FFFFFFFF"/>
      </left>
      <right style="medium">
        <color indexed="64"/>
      </right>
      <top style="thick">
        <color rgb="FFFFFFFF"/>
      </top>
      <bottom style="thick">
        <color rgb="FFFFFFFF"/>
      </bottom>
      <diagonal/>
    </border>
    <border>
      <left style="medium">
        <color rgb="FFFFFFFF"/>
      </left>
      <right/>
      <top style="thick">
        <color rgb="FFFFFFFF"/>
      </top>
      <bottom style="medium">
        <color rgb="FFFFFFFF"/>
      </bottom>
      <diagonal/>
    </border>
    <border>
      <left style="medium">
        <color indexed="64"/>
      </left>
      <right style="medium">
        <color rgb="FFFFFFFF"/>
      </right>
      <top style="thick">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thin">
        <color theme="0"/>
      </left>
      <right style="medium">
        <color rgb="FFFFFFFF"/>
      </right>
      <top style="thin">
        <color theme="0"/>
      </top>
      <bottom style="medium">
        <color indexed="64"/>
      </bottom>
      <diagonal/>
    </border>
    <border>
      <left style="medium">
        <color rgb="FFFFFFFF"/>
      </left>
      <right/>
      <top style="thin">
        <color theme="0"/>
      </top>
      <bottom style="medium">
        <color indexed="64"/>
      </bottom>
      <diagonal/>
    </border>
    <border>
      <left style="medium">
        <color indexed="64"/>
      </left>
      <right style="medium">
        <color rgb="FFFFFFFF"/>
      </right>
      <top style="thin">
        <color theme="0"/>
      </top>
      <bottom style="medium">
        <color indexed="64"/>
      </bottom>
      <diagonal/>
    </border>
    <border>
      <left style="medium">
        <color rgb="FFFFFFFF"/>
      </left>
      <right style="medium">
        <color rgb="FFFFFFFF"/>
      </right>
      <top style="thin">
        <color theme="0"/>
      </top>
      <bottom style="medium">
        <color indexed="64"/>
      </bottom>
      <diagonal/>
    </border>
    <border>
      <left style="medium">
        <color rgb="FFFFFFFF"/>
      </left>
      <right style="medium">
        <color indexed="64"/>
      </right>
      <top style="thin">
        <color theme="0"/>
      </top>
      <bottom style="medium">
        <color indexed="64"/>
      </bottom>
      <diagonal/>
    </border>
    <border>
      <left style="medium">
        <color indexed="64"/>
      </left>
      <right style="medium">
        <color rgb="FFFFFFFF"/>
      </right>
      <top/>
      <bottom style="medium">
        <color indexed="64"/>
      </bottom>
      <diagonal/>
    </border>
    <border>
      <left style="medium">
        <color rgb="FFFFFFFF"/>
      </left>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top style="thick">
        <color rgb="FFFFFFFF"/>
      </top>
      <bottom style="medium">
        <color indexed="64"/>
      </bottom>
      <diagonal/>
    </border>
    <border>
      <left style="medium">
        <color indexed="64"/>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medium">
        <color rgb="FFFFFFFF"/>
      </right>
      <top/>
      <bottom style="medium">
        <color rgb="FFFFFFFF"/>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medium">
        <color rgb="FFFFFFFF"/>
      </top>
      <bottom style="medium">
        <color rgb="FFFFFFFF"/>
      </bottom>
      <diagonal/>
    </border>
    <border>
      <left style="medium">
        <color indexed="64"/>
      </left>
      <right/>
      <top/>
      <bottom style="medium">
        <color indexed="64"/>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rgb="FFFFFFFF"/>
      </left>
      <right style="medium">
        <color rgb="FFFFFFFF"/>
      </right>
      <top style="medium">
        <color indexed="64"/>
      </top>
      <bottom/>
      <diagonal/>
    </border>
    <border>
      <left style="medium">
        <color rgb="FFFFFFFF"/>
      </left>
      <right/>
      <top style="medium">
        <color indexed="64"/>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style="medium">
        <color rgb="FFFFFFFF"/>
      </top>
      <bottom style="medium">
        <color indexed="64"/>
      </bottom>
      <diagonal/>
    </border>
    <border>
      <left style="medium">
        <color rgb="FFFFFFFF"/>
      </left>
      <right/>
      <top style="medium">
        <color rgb="FFFFFFFF"/>
      </top>
      <bottom style="medium">
        <color indexed="64"/>
      </bottom>
      <diagonal/>
    </border>
    <border>
      <left style="medium">
        <color indexed="64"/>
      </left>
      <right style="medium">
        <color rgb="FFFFFFFF"/>
      </right>
      <top style="medium">
        <color rgb="FFFFFFFF"/>
      </top>
      <bottom style="medium">
        <color indexed="64"/>
      </bottom>
      <diagonal/>
    </border>
    <border>
      <left style="medium">
        <color rgb="FFFFFFFF"/>
      </left>
      <right style="medium">
        <color indexed="64"/>
      </right>
      <top style="medium">
        <color rgb="FFFFFFFF"/>
      </top>
      <bottom style="medium">
        <color indexed="64"/>
      </bottom>
      <diagonal/>
    </border>
    <border>
      <left style="medium">
        <color rgb="FFFFFFFF"/>
      </left>
      <right/>
      <top style="medium">
        <color indexed="64"/>
      </top>
      <bottom/>
      <diagonal/>
    </border>
    <border>
      <left style="medium">
        <color rgb="FFFFFFFF"/>
      </left>
      <right style="medium">
        <color indexed="64"/>
      </right>
      <top style="medium">
        <color indexed="64"/>
      </top>
      <bottom/>
      <diagonal/>
    </border>
    <border>
      <left style="thick">
        <color rgb="FFFFFFFF"/>
      </left>
      <right style="medium">
        <color rgb="FFFFFFFF"/>
      </right>
      <top style="thick">
        <color rgb="FFFFFFFF"/>
      </top>
      <bottom style="medium">
        <color rgb="FFFFFFFF"/>
      </bottom>
      <diagonal/>
    </border>
    <border>
      <left style="thick">
        <color rgb="FFFFFFFF"/>
      </left>
      <right style="medium">
        <color rgb="FFFFFFFF"/>
      </right>
      <top style="medium">
        <color rgb="FFFFFFFF"/>
      </top>
      <bottom/>
      <diagonal/>
    </border>
    <border>
      <left style="thick">
        <color rgb="FFFFFFFF"/>
      </left>
      <right style="medium">
        <color rgb="FFFFFFFF"/>
      </right>
      <top style="medium">
        <color rgb="FFFFFFFF"/>
      </top>
      <bottom style="medium">
        <color rgb="FFFFFFFF"/>
      </bottom>
      <diagonal/>
    </border>
    <border>
      <left style="medium">
        <color rgb="FFFFFFFF"/>
      </left>
      <right/>
      <top/>
      <bottom style="thick">
        <color rgb="FFFFFFFF"/>
      </bottom>
      <diagonal/>
    </border>
    <border>
      <left style="medium">
        <color rgb="FFFFFFFF"/>
      </left>
      <right style="medium">
        <color rgb="FFFFFFFF"/>
      </right>
      <top/>
      <bottom style="medium">
        <color indexed="64"/>
      </bottom>
      <diagonal/>
    </border>
    <border>
      <left style="medium">
        <color rgb="FFFFFFFF"/>
      </left>
      <right/>
      <top style="medium">
        <color rgb="FFFFFFFF"/>
      </top>
      <bottom style="thick">
        <color rgb="FFFFFFFF"/>
      </bottom>
      <diagonal/>
    </border>
    <border>
      <left style="medium">
        <color indexed="64"/>
      </left>
      <right style="medium">
        <color rgb="FFFFFFFF"/>
      </right>
      <top style="medium">
        <color rgb="FFFFFFFF"/>
      </top>
      <bottom style="thick">
        <color rgb="FFFFFFFF"/>
      </bottom>
      <diagonal/>
    </border>
    <border>
      <left style="medium">
        <color rgb="FFFFFFFF"/>
      </left>
      <right style="medium">
        <color indexed="64"/>
      </right>
      <top style="medium">
        <color rgb="FFFFFFFF"/>
      </top>
      <bottom style="thick">
        <color rgb="FFFFFFF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FFFFFF"/>
      </left>
      <right style="medium">
        <color rgb="FFFFFFFF"/>
      </right>
      <top style="medium">
        <color indexed="64"/>
      </top>
      <bottom style="medium">
        <color indexed="64"/>
      </bottom>
      <diagonal/>
    </border>
    <border>
      <left style="medium">
        <color rgb="FFFFFFFF"/>
      </left>
      <right/>
      <top style="medium">
        <color indexed="64"/>
      </top>
      <bottom style="medium">
        <color indexed="64"/>
      </bottom>
      <diagonal/>
    </border>
    <border>
      <left style="medium">
        <color indexed="64"/>
      </left>
      <right style="medium">
        <color rgb="FFFFFFFF"/>
      </right>
      <top style="medium">
        <color indexed="64"/>
      </top>
      <bottom style="medium">
        <color indexed="64"/>
      </bottom>
      <diagonal/>
    </border>
    <border>
      <left style="medium">
        <color rgb="FFFFFFFF"/>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style="medium">
        <color rgb="FFFFFFFF"/>
      </right>
      <top style="medium">
        <color rgb="FFFFFFFF"/>
      </top>
      <bottom/>
      <diagonal/>
    </border>
    <border>
      <left style="medium">
        <color indexed="64"/>
      </left>
      <right/>
      <top/>
      <bottom style="medium">
        <color rgb="FFFFFFFF"/>
      </bottom>
      <diagonal/>
    </border>
    <border>
      <left style="medium">
        <color rgb="FFFFFFFF"/>
      </left>
      <right/>
      <top/>
      <bottom style="medium">
        <color rgb="FFFFFFFF"/>
      </bottom>
      <diagonal/>
    </border>
  </borders>
  <cellStyleXfs count="3">
    <xf numFmtId="0" fontId="0" fillId="0" borderId="0"/>
    <xf numFmtId="9" fontId="1" fillId="0" borderId="0" applyFont="0" applyFill="0" applyBorder="0" applyAlignment="0" applyProtection="0"/>
    <xf numFmtId="0" fontId="3" fillId="0" borderId="0"/>
  </cellStyleXfs>
  <cellXfs count="472">
    <xf numFmtId="0" fontId="0" fillId="0" borderId="0" xfId="0"/>
    <xf numFmtId="0" fontId="0" fillId="0" borderId="0" xfId="0" applyAlignment="1">
      <alignment textRotation="90"/>
    </xf>
    <xf numFmtId="0" fontId="0" fillId="0" borderId="0" xfId="0" applyAlignment="1">
      <alignment horizontal="center" vertical="center"/>
    </xf>
    <xf numFmtId="1" fontId="0" fillId="0" borderId="0" xfId="0" applyNumberFormat="1" applyAlignment="1">
      <alignment horizontal="center" vertical="center"/>
    </xf>
    <xf numFmtId="164" fontId="0" fillId="0" borderId="0" xfId="1" applyNumberFormat="1" applyFont="1" applyAlignment="1">
      <alignment horizontal="center" vertical="center"/>
    </xf>
    <xf numFmtId="0" fontId="0" fillId="0" borderId="18" xfId="0" applyBorder="1"/>
    <xf numFmtId="0" fontId="0" fillId="0" borderId="18" xfId="0" applyBorder="1" applyAlignment="1">
      <alignment horizontal="center" vertical="center"/>
    </xf>
    <xf numFmtId="9" fontId="0" fillId="0" borderId="18" xfId="1" applyFont="1" applyBorder="1" applyAlignment="1">
      <alignment horizontal="center" vertical="center"/>
    </xf>
    <xf numFmtId="9" fontId="0" fillId="0" borderId="18" xfId="0" applyNumberFormat="1" applyBorder="1" applyAlignment="1">
      <alignment horizontal="center" vertical="center"/>
    </xf>
    <xf numFmtId="1" fontId="0" fillId="0" borderId="0" xfId="0" applyNumberFormat="1"/>
    <xf numFmtId="0" fontId="10" fillId="29" borderId="18" xfId="0" applyFont="1" applyFill="1" applyBorder="1" applyAlignment="1">
      <alignment horizontal="center" vertical="center" wrapText="1"/>
    </xf>
    <xf numFmtId="14" fontId="11" fillId="29" borderId="18" xfId="0" applyNumberFormat="1" applyFont="1" applyFill="1" applyBorder="1" applyAlignment="1">
      <alignment horizontal="center" vertical="center" wrapText="1"/>
    </xf>
    <xf numFmtId="0" fontId="11" fillId="29" borderId="18" xfId="0" applyFont="1" applyFill="1" applyBorder="1" applyAlignment="1">
      <alignment horizontal="center" vertical="center" wrapText="1"/>
    </xf>
    <xf numFmtId="0" fontId="0" fillId="0" borderId="18" xfId="0" applyBorder="1" applyAlignment="1">
      <alignment wrapText="1"/>
    </xf>
    <xf numFmtId="14" fontId="0" fillId="0" borderId="18" xfId="0" applyNumberFormat="1" applyBorder="1"/>
    <xf numFmtId="1" fontId="0" fillId="0" borderId="18" xfId="0" applyNumberFormat="1" applyBorder="1"/>
    <xf numFmtId="9" fontId="0" fillId="0" borderId="18" xfId="1" applyFont="1" applyBorder="1" applyAlignment="1">
      <alignment horizontal="center"/>
    </xf>
    <xf numFmtId="2" fontId="0" fillId="0" borderId="18" xfId="0" applyNumberFormat="1" applyBorder="1" applyAlignment="1">
      <alignment horizontal="center"/>
    </xf>
    <xf numFmtId="0" fontId="0" fillId="0" borderId="19" xfId="0" applyBorder="1" applyAlignment="1" applyProtection="1">
      <alignment horizontal="left" vertical="top" wrapText="1"/>
      <protection locked="0"/>
    </xf>
    <xf numFmtId="0" fontId="0" fillId="0" borderId="97" xfId="0" applyBorder="1" applyAlignment="1" applyProtection="1">
      <alignment horizontal="left" vertical="top" wrapText="1"/>
      <protection locked="0"/>
    </xf>
    <xf numFmtId="164" fontId="12" fillId="32" borderId="11" xfId="1" applyNumberFormat="1" applyFont="1" applyFill="1" applyBorder="1" applyAlignment="1" applyProtection="1">
      <alignment horizontal="center" vertical="center" wrapText="1"/>
      <protection locked="0"/>
    </xf>
    <xf numFmtId="164" fontId="12" fillId="32" borderId="17" xfId="1" applyNumberFormat="1" applyFont="1" applyFill="1" applyBorder="1" applyAlignment="1" applyProtection="1">
      <alignment horizontal="center" vertical="center" wrapText="1"/>
      <protection locked="0"/>
    </xf>
    <xf numFmtId="164" fontId="12" fillId="32" borderId="96" xfId="1" applyNumberFormat="1" applyFont="1" applyFill="1" applyBorder="1" applyAlignment="1" applyProtection="1">
      <alignment horizontal="center" vertical="center" wrapText="1"/>
      <protection locked="0"/>
    </xf>
    <xf numFmtId="9" fontId="0" fillId="0" borderId="0" xfId="1" applyFont="1"/>
    <xf numFmtId="9" fontId="0" fillId="0" borderId="0" xfId="0" applyNumberFormat="1"/>
    <xf numFmtId="0" fontId="0" fillId="0" borderId="19" xfId="0" applyFill="1" applyBorder="1" applyAlignment="1" applyProtection="1">
      <alignment horizontal="left" vertical="top" wrapText="1"/>
      <protection locked="0"/>
    </xf>
    <xf numFmtId="0" fontId="13" fillId="0" borderId="19" xfId="0" applyFont="1" applyFill="1" applyBorder="1" applyAlignment="1" applyProtection="1">
      <alignment horizontal="left" vertical="top" wrapText="1"/>
      <protection locked="0"/>
    </xf>
    <xf numFmtId="0" fontId="14" fillId="0" borderId="19" xfId="0" applyFont="1" applyBorder="1" applyAlignment="1" applyProtection="1">
      <alignment horizontal="left" vertical="top" wrapText="1"/>
      <protection locked="0"/>
    </xf>
    <xf numFmtId="0" fontId="0" fillId="0" borderId="0" xfId="0" applyAlignment="1" applyProtection="1">
      <alignment textRotation="90"/>
    </xf>
    <xf numFmtId="0" fontId="0" fillId="0" borderId="0" xfId="0" applyProtection="1"/>
    <xf numFmtId="0" fontId="0" fillId="0" borderId="0" xfId="0" applyAlignment="1" applyProtection="1">
      <alignment horizontal="center" vertical="center"/>
    </xf>
    <xf numFmtId="0" fontId="0" fillId="0" borderId="0" xfId="0" applyAlignment="1" applyProtection="1">
      <alignment textRotation="90" wrapText="1"/>
    </xf>
    <xf numFmtId="0" fontId="5" fillId="6" borderId="5" xfId="0" applyFont="1" applyFill="1" applyBorder="1" applyAlignment="1" applyProtection="1">
      <alignment horizontal="center" vertical="center" wrapText="1" readingOrder="1"/>
    </xf>
    <xf numFmtId="0" fontId="5" fillId="6" borderId="20" xfId="0" applyFont="1" applyFill="1" applyBorder="1" applyAlignment="1" applyProtection="1">
      <alignment horizontal="center" vertical="center" wrapText="1" readingOrder="1"/>
    </xf>
    <xf numFmtId="0" fontId="9" fillId="28" borderId="21" xfId="0" applyFont="1" applyFill="1" applyBorder="1" applyAlignment="1" applyProtection="1">
      <alignment horizontal="center" vertical="center" textRotation="90" wrapText="1" readingOrder="1"/>
    </xf>
    <xf numFmtId="0" fontId="9" fillId="28" borderId="5" xfId="0" applyFont="1" applyFill="1" applyBorder="1" applyAlignment="1" applyProtection="1">
      <alignment horizontal="center" vertical="center" textRotation="90" wrapText="1" readingOrder="1"/>
    </xf>
    <xf numFmtId="0" fontId="9" fillId="28" borderId="20" xfId="0" applyFont="1" applyFill="1" applyBorder="1" applyAlignment="1" applyProtection="1">
      <alignment horizontal="center" vertical="center" textRotation="90" wrapText="1" readingOrder="1"/>
    </xf>
    <xf numFmtId="0" fontId="9" fillId="28" borderId="22" xfId="0" applyFont="1" applyFill="1" applyBorder="1" applyAlignment="1" applyProtection="1">
      <alignment horizontal="center" vertical="center" textRotation="90" wrapText="1" readingOrder="1"/>
    </xf>
    <xf numFmtId="1" fontId="4" fillId="5" borderId="23" xfId="2" applyNumberFormat="1" applyFont="1" applyFill="1" applyBorder="1" applyAlignment="1" applyProtection="1">
      <alignment horizontal="center" vertical="center" wrapText="1"/>
    </xf>
    <xf numFmtId="164" fontId="4" fillId="5" borderId="24" xfId="1" applyNumberFormat="1" applyFont="1" applyFill="1" applyBorder="1" applyAlignment="1" applyProtection="1">
      <alignment horizontal="center" vertical="center" wrapText="1"/>
    </xf>
    <xf numFmtId="1" fontId="4" fillId="5" borderId="24" xfId="2" applyNumberFormat="1" applyFont="1" applyFill="1" applyBorder="1" applyAlignment="1" applyProtection="1">
      <alignment horizontal="center" vertical="center" wrapText="1"/>
    </xf>
    <xf numFmtId="164" fontId="4" fillId="5" borderId="25" xfId="1" applyNumberFormat="1" applyFont="1" applyFill="1" applyBorder="1" applyAlignment="1" applyProtection="1">
      <alignment horizontal="center" vertical="center" wrapText="1"/>
    </xf>
    <xf numFmtId="0" fontId="9" fillId="30" borderId="100" xfId="0" applyFont="1" applyFill="1" applyBorder="1" applyAlignment="1" applyProtection="1">
      <alignment horizontal="center" vertical="center" textRotation="90" wrapText="1" readingOrder="1"/>
    </xf>
    <xf numFmtId="0" fontId="9" fillId="30" borderId="5" xfId="0" applyFont="1" applyFill="1" applyBorder="1" applyAlignment="1" applyProtection="1">
      <alignment horizontal="center" vertical="center" wrapText="1" readingOrder="1"/>
    </xf>
    <xf numFmtId="0" fontId="6" fillId="8" borderId="27" xfId="0" applyFont="1" applyFill="1" applyBorder="1" applyAlignment="1" applyProtection="1">
      <alignment horizontal="center" vertical="center" wrapText="1" readingOrder="1"/>
    </xf>
    <xf numFmtId="0" fontId="7" fillId="9" borderId="28" xfId="0" applyFont="1" applyFill="1" applyBorder="1" applyAlignment="1" applyProtection="1">
      <alignment horizontal="center" vertical="center" wrapText="1" readingOrder="1"/>
    </xf>
    <xf numFmtId="0" fontId="6" fillId="9" borderId="30" xfId="0" applyFont="1" applyFill="1" applyBorder="1" applyAlignment="1" applyProtection="1">
      <alignment horizontal="center" vertical="center" wrapText="1" readingOrder="1"/>
    </xf>
    <xf numFmtId="0" fontId="6" fillId="9" borderId="28" xfId="0" applyFont="1" applyFill="1" applyBorder="1" applyAlignment="1" applyProtection="1">
      <alignment horizontal="center" vertical="center" wrapText="1" readingOrder="1"/>
    </xf>
    <xf numFmtId="0" fontId="6" fillId="9" borderId="29" xfId="0" applyFont="1" applyFill="1" applyBorder="1" applyAlignment="1" applyProtection="1">
      <alignment horizontal="center" vertical="center" wrapText="1" readingOrder="1"/>
    </xf>
    <xf numFmtId="0" fontId="6" fillId="9" borderId="31" xfId="0" applyFont="1" applyFill="1" applyBorder="1" applyAlignment="1" applyProtection="1">
      <alignment horizontal="center" vertical="center" wrapText="1" readingOrder="1"/>
    </xf>
    <xf numFmtId="1" fontId="7" fillId="9" borderId="30" xfId="0" applyNumberFormat="1" applyFont="1" applyFill="1" applyBorder="1" applyAlignment="1" applyProtection="1">
      <alignment horizontal="center" vertical="center" wrapText="1" readingOrder="1"/>
    </xf>
    <xf numFmtId="164" fontId="7" fillId="9" borderId="28" xfId="1" applyNumberFormat="1" applyFont="1" applyFill="1" applyBorder="1" applyAlignment="1" applyProtection="1">
      <alignment horizontal="center" vertical="center" wrapText="1" readingOrder="1"/>
    </xf>
    <xf numFmtId="1" fontId="7" fillId="9" borderId="28" xfId="0" applyNumberFormat="1" applyFont="1" applyFill="1" applyBorder="1" applyAlignment="1" applyProtection="1">
      <alignment horizontal="center" vertical="center" wrapText="1" readingOrder="1"/>
    </xf>
    <xf numFmtId="164" fontId="7" fillId="9" borderId="29" xfId="1" applyNumberFormat="1" applyFont="1" applyFill="1" applyBorder="1" applyAlignment="1" applyProtection="1">
      <alignment horizontal="center" vertical="center" wrapText="1" readingOrder="1"/>
    </xf>
    <xf numFmtId="164" fontId="12" fillId="31" borderId="12" xfId="1" applyNumberFormat="1" applyFont="1" applyFill="1" applyBorder="1" applyAlignment="1" applyProtection="1">
      <alignment horizontal="center" vertical="center" wrapText="1"/>
    </xf>
    <xf numFmtId="0" fontId="6" fillId="8" borderId="5" xfId="0" applyFont="1" applyFill="1" applyBorder="1" applyAlignment="1" applyProtection="1">
      <alignment horizontal="center" vertical="center" wrapText="1" readingOrder="1"/>
    </xf>
    <xf numFmtId="0" fontId="7" fillId="10" borderId="6" xfId="0" applyFont="1" applyFill="1" applyBorder="1" applyAlignment="1" applyProtection="1">
      <alignment horizontal="center" vertical="center" wrapText="1" readingOrder="1"/>
    </xf>
    <xf numFmtId="0" fontId="6" fillId="10" borderId="34" xfId="0" applyFont="1" applyFill="1" applyBorder="1" applyAlignment="1" applyProtection="1">
      <alignment horizontal="center" vertical="center" wrapText="1" readingOrder="1"/>
    </xf>
    <xf numFmtId="0" fontId="6" fillId="10" borderId="6" xfId="0" applyFont="1" applyFill="1" applyBorder="1" applyAlignment="1" applyProtection="1">
      <alignment horizontal="center" vertical="center" wrapText="1" readingOrder="1"/>
    </xf>
    <xf numFmtId="0" fontId="6" fillId="10" borderId="33" xfId="0" applyFont="1" applyFill="1" applyBorder="1" applyAlignment="1" applyProtection="1">
      <alignment horizontal="center" vertical="center" wrapText="1" readingOrder="1"/>
    </xf>
    <xf numFmtId="0" fontId="6" fillId="10" borderId="35" xfId="0" applyFont="1" applyFill="1" applyBorder="1" applyAlignment="1" applyProtection="1">
      <alignment horizontal="center" vertical="center" wrapText="1" readingOrder="1"/>
    </xf>
    <xf numFmtId="1" fontId="7" fillId="10" borderId="34" xfId="0" applyNumberFormat="1" applyFont="1" applyFill="1" applyBorder="1" applyAlignment="1" applyProtection="1">
      <alignment horizontal="center" vertical="center" wrapText="1" readingOrder="1"/>
    </xf>
    <xf numFmtId="164" fontId="7" fillId="10" borderId="6" xfId="1" applyNumberFormat="1" applyFont="1" applyFill="1" applyBorder="1" applyAlignment="1" applyProtection="1">
      <alignment horizontal="center" vertical="center" wrapText="1" readingOrder="1"/>
    </xf>
    <xf numFmtId="1" fontId="7" fillId="10" borderId="6" xfId="0" applyNumberFormat="1" applyFont="1" applyFill="1" applyBorder="1" applyAlignment="1" applyProtection="1">
      <alignment horizontal="center" vertical="center" wrapText="1" readingOrder="1"/>
    </xf>
    <xf numFmtId="164" fontId="7" fillId="10" borderId="33" xfId="1" applyNumberFormat="1" applyFont="1" applyFill="1" applyBorder="1" applyAlignment="1" applyProtection="1">
      <alignment horizontal="center" vertical="center" wrapText="1" readingOrder="1"/>
    </xf>
    <xf numFmtId="0" fontId="7" fillId="9" borderId="7" xfId="0" applyFont="1" applyFill="1" applyBorder="1" applyAlignment="1" applyProtection="1">
      <alignment horizontal="center" vertical="center" wrapText="1" readingOrder="1"/>
    </xf>
    <xf numFmtId="0" fontId="6" fillId="9" borderId="37" xfId="0" applyFont="1" applyFill="1" applyBorder="1" applyAlignment="1" applyProtection="1">
      <alignment horizontal="center" vertical="center" wrapText="1" readingOrder="1"/>
    </xf>
    <xf numFmtId="0" fontId="6" fillId="9" borderId="7" xfId="0" applyFont="1" applyFill="1" applyBorder="1" applyAlignment="1" applyProtection="1">
      <alignment horizontal="center" vertical="center" wrapText="1" readingOrder="1"/>
    </xf>
    <xf numFmtId="0" fontId="6" fillId="9" borderId="36" xfId="0" applyFont="1" applyFill="1" applyBorder="1" applyAlignment="1" applyProtection="1">
      <alignment horizontal="center" vertical="center" wrapText="1" readingOrder="1"/>
    </xf>
    <xf numFmtId="0" fontId="6" fillId="9" borderId="38" xfId="0" applyFont="1" applyFill="1" applyBorder="1" applyAlignment="1" applyProtection="1">
      <alignment horizontal="center" vertical="center" wrapText="1" readingOrder="1"/>
    </xf>
    <xf numFmtId="1" fontId="7" fillId="9" borderId="37" xfId="0" applyNumberFormat="1" applyFont="1" applyFill="1" applyBorder="1" applyAlignment="1" applyProtection="1">
      <alignment horizontal="center" vertical="center" wrapText="1" readingOrder="1"/>
    </xf>
    <xf numFmtId="164" fontId="7" fillId="9" borderId="7" xfId="1" applyNumberFormat="1" applyFont="1" applyFill="1" applyBorder="1" applyAlignment="1" applyProtection="1">
      <alignment horizontal="center" vertical="center" wrapText="1" readingOrder="1"/>
    </xf>
    <xf numFmtId="1" fontId="7" fillId="9" borderId="7" xfId="0" applyNumberFormat="1" applyFont="1" applyFill="1" applyBorder="1" applyAlignment="1" applyProtection="1">
      <alignment horizontal="center" vertical="center" wrapText="1" readingOrder="1"/>
    </xf>
    <xf numFmtId="164" fontId="7" fillId="9" borderId="36" xfId="1" applyNumberFormat="1" applyFont="1" applyFill="1" applyBorder="1" applyAlignment="1" applyProtection="1">
      <alignment horizontal="center" vertical="center" wrapText="1" readingOrder="1"/>
    </xf>
    <xf numFmtId="0" fontId="7" fillId="10" borderId="7" xfId="0" applyFont="1" applyFill="1" applyBorder="1" applyAlignment="1" applyProtection="1">
      <alignment horizontal="center" vertical="center" wrapText="1" readingOrder="1"/>
    </xf>
    <xf numFmtId="0" fontId="6" fillId="10" borderId="37" xfId="0" applyFont="1" applyFill="1" applyBorder="1" applyAlignment="1" applyProtection="1">
      <alignment horizontal="center" vertical="center" wrapText="1" readingOrder="1"/>
    </xf>
    <xf numFmtId="0" fontId="6" fillId="10" borderId="7" xfId="0" applyFont="1" applyFill="1" applyBorder="1" applyAlignment="1" applyProtection="1">
      <alignment horizontal="center" vertical="center" wrapText="1" readingOrder="1"/>
    </xf>
    <xf numFmtId="0" fontId="6" fillId="10" borderId="36" xfId="0" applyFont="1" applyFill="1" applyBorder="1" applyAlignment="1" applyProtection="1">
      <alignment horizontal="center" vertical="center" wrapText="1" readingOrder="1"/>
    </xf>
    <xf numFmtId="0" fontId="6" fillId="10" borderId="38" xfId="0" applyFont="1" applyFill="1" applyBorder="1" applyAlignment="1" applyProtection="1">
      <alignment horizontal="center" vertical="center" wrapText="1" readingOrder="1"/>
    </xf>
    <xf numFmtId="1" fontId="7" fillId="10" borderId="37" xfId="0" applyNumberFormat="1" applyFont="1" applyFill="1" applyBorder="1" applyAlignment="1" applyProtection="1">
      <alignment horizontal="center" vertical="center" wrapText="1" readingOrder="1"/>
    </xf>
    <xf numFmtId="164" fontId="7" fillId="10" borderId="7" xfId="1" applyNumberFormat="1" applyFont="1" applyFill="1" applyBorder="1" applyAlignment="1" applyProtection="1">
      <alignment horizontal="center" vertical="center" wrapText="1" readingOrder="1"/>
    </xf>
    <xf numFmtId="1" fontId="7" fillId="10" borderId="7" xfId="0" applyNumberFormat="1" applyFont="1" applyFill="1" applyBorder="1" applyAlignment="1" applyProtection="1">
      <alignment horizontal="center" vertical="center" wrapText="1" readingOrder="1"/>
    </xf>
    <xf numFmtId="164" fontId="7" fillId="10" borderId="36" xfId="1" applyNumberFormat="1" applyFont="1" applyFill="1" applyBorder="1" applyAlignment="1" applyProtection="1">
      <alignment horizontal="center" vertical="center" wrapText="1" readingOrder="1"/>
    </xf>
    <xf numFmtId="0" fontId="7" fillId="9" borderId="8" xfId="0" applyFont="1" applyFill="1" applyBorder="1" applyAlignment="1" applyProtection="1">
      <alignment horizontal="center" vertical="center" wrapText="1" readingOrder="1"/>
    </xf>
    <xf numFmtId="0" fontId="6" fillId="9" borderId="40" xfId="0" applyFont="1" applyFill="1" applyBorder="1" applyAlignment="1" applyProtection="1">
      <alignment horizontal="center" vertical="center" wrapText="1" readingOrder="1"/>
    </xf>
    <xf numFmtId="0" fontId="6" fillId="9" borderId="8" xfId="0" applyFont="1" applyFill="1" applyBorder="1" applyAlignment="1" applyProtection="1">
      <alignment horizontal="center" vertical="center" wrapText="1" readingOrder="1"/>
    </xf>
    <xf numFmtId="0" fontId="6" fillId="9" borderId="39" xfId="0" applyFont="1" applyFill="1" applyBorder="1" applyAlignment="1" applyProtection="1">
      <alignment horizontal="center" vertical="center" wrapText="1" readingOrder="1"/>
    </xf>
    <xf numFmtId="0" fontId="6" fillId="9" borderId="41" xfId="0" applyFont="1" applyFill="1" applyBorder="1" applyAlignment="1" applyProtection="1">
      <alignment horizontal="center" vertical="center" wrapText="1" readingOrder="1"/>
    </xf>
    <xf numFmtId="1" fontId="7" fillId="9" borderId="40" xfId="0" applyNumberFormat="1" applyFont="1" applyFill="1" applyBorder="1" applyAlignment="1" applyProtection="1">
      <alignment horizontal="center" vertical="center" wrapText="1" readingOrder="1"/>
    </xf>
    <xf numFmtId="164" fontId="7" fillId="9" borderId="8" xfId="1" applyNumberFormat="1" applyFont="1" applyFill="1" applyBorder="1" applyAlignment="1" applyProtection="1">
      <alignment horizontal="center" vertical="center" wrapText="1" readingOrder="1"/>
    </xf>
    <xf numFmtId="1" fontId="7" fillId="9" borderId="8" xfId="0" applyNumberFormat="1" applyFont="1" applyFill="1" applyBorder="1" applyAlignment="1" applyProtection="1">
      <alignment horizontal="center" vertical="center" wrapText="1" readingOrder="1"/>
    </xf>
    <xf numFmtId="164" fontId="7" fillId="9" borderId="39" xfId="1" applyNumberFormat="1" applyFont="1" applyFill="1" applyBorder="1" applyAlignment="1" applyProtection="1">
      <alignment horizontal="center" vertical="center" wrapText="1" readingOrder="1"/>
    </xf>
    <xf numFmtId="0" fontId="6" fillId="8" borderId="3" xfId="0" applyFont="1" applyFill="1" applyBorder="1" applyAlignment="1" applyProtection="1">
      <alignment horizontal="center" vertical="center" wrapText="1" readingOrder="1"/>
    </xf>
    <xf numFmtId="0" fontId="7" fillId="10" borderId="5" xfId="0" applyFont="1" applyFill="1" applyBorder="1" applyAlignment="1" applyProtection="1">
      <alignment horizontal="center" vertical="center" wrapText="1" readingOrder="1"/>
    </xf>
    <xf numFmtId="0" fontId="6" fillId="10" borderId="21" xfId="0" applyFont="1" applyFill="1" applyBorder="1" applyAlignment="1" applyProtection="1">
      <alignment horizontal="center" vertical="center" wrapText="1" readingOrder="1"/>
    </xf>
    <xf numFmtId="0" fontId="6" fillId="10" borderId="5" xfId="0" applyFont="1" applyFill="1" applyBorder="1" applyAlignment="1" applyProtection="1">
      <alignment horizontal="center" vertical="center" wrapText="1" readingOrder="1"/>
    </xf>
    <xf numFmtId="0" fontId="6" fillId="10" borderId="20" xfId="0" applyFont="1" applyFill="1" applyBorder="1" applyAlignment="1" applyProtection="1">
      <alignment horizontal="center" vertical="center" wrapText="1" readingOrder="1"/>
    </xf>
    <xf numFmtId="0" fontId="6" fillId="10" borderId="22" xfId="0" applyFont="1" applyFill="1" applyBorder="1" applyAlignment="1" applyProtection="1">
      <alignment horizontal="center" vertical="center" wrapText="1" readingOrder="1"/>
    </xf>
    <xf numFmtId="1" fontId="7" fillId="10" borderId="21" xfId="0" applyNumberFormat="1" applyFont="1" applyFill="1" applyBorder="1" applyAlignment="1" applyProtection="1">
      <alignment horizontal="center" vertical="center" wrapText="1" readingOrder="1"/>
    </xf>
    <xf numFmtId="164" fontId="7" fillId="10" borderId="5" xfId="1" applyNumberFormat="1" applyFont="1" applyFill="1" applyBorder="1" applyAlignment="1" applyProtection="1">
      <alignment horizontal="center" vertical="center" wrapText="1" readingOrder="1"/>
    </xf>
    <xf numFmtId="1" fontId="7" fillId="10" borderId="5" xfId="0" applyNumberFormat="1" applyFont="1" applyFill="1" applyBorder="1" applyAlignment="1" applyProtection="1">
      <alignment horizontal="center" vertical="center" wrapText="1" readingOrder="1"/>
    </xf>
    <xf numFmtId="164" fontId="7" fillId="10" borderId="20" xfId="1" applyNumberFormat="1" applyFont="1" applyFill="1" applyBorder="1" applyAlignment="1" applyProtection="1">
      <alignment horizontal="center" vertical="center" wrapText="1" readingOrder="1"/>
    </xf>
    <xf numFmtId="0" fontId="7" fillId="9" borderId="42" xfId="0" applyFont="1" applyFill="1" applyBorder="1" applyAlignment="1" applyProtection="1">
      <alignment horizontal="center" vertical="center" wrapText="1" readingOrder="1"/>
    </xf>
    <xf numFmtId="0" fontId="6" fillId="9" borderId="44" xfId="0" applyFont="1" applyFill="1" applyBorder="1" applyAlignment="1" applyProtection="1">
      <alignment horizontal="center" vertical="center" wrapText="1" readingOrder="1"/>
    </xf>
    <xf numFmtId="0" fontId="6" fillId="9" borderId="45" xfId="0" applyFont="1" applyFill="1" applyBorder="1" applyAlignment="1" applyProtection="1">
      <alignment horizontal="center" vertical="center" wrapText="1" readingOrder="1"/>
    </xf>
    <xf numFmtId="0" fontId="6" fillId="9" borderId="43" xfId="0" applyFont="1" applyFill="1" applyBorder="1" applyAlignment="1" applyProtection="1">
      <alignment horizontal="center" vertical="center" wrapText="1" readingOrder="1"/>
    </xf>
    <xf numFmtId="0" fontId="6" fillId="9" borderId="46" xfId="0" applyFont="1" applyFill="1" applyBorder="1" applyAlignment="1" applyProtection="1">
      <alignment horizontal="center" vertical="center" wrapText="1" readingOrder="1"/>
    </xf>
    <xf numFmtId="1" fontId="7" fillId="9" borderId="44" xfId="0" applyNumberFormat="1" applyFont="1" applyFill="1" applyBorder="1" applyAlignment="1" applyProtection="1">
      <alignment horizontal="center" vertical="center" wrapText="1" readingOrder="1"/>
    </xf>
    <xf numFmtId="164" fontId="7" fillId="9" borderId="45" xfId="1" applyNumberFormat="1" applyFont="1" applyFill="1" applyBorder="1" applyAlignment="1" applyProtection="1">
      <alignment horizontal="center" vertical="center" wrapText="1" readingOrder="1"/>
    </xf>
    <xf numFmtId="1" fontId="7" fillId="9" borderId="45" xfId="0" applyNumberFormat="1" applyFont="1" applyFill="1" applyBorder="1" applyAlignment="1" applyProtection="1">
      <alignment horizontal="center" vertical="center" wrapText="1" readingOrder="1"/>
    </xf>
    <xf numFmtId="164" fontId="7" fillId="9" borderId="43" xfId="1" applyNumberFormat="1" applyFont="1" applyFill="1" applyBorder="1" applyAlignment="1" applyProtection="1">
      <alignment horizontal="center" vertical="center" wrapText="1" readingOrder="1"/>
    </xf>
    <xf numFmtId="0" fontId="7" fillId="10" borderId="49" xfId="0" applyFont="1" applyFill="1" applyBorder="1" applyAlignment="1" applyProtection="1">
      <alignment horizontal="center" vertical="center" wrapText="1" readingOrder="1"/>
    </xf>
    <xf numFmtId="0" fontId="6" fillId="10" borderId="51" xfId="0" applyFont="1" applyFill="1" applyBorder="1" applyAlignment="1" applyProtection="1">
      <alignment horizontal="center" vertical="center" wrapText="1" readingOrder="1"/>
    </xf>
    <xf numFmtId="0" fontId="6" fillId="10" borderId="49" xfId="0" applyFont="1" applyFill="1" applyBorder="1" applyAlignment="1" applyProtection="1">
      <alignment horizontal="center" vertical="center" wrapText="1" readingOrder="1"/>
    </xf>
    <xf numFmtId="0" fontId="6" fillId="10" borderId="50" xfId="0" applyFont="1" applyFill="1" applyBorder="1" applyAlignment="1" applyProtection="1">
      <alignment horizontal="center" vertical="center" wrapText="1" readingOrder="1"/>
    </xf>
    <xf numFmtId="0" fontId="6" fillId="10" borderId="52" xfId="0" applyFont="1" applyFill="1" applyBorder="1" applyAlignment="1" applyProtection="1">
      <alignment horizontal="center" vertical="center" wrapText="1" readingOrder="1"/>
    </xf>
    <xf numFmtId="1" fontId="7" fillId="10" borderId="51" xfId="0" applyNumberFormat="1" applyFont="1" applyFill="1" applyBorder="1" applyAlignment="1" applyProtection="1">
      <alignment horizontal="center" vertical="center" wrapText="1" readingOrder="1"/>
    </xf>
    <xf numFmtId="164" fontId="7" fillId="10" borderId="49" xfId="1" applyNumberFormat="1" applyFont="1" applyFill="1" applyBorder="1" applyAlignment="1" applyProtection="1">
      <alignment horizontal="center" vertical="center" wrapText="1" readingOrder="1"/>
    </xf>
    <xf numFmtId="1" fontId="7" fillId="10" borderId="49" xfId="0" applyNumberFormat="1" applyFont="1" applyFill="1" applyBorder="1" applyAlignment="1" applyProtection="1">
      <alignment horizontal="center" vertical="center" wrapText="1" readingOrder="1"/>
    </xf>
    <xf numFmtId="164" fontId="7" fillId="10" borderId="50" xfId="1" applyNumberFormat="1" applyFont="1" applyFill="1" applyBorder="1" applyAlignment="1" applyProtection="1">
      <alignment horizontal="center" vertical="center" wrapText="1" readingOrder="1"/>
    </xf>
    <xf numFmtId="0" fontId="7" fillId="13" borderId="54" xfId="0" applyFont="1" applyFill="1" applyBorder="1" applyAlignment="1" applyProtection="1">
      <alignment horizontal="center" vertical="center" wrapText="1"/>
    </xf>
    <xf numFmtId="0" fontId="6" fillId="13" borderId="56" xfId="0" applyFont="1" applyFill="1" applyBorder="1" applyAlignment="1" applyProtection="1">
      <alignment horizontal="center" vertical="center" wrapText="1"/>
    </xf>
    <xf numFmtId="0" fontId="6" fillId="13" borderId="54" xfId="0" applyFont="1" applyFill="1" applyBorder="1" applyAlignment="1" applyProtection="1">
      <alignment horizontal="center" vertical="center" wrapText="1"/>
    </xf>
    <xf numFmtId="0" fontId="6" fillId="13" borderId="55" xfId="0" applyFont="1" applyFill="1" applyBorder="1" applyAlignment="1" applyProtection="1">
      <alignment horizontal="center" vertical="center" wrapText="1"/>
    </xf>
    <xf numFmtId="0" fontId="6" fillId="13" borderId="57" xfId="0" applyFont="1" applyFill="1" applyBorder="1" applyAlignment="1" applyProtection="1">
      <alignment horizontal="center" vertical="center" wrapText="1"/>
    </xf>
    <xf numFmtId="1" fontId="7" fillId="13" borderId="58" xfId="0" applyNumberFormat="1" applyFont="1" applyFill="1" applyBorder="1" applyAlignment="1" applyProtection="1">
      <alignment horizontal="center" vertical="center" wrapText="1" readingOrder="1"/>
    </xf>
    <xf numFmtId="164" fontId="7" fillId="13" borderId="10" xfId="1" applyNumberFormat="1" applyFont="1" applyFill="1" applyBorder="1" applyAlignment="1" applyProtection="1">
      <alignment horizontal="center" vertical="center" wrapText="1" readingOrder="1"/>
    </xf>
    <xf numFmtId="1" fontId="7" fillId="13" borderId="10" xfId="0" applyNumberFormat="1" applyFont="1" applyFill="1" applyBorder="1" applyAlignment="1" applyProtection="1">
      <alignment horizontal="center" vertical="center" wrapText="1" readingOrder="1"/>
    </xf>
    <xf numFmtId="164" fontId="7" fillId="13" borderId="102" xfId="1" applyNumberFormat="1" applyFont="1" applyFill="1" applyBorder="1" applyAlignment="1" applyProtection="1">
      <alignment horizontal="center" vertical="center" wrapText="1" readingOrder="1"/>
    </xf>
    <xf numFmtId="0" fontId="7" fillId="2" borderId="59" xfId="0" applyFont="1" applyFill="1" applyBorder="1" applyAlignment="1" applyProtection="1">
      <alignment horizontal="center" vertical="center" wrapText="1"/>
    </xf>
    <xf numFmtId="0" fontId="6" fillId="2" borderId="61" xfId="0" applyFont="1" applyFill="1" applyBorder="1" applyAlignment="1" applyProtection="1">
      <alignment horizontal="center" vertical="center" wrapText="1"/>
    </xf>
    <xf numFmtId="0" fontId="6" fillId="2" borderId="59" xfId="0" applyFont="1" applyFill="1" applyBorder="1" applyAlignment="1" applyProtection="1">
      <alignment horizontal="center" vertical="center" wrapText="1"/>
    </xf>
    <xf numFmtId="0" fontId="6" fillId="2" borderId="60" xfId="0" applyFont="1" applyFill="1" applyBorder="1" applyAlignment="1" applyProtection="1">
      <alignment horizontal="center" vertical="center" wrapText="1"/>
    </xf>
    <xf numFmtId="0" fontId="6" fillId="2" borderId="62" xfId="0" applyFont="1" applyFill="1" applyBorder="1" applyAlignment="1" applyProtection="1">
      <alignment horizontal="center" vertical="center" wrapText="1"/>
    </xf>
    <xf numFmtId="1" fontId="7" fillId="2" borderId="63" xfId="0" applyNumberFormat="1" applyFont="1" applyFill="1" applyBorder="1" applyAlignment="1" applyProtection="1">
      <alignment horizontal="center" vertical="center" wrapText="1" readingOrder="1"/>
    </xf>
    <xf numFmtId="164" fontId="7" fillId="2" borderId="2" xfId="1" applyNumberFormat="1" applyFont="1" applyFill="1" applyBorder="1" applyAlignment="1" applyProtection="1">
      <alignment horizontal="center" vertical="center" wrapText="1" readingOrder="1"/>
    </xf>
    <xf numFmtId="1" fontId="7" fillId="2" borderId="2" xfId="0" applyNumberFormat="1" applyFont="1" applyFill="1" applyBorder="1" applyAlignment="1" applyProtection="1">
      <alignment horizontal="center" vertical="center" wrapText="1" readingOrder="1"/>
    </xf>
    <xf numFmtId="164" fontId="7" fillId="2" borderId="75" xfId="1" applyNumberFormat="1" applyFont="1" applyFill="1" applyBorder="1" applyAlignment="1" applyProtection="1">
      <alignment horizontal="center" vertical="center" wrapText="1" readingOrder="1"/>
    </xf>
    <xf numFmtId="0" fontId="7" fillId="13" borderId="59" xfId="0" applyFont="1" applyFill="1" applyBorder="1" applyAlignment="1" applyProtection="1">
      <alignment horizontal="center" vertical="center" wrapText="1"/>
    </xf>
    <xf numFmtId="0" fontId="6" fillId="13" borderId="61" xfId="0" applyFont="1" applyFill="1" applyBorder="1" applyAlignment="1" applyProtection="1">
      <alignment horizontal="center" vertical="center" wrapText="1"/>
    </xf>
    <xf numFmtId="0" fontId="6" fillId="13" borderId="59" xfId="0" applyFont="1" applyFill="1" applyBorder="1" applyAlignment="1" applyProtection="1">
      <alignment horizontal="center" vertical="center" wrapText="1"/>
    </xf>
    <xf numFmtId="0" fontId="6" fillId="13" borderId="60" xfId="0" applyFont="1" applyFill="1" applyBorder="1" applyAlignment="1" applyProtection="1">
      <alignment horizontal="center" vertical="center" wrapText="1"/>
    </xf>
    <xf numFmtId="0" fontId="6" fillId="13" borderId="62" xfId="0" applyFont="1" applyFill="1" applyBorder="1" applyAlignment="1" applyProtection="1">
      <alignment horizontal="center" vertical="center" wrapText="1"/>
    </xf>
    <xf numFmtId="1" fontId="7" fillId="13" borderId="63" xfId="0" applyNumberFormat="1" applyFont="1" applyFill="1" applyBorder="1" applyAlignment="1" applyProtection="1">
      <alignment horizontal="center" vertical="center" wrapText="1" readingOrder="1"/>
    </xf>
    <xf numFmtId="164" fontId="7" fillId="13" borderId="2" xfId="1" applyNumberFormat="1" applyFont="1" applyFill="1" applyBorder="1" applyAlignment="1" applyProtection="1">
      <alignment horizontal="center" vertical="center" wrapText="1" readingOrder="1"/>
    </xf>
    <xf numFmtId="1" fontId="7" fillId="13" borderId="2" xfId="0" applyNumberFormat="1" applyFont="1" applyFill="1" applyBorder="1" applyAlignment="1" applyProtection="1">
      <alignment horizontal="center" vertical="center" wrapText="1" readingOrder="1"/>
    </xf>
    <xf numFmtId="164" fontId="7" fillId="13" borderId="75" xfId="1" applyNumberFormat="1" applyFont="1" applyFill="1" applyBorder="1" applyAlignment="1" applyProtection="1">
      <alignment horizontal="center" vertical="center" wrapText="1" readingOrder="1"/>
    </xf>
    <xf numFmtId="1" fontId="7" fillId="13" borderId="61" xfId="0" applyNumberFormat="1" applyFont="1" applyFill="1" applyBorder="1" applyAlignment="1" applyProtection="1">
      <alignment horizontal="center" vertical="center" wrapText="1"/>
    </xf>
    <xf numFmtId="0" fontId="7" fillId="2" borderId="67" xfId="0" applyFont="1" applyFill="1" applyBorder="1" applyAlignment="1" applyProtection="1">
      <alignment horizontal="center" vertical="center" wrapText="1"/>
    </xf>
    <xf numFmtId="0" fontId="6" fillId="2" borderId="69" xfId="0" applyFont="1" applyFill="1" applyBorder="1" applyAlignment="1" applyProtection="1">
      <alignment horizontal="center" vertical="center" wrapText="1"/>
    </xf>
    <xf numFmtId="0" fontId="6" fillId="2" borderId="67" xfId="0" applyFont="1" applyFill="1" applyBorder="1" applyAlignment="1" applyProtection="1">
      <alignment horizontal="center" vertical="center" wrapText="1"/>
    </xf>
    <xf numFmtId="0" fontId="6" fillId="2" borderId="68" xfId="0" applyFont="1" applyFill="1" applyBorder="1" applyAlignment="1" applyProtection="1">
      <alignment horizontal="center" vertical="center" wrapText="1"/>
    </xf>
    <xf numFmtId="0" fontId="6" fillId="2" borderId="70" xfId="0" applyFont="1" applyFill="1" applyBorder="1" applyAlignment="1" applyProtection="1">
      <alignment horizontal="center" vertical="center" wrapText="1"/>
    </xf>
    <xf numFmtId="1" fontId="7" fillId="2" borderId="69" xfId="0" applyNumberFormat="1" applyFont="1" applyFill="1" applyBorder="1" applyAlignment="1" applyProtection="1">
      <alignment horizontal="center" vertical="center" wrapText="1"/>
    </xf>
    <xf numFmtId="0" fontId="7" fillId="16" borderId="27" xfId="0" applyFont="1" applyFill="1" applyBorder="1" applyAlignment="1" applyProtection="1">
      <alignment horizontal="center" vertical="center" wrapText="1" readingOrder="1"/>
    </xf>
    <xf numFmtId="0" fontId="7" fillId="16" borderId="72" xfId="0" applyFont="1" applyFill="1" applyBorder="1" applyAlignment="1" applyProtection="1">
      <alignment horizontal="center" vertical="center" wrapText="1" readingOrder="1"/>
    </xf>
    <xf numFmtId="0" fontId="6" fillId="16" borderId="73" xfId="0" applyFont="1" applyFill="1" applyBorder="1" applyAlignment="1" applyProtection="1">
      <alignment horizontal="center" vertical="center" wrapText="1" readingOrder="1"/>
    </xf>
    <xf numFmtId="0" fontId="6" fillId="16" borderId="27" xfId="0" applyFont="1" applyFill="1" applyBorder="1" applyAlignment="1" applyProtection="1">
      <alignment horizontal="center" vertical="center" wrapText="1" readingOrder="1"/>
    </xf>
    <xf numFmtId="0" fontId="6" fillId="16" borderId="72" xfId="0" applyFont="1" applyFill="1" applyBorder="1" applyAlignment="1" applyProtection="1">
      <alignment horizontal="center" vertical="center" wrapText="1" readingOrder="1"/>
    </xf>
    <xf numFmtId="0" fontId="6" fillId="16" borderId="74" xfId="0" applyFont="1" applyFill="1" applyBorder="1" applyAlignment="1" applyProtection="1">
      <alignment horizontal="center" vertical="center" wrapText="1" readingOrder="1"/>
    </xf>
    <xf numFmtId="1" fontId="7" fillId="16" borderId="73" xfId="0" applyNumberFormat="1" applyFont="1" applyFill="1" applyBorder="1" applyAlignment="1" applyProtection="1">
      <alignment horizontal="center" vertical="center" wrapText="1" readingOrder="1"/>
    </xf>
    <xf numFmtId="164" fontId="7" fillId="16" borderId="27" xfId="1" applyNumberFormat="1" applyFont="1" applyFill="1" applyBorder="1" applyAlignment="1" applyProtection="1">
      <alignment horizontal="center" vertical="center" wrapText="1" readingOrder="1"/>
    </xf>
    <xf numFmtId="1" fontId="7" fillId="16" borderId="27" xfId="0" applyNumberFormat="1" applyFont="1" applyFill="1" applyBorder="1" applyAlignment="1" applyProtection="1">
      <alignment horizontal="center" vertical="center" wrapText="1" readingOrder="1"/>
    </xf>
    <xf numFmtId="164" fontId="7" fillId="16" borderId="72" xfId="1" applyNumberFormat="1" applyFont="1" applyFill="1" applyBorder="1" applyAlignment="1" applyProtection="1">
      <alignment horizontal="center" vertical="center" wrapText="1" readingOrder="1"/>
    </xf>
    <xf numFmtId="0" fontId="7" fillId="17" borderId="2" xfId="0" applyFont="1" applyFill="1" applyBorder="1" applyAlignment="1" applyProtection="1">
      <alignment horizontal="center" vertical="center" wrapText="1" readingOrder="1"/>
    </xf>
    <xf numFmtId="0" fontId="7" fillId="17" borderId="75" xfId="0" applyFont="1" applyFill="1" applyBorder="1" applyAlignment="1" applyProtection="1">
      <alignment horizontal="center" vertical="center" wrapText="1" readingOrder="1"/>
    </xf>
    <xf numFmtId="0" fontId="6" fillId="17" borderId="63" xfId="0" applyFont="1" applyFill="1" applyBorder="1" applyAlignment="1" applyProtection="1">
      <alignment horizontal="center" vertical="center" wrapText="1" readingOrder="1"/>
    </xf>
    <xf numFmtId="0" fontId="6" fillId="17" borderId="2" xfId="0" applyFont="1" applyFill="1" applyBorder="1" applyAlignment="1" applyProtection="1">
      <alignment horizontal="center" vertical="center" wrapText="1" readingOrder="1"/>
    </xf>
    <xf numFmtId="0" fontId="6" fillId="17" borderId="75" xfId="0" applyFont="1" applyFill="1" applyBorder="1" applyAlignment="1" applyProtection="1">
      <alignment horizontal="center" vertical="center" wrapText="1" readingOrder="1"/>
    </xf>
    <xf numFmtId="0" fontId="6" fillId="17" borderId="64" xfId="0" applyFont="1" applyFill="1" applyBorder="1" applyAlignment="1" applyProtection="1">
      <alignment horizontal="center" vertical="center" wrapText="1" readingOrder="1"/>
    </xf>
    <xf numFmtId="1" fontId="7" fillId="17" borderId="63" xfId="0" applyNumberFormat="1" applyFont="1" applyFill="1" applyBorder="1" applyAlignment="1" applyProtection="1">
      <alignment horizontal="center" vertical="center" wrapText="1" readingOrder="1"/>
    </xf>
    <xf numFmtId="164" fontId="7" fillId="17" borderId="2" xfId="1" applyNumberFormat="1" applyFont="1" applyFill="1" applyBorder="1" applyAlignment="1" applyProtection="1">
      <alignment horizontal="center" vertical="center" wrapText="1" readingOrder="1"/>
    </xf>
    <xf numFmtId="1" fontId="7" fillId="17" borderId="2" xfId="0" applyNumberFormat="1" applyFont="1" applyFill="1" applyBorder="1" applyAlignment="1" applyProtection="1">
      <alignment horizontal="center" vertical="center" wrapText="1" readingOrder="1"/>
    </xf>
    <xf numFmtId="164" fontId="7" fillId="17" borderId="75" xfId="1" applyNumberFormat="1" applyFont="1" applyFill="1" applyBorder="1" applyAlignment="1" applyProtection="1">
      <alignment horizontal="center" vertical="center" wrapText="1" readingOrder="1"/>
    </xf>
    <xf numFmtId="0" fontId="7" fillId="16" borderId="2" xfId="0" applyFont="1" applyFill="1" applyBorder="1" applyAlignment="1" applyProtection="1">
      <alignment horizontal="center" vertical="center" wrapText="1" readingOrder="1"/>
    </xf>
    <xf numFmtId="0" fontId="7" fillId="16" borderId="75" xfId="0" applyFont="1" applyFill="1" applyBorder="1" applyAlignment="1" applyProtection="1">
      <alignment horizontal="center" vertical="center" wrapText="1" readingOrder="1"/>
    </xf>
    <xf numFmtId="0" fontId="6" fillId="16" borderId="63" xfId="0" applyFont="1" applyFill="1" applyBorder="1" applyAlignment="1" applyProtection="1">
      <alignment horizontal="center" vertical="center" wrapText="1" readingOrder="1"/>
    </xf>
    <xf numFmtId="0" fontId="6" fillId="16" borderId="2" xfId="0" applyFont="1" applyFill="1" applyBorder="1" applyAlignment="1" applyProtection="1">
      <alignment horizontal="center" vertical="center" wrapText="1" readingOrder="1"/>
    </xf>
    <xf numFmtId="0" fontId="6" fillId="16" borderId="75" xfId="0" applyFont="1" applyFill="1" applyBorder="1" applyAlignment="1" applyProtection="1">
      <alignment horizontal="center" vertical="center" wrapText="1" readingOrder="1"/>
    </xf>
    <xf numFmtId="0" fontId="6" fillId="16" borderId="64" xfId="0" applyFont="1" applyFill="1" applyBorder="1" applyAlignment="1" applyProtection="1">
      <alignment horizontal="center" vertical="center" wrapText="1" readingOrder="1"/>
    </xf>
    <xf numFmtId="1" fontId="7" fillId="16" borderId="63" xfId="0" applyNumberFormat="1" applyFont="1" applyFill="1" applyBorder="1" applyAlignment="1" applyProtection="1">
      <alignment horizontal="center" vertical="center" wrapText="1" readingOrder="1"/>
    </xf>
    <xf numFmtId="164" fontId="7" fillId="16" borderId="2" xfId="1" applyNumberFormat="1" applyFont="1" applyFill="1" applyBorder="1" applyAlignment="1" applyProtection="1">
      <alignment horizontal="center" vertical="center" wrapText="1" readingOrder="1"/>
    </xf>
    <xf numFmtId="1" fontId="7" fillId="16" borderId="2" xfId="0" applyNumberFormat="1" applyFont="1" applyFill="1" applyBorder="1" applyAlignment="1" applyProtection="1">
      <alignment horizontal="center" vertical="center" wrapText="1" readingOrder="1"/>
    </xf>
    <xf numFmtId="164" fontId="7" fillId="16" borderId="75" xfId="1" applyNumberFormat="1" applyFont="1" applyFill="1" applyBorder="1" applyAlignment="1" applyProtection="1">
      <alignment horizontal="center" vertical="center" wrapText="1" readingOrder="1"/>
    </xf>
    <xf numFmtId="0" fontId="7" fillId="17" borderId="5" xfId="0" applyFont="1" applyFill="1" applyBorder="1" applyAlignment="1" applyProtection="1">
      <alignment horizontal="center" vertical="center" wrapText="1" readingOrder="1"/>
    </xf>
    <xf numFmtId="0" fontId="6" fillId="17" borderId="21" xfId="0" applyFont="1" applyFill="1" applyBorder="1" applyAlignment="1" applyProtection="1">
      <alignment horizontal="center" vertical="center" wrapText="1" readingOrder="1"/>
    </xf>
    <xf numFmtId="0" fontId="6" fillId="17" borderId="5" xfId="0" applyFont="1" applyFill="1" applyBorder="1" applyAlignment="1" applyProtection="1">
      <alignment horizontal="center" vertical="center" wrapText="1" readingOrder="1"/>
    </xf>
    <xf numFmtId="0" fontId="6" fillId="17" borderId="20" xfId="0" applyFont="1" applyFill="1" applyBorder="1" applyAlignment="1" applyProtection="1">
      <alignment horizontal="center" vertical="center" wrapText="1" readingOrder="1"/>
    </xf>
    <xf numFmtId="0" fontId="6" fillId="17" borderId="22" xfId="0" applyFont="1" applyFill="1" applyBorder="1" applyAlignment="1" applyProtection="1">
      <alignment horizontal="center" vertical="center" wrapText="1" readingOrder="1"/>
    </xf>
    <xf numFmtId="0" fontId="7" fillId="15" borderId="76" xfId="0" applyFont="1" applyFill="1" applyBorder="1" applyAlignment="1" applyProtection="1">
      <alignment horizontal="center" vertical="center" wrapText="1" readingOrder="1"/>
    </xf>
    <xf numFmtId="0" fontId="7" fillId="17" borderId="76" xfId="0" applyFont="1" applyFill="1" applyBorder="1" applyAlignment="1" applyProtection="1">
      <alignment horizontal="center" vertical="center" wrapText="1" readingOrder="1"/>
    </xf>
    <xf numFmtId="0" fontId="6" fillId="17" borderId="78" xfId="0" applyFont="1" applyFill="1" applyBorder="1" applyAlignment="1" applyProtection="1">
      <alignment horizontal="center" vertical="center" wrapText="1" readingOrder="1"/>
    </xf>
    <xf numFmtId="0" fontId="6" fillId="17" borderId="76" xfId="0" applyFont="1" applyFill="1" applyBorder="1" applyAlignment="1" applyProtection="1">
      <alignment horizontal="center" vertical="center" wrapText="1" readingOrder="1"/>
    </xf>
    <xf numFmtId="0" fontId="6" fillId="17" borderId="77" xfId="0" applyFont="1" applyFill="1" applyBorder="1" applyAlignment="1" applyProtection="1">
      <alignment horizontal="center" vertical="center" wrapText="1" readingOrder="1"/>
    </xf>
    <xf numFmtId="0" fontId="6" fillId="17" borderId="79" xfId="0" applyFont="1" applyFill="1" applyBorder="1" applyAlignment="1" applyProtection="1">
      <alignment horizontal="center" vertical="center" wrapText="1" readingOrder="1"/>
    </xf>
    <xf numFmtId="1" fontId="7" fillId="17" borderId="78" xfId="0" applyNumberFormat="1" applyFont="1" applyFill="1" applyBorder="1" applyAlignment="1" applyProtection="1">
      <alignment horizontal="center" vertical="center" wrapText="1" readingOrder="1"/>
    </xf>
    <xf numFmtId="164" fontId="7" fillId="17" borderId="76" xfId="1" applyNumberFormat="1" applyFont="1" applyFill="1" applyBorder="1" applyAlignment="1" applyProtection="1">
      <alignment horizontal="center" vertical="center" wrapText="1" readingOrder="1"/>
    </xf>
    <xf numFmtId="1" fontId="7" fillId="17" borderId="76" xfId="0" applyNumberFormat="1" applyFont="1" applyFill="1" applyBorder="1" applyAlignment="1" applyProtection="1">
      <alignment horizontal="center" vertical="center" wrapText="1" readingOrder="1"/>
    </xf>
    <xf numFmtId="164" fontId="7" fillId="17" borderId="77" xfId="1" applyNumberFormat="1" applyFont="1" applyFill="1" applyBorder="1" applyAlignment="1" applyProtection="1">
      <alignment horizontal="center" vertical="center" wrapText="1" readingOrder="1"/>
    </xf>
    <xf numFmtId="0" fontId="7" fillId="3" borderId="71" xfId="0" applyFont="1" applyFill="1" applyBorder="1" applyAlignment="1" applyProtection="1">
      <alignment horizontal="center" vertical="center" wrapText="1" readingOrder="1"/>
    </xf>
    <xf numFmtId="0" fontId="7" fillId="3" borderId="80" xfId="0" applyFont="1" applyFill="1" applyBorder="1" applyAlignment="1" applyProtection="1">
      <alignment horizontal="center" vertical="center" wrapText="1" readingOrder="1"/>
    </xf>
    <xf numFmtId="0" fontId="6" fillId="3" borderId="26" xfId="0" applyFont="1" applyFill="1" applyBorder="1" applyAlignment="1" applyProtection="1">
      <alignment horizontal="center" vertical="center" wrapText="1" readingOrder="1"/>
    </xf>
    <xf numFmtId="0" fontId="6" fillId="3" borderId="71" xfId="0" applyFont="1" applyFill="1" applyBorder="1" applyAlignment="1" applyProtection="1">
      <alignment horizontal="center" vertical="center" wrapText="1" readingOrder="1"/>
    </xf>
    <xf numFmtId="0" fontId="6" fillId="3" borderId="80" xfId="0" applyFont="1" applyFill="1" applyBorder="1" applyAlignment="1" applyProtection="1">
      <alignment horizontal="center" vertical="center" wrapText="1" readingOrder="1"/>
    </xf>
    <xf numFmtId="0" fontId="6" fillId="3" borderId="81" xfId="0" applyFont="1" applyFill="1" applyBorder="1" applyAlignment="1" applyProtection="1">
      <alignment horizontal="center" vertical="center" wrapText="1" readingOrder="1"/>
    </xf>
    <xf numFmtId="1" fontId="7" fillId="3" borderId="26" xfId="0" applyNumberFormat="1" applyFont="1" applyFill="1" applyBorder="1" applyAlignment="1" applyProtection="1">
      <alignment horizontal="center" vertical="center" wrapText="1" readingOrder="1"/>
    </xf>
    <xf numFmtId="164" fontId="7" fillId="3" borderId="71" xfId="1" applyNumberFormat="1" applyFont="1" applyFill="1" applyBorder="1" applyAlignment="1" applyProtection="1">
      <alignment horizontal="center" vertical="center" wrapText="1" readingOrder="1"/>
    </xf>
    <xf numFmtId="1" fontId="7" fillId="3" borderId="71" xfId="0" applyNumberFormat="1" applyFont="1" applyFill="1" applyBorder="1" applyAlignment="1" applyProtection="1">
      <alignment horizontal="center" vertical="center" wrapText="1" readingOrder="1"/>
    </xf>
    <xf numFmtId="164" fontId="7" fillId="3" borderId="80" xfId="1" applyNumberFormat="1" applyFont="1" applyFill="1" applyBorder="1" applyAlignment="1" applyProtection="1">
      <alignment horizontal="center" vertical="center" wrapText="1" readingOrder="1"/>
    </xf>
    <xf numFmtId="0" fontId="7" fillId="20" borderId="5" xfId="0" applyFont="1" applyFill="1" applyBorder="1" applyAlignment="1" applyProtection="1">
      <alignment horizontal="center" vertical="center" wrapText="1" readingOrder="1"/>
    </xf>
    <xf numFmtId="0" fontId="6" fillId="20" borderId="21" xfId="0" applyFont="1" applyFill="1" applyBorder="1" applyAlignment="1" applyProtection="1">
      <alignment horizontal="center" vertical="center" wrapText="1" readingOrder="1"/>
    </xf>
    <xf numFmtId="0" fontId="6" fillId="20" borderId="5" xfId="0" applyFont="1" applyFill="1" applyBorder="1" applyAlignment="1" applyProtection="1">
      <alignment horizontal="center" vertical="center" wrapText="1" readingOrder="1"/>
    </xf>
    <xf numFmtId="14" fontId="6" fillId="20" borderId="2" xfId="0" applyNumberFormat="1" applyFont="1" applyFill="1" applyBorder="1" applyAlignment="1" applyProtection="1">
      <alignment horizontal="center" vertical="center" wrapText="1" readingOrder="1"/>
    </xf>
    <xf numFmtId="0" fontId="6" fillId="20" borderId="20" xfId="0" applyFont="1" applyFill="1" applyBorder="1" applyAlignment="1" applyProtection="1">
      <alignment horizontal="center" vertical="center" wrapText="1" readingOrder="1"/>
    </xf>
    <xf numFmtId="0" fontId="6" fillId="20" borderId="22" xfId="0" applyFont="1" applyFill="1" applyBorder="1" applyAlignment="1" applyProtection="1">
      <alignment horizontal="center" vertical="center" wrapText="1" readingOrder="1"/>
    </xf>
    <xf numFmtId="1" fontId="7" fillId="20" borderId="21" xfId="0" applyNumberFormat="1" applyFont="1" applyFill="1" applyBorder="1" applyAlignment="1" applyProtection="1">
      <alignment horizontal="center" vertical="center" wrapText="1" readingOrder="1"/>
    </xf>
    <xf numFmtId="164" fontId="7" fillId="20" borderId="5" xfId="1" applyNumberFormat="1" applyFont="1" applyFill="1" applyBorder="1" applyAlignment="1" applyProtection="1">
      <alignment horizontal="center" vertical="center" wrapText="1" readingOrder="1"/>
    </xf>
    <xf numFmtId="1" fontId="7" fillId="20" borderId="5" xfId="0" applyNumberFormat="1" applyFont="1" applyFill="1" applyBorder="1" applyAlignment="1" applyProtection="1">
      <alignment horizontal="center" vertical="center" wrapText="1" readingOrder="1"/>
    </xf>
    <xf numFmtId="164" fontId="7" fillId="20" borderId="20" xfId="1" applyNumberFormat="1" applyFont="1" applyFill="1" applyBorder="1" applyAlignment="1" applyProtection="1">
      <alignment horizontal="center" vertical="center" wrapText="1" readingOrder="1"/>
    </xf>
    <xf numFmtId="0" fontId="7" fillId="3" borderId="75" xfId="0" applyFont="1" applyFill="1" applyBorder="1" applyAlignment="1" applyProtection="1">
      <alignment horizontal="center" vertical="center" wrapText="1" readingOrder="1"/>
    </xf>
    <xf numFmtId="0" fontId="6" fillId="3" borderId="63" xfId="0" applyFont="1" applyFill="1" applyBorder="1" applyAlignment="1" applyProtection="1">
      <alignment horizontal="center" vertical="center" wrapText="1" readingOrder="1"/>
    </xf>
    <xf numFmtId="0" fontId="6" fillId="3" borderId="2" xfId="0" applyFont="1" applyFill="1" applyBorder="1" applyAlignment="1" applyProtection="1">
      <alignment horizontal="center" vertical="center" wrapText="1" readingOrder="1"/>
    </xf>
    <xf numFmtId="0" fontId="6" fillId="3" borderId="75" xfId="0" applyFont="1" applyFill="1" applyBorder="1" applyAlignment="1" applyProtection="1">
      <alignment horizontal="center" vertical="center" wrapText="1" readingOrder="1"/>
    </xf>
    <xf numFmtId="0" fontId="6" fillId="3" borderId="64" xfId="0" applyFont="1" applyFill="1" applyBorder="1" applyAlignment="1" applyProtection="1">
      <alignment horizontal="center" vertical="center" wrapText="1" readingOrder="1"/>
    </xf>
    <xf numFmtId="1" fontId="7" fillId="3" borderId="63" xfId="0" applyNumberFormat="1" applyFont="1" applyFill="1" applyBorder="1" applyAlignment="1" applyProtection="1">
      <alignment horizontal="center" vertical="center" wrapText="1" readingOrder="1"/>
    </xf>
    <xf numFmtId="164" fontId="7" fillId="3" borderId="2" xfId="1" applyNumberFormat="1" applyFont="1" applyFill="1" applyBorder="1" applyAlignment="1" applyProtection="1">
      <alignment horizontal="center" vertical="center" wrapText="1" readingOrder="1"/>
    </xf>
    <xf numFmtId="1" fontId="7" fillId="3" borderId="2" xfId="0" applyNumberFormat="1" applyFont="1" applyFill="1" applyBorder="1" applyAlignment="1" applyProtection="1">
      <alignment horizontal="center" vertical="center" wrapText="1" readingOrder="1"/>
    </xf>
    <xf numFmtId="164" fontId="7" fillId="3" borderId="75" xfId="1" applyNumberFormat="1" applyFont="1" applyFill="1" applyBorder="1" applyAlignment="1" applyProtection="1">
      <alignment horizontal="center" vertical="center" wrapText="1" readingOrder="1"/>
    </xf>
    <xf numFmtId="0" fontId="7" fillId="20" borderId="2" xfId="0" applyFont="1" applyFill="1" applyBorder="1" applyAlignment="1" applyProtection="1">
      <alignment horizontal="center" vertical="center" wrapText="1" readingOrder="1"/>
    </xf>
    <xf numFmtId="0" fontId="7" fillId="20" borderId="75" xfId="0" applyFont="1" applyFill="1" applyBorder="1" applyAlignment="1" applyProtection="1">
      <alignment horizontal="center" vertical="center" wrapText="1" readingOrder="1"/>
    </xf>
    <xf numFmtId="0" fontId="6" fillId="20" borderId="63" xfId="0" applyFont="1" applyFill="1" applyBorder="1" applyAlignment="1" applyProtection="1">
      <alignment horizontal="center" vertical="center" wrapText="1" readingOrder="1"/>
    </xf>
    <xf numFmtId="0" fontId="6" fillId="20" borderId="2" xfId="0" applyFont="1" applyFill="1" applyBorder="1" applyAlignment="1" applyProtection="1">
      <alignment horizontal="center" vertical="center" wrapText="1" readingOrder="1"/>
    </xf>
    <xf numFmtId="0" fontId="6" fillId="20" borderId="75" xfId="0" applyFont="1" applyFill="1" applyBorder="1" applyAlignment="1" applyProtection="1">
      <alignment horizontal="center" vertical="center" wrapText="1" readingOrder="1"/>
    </xf>
    <xf numFmtId="0" fontId="6" fillId="20" borderId="64" xfId="0" applyFont="1" applyFill="1" applyBorder="1" applyAlignment="1" applyProtection="1">
      <alignment horizontal="center" vertical="center" wrapText="1" readingOrder="1"/>
    </xf>
    <xf numFmtId="1" fontId="7" fillId="20" borderId="63" xfId="0" applyNumberFormat="1" applyFont="1" applyFill="1" applyBorder="1" applyAlignment="1" applyProtection="1">
      <alignment horizontal="center" vertical="center" wrapText="1" readingOrder="1"/>
    </xf>
    <xf numFmtId="164" fontId="7" fillId="20" borderId="2" xfId="1" applyNumberFormat="1" applyFont="1" applyFill="1" applyBorder="1" applyAlignment="1" applyProtection="1">
      <alignment horizontal="center" vertical="center" wrapText="1" readingOrder="1"/>
    </xf>
    <xf numFmtId="1" fontId="7" fillId="20" borderId="2" xfId="0" applyNumberFormat="1" applyFont="1" applyFill="1" applyBorder="1" applyAlignment="1" applyProtection="1">
      <alignment horizontal="center" vertical="center" wrapText="1" readingOrder="1"/>
    </xf>
    <xf numFmtId="164" fontId="7" fillId="20" borderId="75" xfId="1" applyNumberFormat="1" applyFont="1" applyFill="1" applyBorder="1" applyAlignment="1" applyProtection="1">
      <alignment horizontal="center" vertical="center" wrapText="1" readingOrder="1"/>
    </xf>
    <xf numFmtId="0" fontId="7" fillId="3" borderId="20" xfId="0" applyFont="1" applyFill="1" applyBorder="1" applyAlignment="1" applyProtection="1">
      <alignment horizontal="center" vertical="center" wrapText="1" readingOrder="1"/>
    </xf>
    <xf numFmtId="0" fontId="6" fillId="3" borderId="21" xfId="0" applyFont="1" applyFill="1" applyBorder="1" applyAlignment="1" applyProtection="1">
      <alignment horizontal="center" vertical="center" wrapText="1" readingOrder="1"/>
    </xf>
    <xf numFmtId="0" fontId="6" fillId="3" borderId="5" xfId="0" applyFont="1" applyFill="1" applyBorder="1" applyAlignment="1" applyProtection="1">
      <alignment horizontal="center" vertical="center" wrapText="1" readingOrder="1"/>
    </xf>
    <xf numFmtId="0" fontId="6" fillId="3" borderId="20" xfId="0" applyFont="1" applyFill="1" applyBorder="1" applyAlignment="1" applyProtection="1">
      <alignment horizontal="center" vertical="center" wrapText="1" readingOrder="1"/>
    </xf>
    <xf numFmtId="0" fontId="6" fillId="3" borderId="22" xfId="0" applyFont="1" applyFill="1" applyBorder="1" applyAlignment="1" applyProtection="1">
      <alignment horizontal="center" vertical="center" wrapText="1" readingOrder="1"/>
    </xf>
    <xf numFmtId="1" fontId="7" fillId="3" borderId="21" xfId="0" applyNumberFormat="1" applyFont="1" applyFill="1" applyBorder="1" applyAlignment="1" applyProtection="1">
      <alignment horizontal="center" vertical="center" wrapText="1" readingOrder="1"/>
    </xf>
    <xf numFmtId="164" fontId="7" fillId="3" borderId="5" xfId="1" applyNumberFormat="1" applyFont="1" applyFill="1" applyBorder="1" applyAlignment="1" applyProtection="1">
      <alignment horizontal="center" vertical="center" wrapText="1" readingOrder="1"/>
    </xf>
    <xf numFmtId="1" fontId="7" fillId="3" borderId="5" xfId="0" applyNumberFormat="1" applyFont="1" applyFill="1" applyBorder="1" applyAlignment="1" applyProtection="1">
      <alignment horizontal="center" vertical="center" wrapText="1" readingOrder="1"/>
    </xf>
    <xf numFmtId="164" fontId="7" fillId="3" borderId="20" xfId="1" applyNumberFormat="1" applyFont="1" applyFill="1" applyBorder="1" applyAlignment="1" applyProtection="1">
      <alignment horizontal="center" vertical="center" wrapText="1" readingOrder="1"/>
    </xf>
    <xf numFmtId="0" fontId="6" fillId="3" borderId="21" xfId="0" applyFont="1" applyFill="1" applyBorder="1" applyAlignment="1" applyProtection="1">
      <alignment horizontal="center" vertical="top" wrapText="1" readingOrder="1"/>
    </xf>
    <xf numFmtId="0" fontId="6" fillId="3" borderId="5" xfId="0" applyFont="1" applyFill="1" applyBorder="1" applyAlignment="1" applyProtection="1">
      <alignment horizontal="center" vertical="top" wrapText="1" readingOrder="1"/>
    </xf>
    <xf numFmtId="0" fontId="6" fillId="3" borderId="20" xfId="0" applyFont="1" applyFill="1" applyBorder="1" applyAlignment="1" applyProtection="1">
      <alignment horizontal="center" vertical="top" wrapText="1" readingOrder="1"/>
    </xf>
    <xf numFmtId="0" fontId="6" fillId="3" borderId="22" xfId="0" applyFont="1" applyFill="1" applyBorder="1" applyAlignment="1" applyProtection="1">
      <alignment horizontal="center" vertical="top" wrapText="1" readingOrder="1"/>
    </xf>
    <xf numFmtId="0" fontId="7" fillId="20" borderId="39" xfId="0" applyFont="1" applyFill="1" applyBorder="1" applyAlignment="1" applyProtection="1">
      <alignment horizontal="center" vertical="center" wrapText="1" readingOrder="1"/>
    </xf>
    <xf numFmtId="0" fontId="6" fillId="20" borderId="40" xfId="0" applyFont="1" applyFill="1" applyBorder="1" applyAlignment="1" applyProtection="1">
      <alignment horizontal="center" vertical="center" wrapText="1" readingOrder="1"/>
    </xf>
    <xf numFmtId="0" fontId="6" fillId="20" borderId="8" xfId="0" applyFont="1" applyFill="1" applyBorder="1" applyAlignment="1" applyProtection="1">
      <alignment horizontal="center" vertical="center" wrapText="1" readingOrder="1"/>
    </xf>
    <xf numFmtId="0" fontId="6" fillId="20" borderId="39" xfId="0" applyFont="1" applyFill="1" applyBorder="1" applyAlignment="1" applyProtection="1">
      <alignment horizontal="center" vertical="center" wrapText="1" readingOrder="1"/>
    </xf>
    <xf numFmtId="0" fontId="6" fillId="20" borderId="41" xfId="0" applyFont="1" applyFill="1" applyBorder="1" applyAlignment="1" applyProtection="1">
      <alignment horizontal="center" vertical="center" wrapText="1" readingOrder="1"/>
    </xf>
    <xf numFmtId="1" fontId="7" fillId="20" borderId="40" xfId="0" applyNumberFormat="1" applyFont="1" applyFill="1" applyBorder="1" applyAlignment="1" applyProtection="1">
      <alignment horizontal="center" vertical="center" wrapText="1" readingOrder="1"/>
    </xf>
    <xf numFmtId="164" fontId="7" fillId="20" borderId="8" xfId="1" applyNumberFormat="1" applyFont="1" applyFill="1" applyBorder="1" applyAlignment="1" applyProtection="1">
      <alignment horizontal="center" vertical="center" wrapText="1" readingOrder="1"/>
    </xf>
    <xf numFmtId="1" fontId="7" fillId="20" borderId="8" xfId="0" applyNumberFormat="1" applyFont="1" applyFill="1" applyBorder="1" applyAlignment="1" applyProtection="1">
      <alignment horizontal="center" vertical="center" wrapText="1" readingOrder="1"/>
    </xf>
    <xf numFmtId="164" fontId="7" fillId="20" borderId="39" xfId="1" applyNumberFormat="1" applyFont="1" applyFill="1" applyBorder="1" applyAlignment="1" applyProtection="1">
      <alignment horizontal="center" vertical="center" wrapText="1" readingOrder="1"/>
    </xf>
    <xf numFmtId="0" fontId="7" fillId="3" borderId="83" xfId="0" applyFont="1" applyFill="1" applyBorder="1" applyAlignment="1" applyProtection="1">
      <alignment horizontal="center" vertical="center" wrapText="1" readingOrder="1"/>
    </xf>
    <xf numFmtId="0" fontId="7" fillId="20" borderId="84" xfId="0" applyFont="1" applyFill="1" applyBorder="1" applyAlignment="1" applyProtection="1">
      <alignment horizontal="center" vertical="center" wrapText="1" readingOrder="1"/>
    </xf>
    <xf numFmtId="14" fontId="6" fillId="20" borderId="63" xfId="0" applyNumberFormat="1" applyFont="1" applyFill="1" applyBorder="1" applyAlignment="1" applyProtection="1">
      <alignment horizontal="center" vertical="center" wrapText="1" readingOrder="1"/>
    </xf>
    <xf numFmtId="14" fontId="6" fillId="20" borderId="75" xfId="0" applyNumberFormat="1" applyFont="1" applyFill="1" applyBorder="1" applyAlignment="1" applyProtection="1">
      <alignment horizontal="center" vertical="center" wrapText="1" readingOrder="1"/>
    </xf>
    <xf numFmtId="14" fontId="6" fillId="20" borderId="64" xfId="0" applyNumberFormat="1" applyFont="1" applyFill="1" applyBorder="1" applyAlignment="1" applyProtection="1">
      <alignment horizontal="center" vertical="center" wrapText="1" readingOrder="1"/>
    </xf>
    <xf numFmtId="14" fontId="6" fillId="3" borderId="21" xfId="0" applyNumberFormat="1" applyFont="1" applyFill="1" applyBorder="1" applyAlignment="1" applyProtection="1">
      <alignment horizontal="center" vertical="center" wrapText="1" readingOrder="1"/>
    </xf>
    <xf numFmtId="14" fontId="6" fillId="3" borderId="5" xfId="0" applyNumberFormat="1" applyFont="1" applyFill="1" applyBorder="1" applyAlignment="1" applyProtection="1">
      <alignment horizontal="center" vertical="center" wrapText="1" readingOrder="1"/>
    </xf>
    <xf numFmtId="14" fontId="6" fillId="3" borderId="20" xfId="0" applyNumberFormat="1" applyFont="1" applyFill="1" applyBorder="1" applyAlignment="1" applyProtection="1">
      <alignment horizontal="center" vertical="center" wrapText="1" readingOrder="1"/>
    </xf>
    <xf numFmtId="14" fontId="6" fillId="3" borderId="22" xfId="0" applyNumberFormat="1" applyFont="1" applyFill="1" applyBorder="1" applyAlignment="1" applyProtection="1">
      <alignment horizontal="center" vertical="center" wrapText="1" readingOrder="1"/>
    </xf>
    <xf numFmtId="0" fontId="7" fillId="20" borderId="77" xfId="0" applyFont="1" applyFill="1" applyBorder="1" applyAlignment="1" applyProtection="1">
      <alignment horizontal="center" vertical="center" wrapText="1" readingOrder="1"/>
    </xf>
    <xf numFmtId="0" fontId="6" fillId="20" borderId="78" xfId="0" applyFont="1" applyFill="1" applyBorder="1" applyAlignment="1" applyProtection="1">
      <alignment horizontal="center" vertical="center" wrapText="1" readingOrder="1"/>
    </xf>
    <xf numFmtId="0" fontId="6" fillId="20" borderId="76" xfId="0" applyFont="1" applyFill="1" applyBorder="1" applyAlignment="1" applyProtection="1">
      <alignment horizontal="center" vertical="center" wrapText="1" readingOrder="1"/>
    </xf>
    <xf numFmtId="0" fontId="6" fillId="20" borderId="77" xfId="0" applyFont="1" applyFill="1" applyBorder="1" applyAlignment="1" applyProtection="1">
      <alignment horizontal="center" vertical="center" wrapText="1" readingOrder="1"/>
    </xf>
    <xf numFmtId="0" fontId="6" fillId="20" borderId="79" xfId="0" applyFont="1" applyFill="1" applyBorder="1" applyAlignment="1" applyProtection="1">
      <alignment horizontal="center" vertical="center" wrapText="1" readingOrder="1"/>
    </xf>
    <xf numFmtId="1" fontId="7" fillId="20" borderId="78" xfId="0" applyNumberFormat="1" applyFont="1" applyFill="1" applyBorder="1" applyAlignment="1" applyProtection="1">
      <alignment horizontal="center" vertical="center" wrapText="1" readingOrder="1"/>
    </xf>
    <xf numFmtId="164" fontId="7" fillId="20" borderId="76" xfId="1" applyNumberFormat="1" applyFont="1" applyFill="1" applyBorder="1" applyAlignment="1" applyProtection="1">
      <alignment horizontal="center" vertical="center" wrapText="1" readingOrder="1"/>
    </xf>
    <xf numFmtId="1" fontId="7" fillId="20" borderId="76" xfId="0" applyNumberFormat="1" applyFont="1" applyFill="1" applyBorder="1" applyAlignment="1" applyProtection="1">
      <alignment horizontal="center" vertical="center" wrapText="1" readingOrder="1"/>
    </xf>
    <xf numFmtId="164" fontId="7" fillId="20" borderId="77" xfId="1" applyNumberFormat="1" applyFont="1" applyFill="1" applyBorder="1" applyAlignment="1" applyProtection="1">
      <alignment horizontal="center" vertical="center" wrapText="1" readingOrder="1"/>
    </xf>
    <xf numFmtId="0" fontId="7" fillId="4" borderId="71" xfId="0" applyFont="1" applyFill="1" applyBorder="1" applyAlignment="1" applyProtection="1">
      <alignment horizontal="center" vertical="center" wrapText="1" readingOrder="1"/>
    </xf>
    <xf numFmtId="0" fontId="6" fillId="4" borderId="26" xfId="0" applyFont="1" applyFill="1" applyBorder="1" applyAlignment="1" applyProtection="1">
      <alignment horizontal="center" vertical="center" wrapText="1" readingOrder="1"/>
    </xf>
    <xf numFmtId="0" fontId="6" fillId="4" borderId="71" xfId="0" applyFont="1" applyFill="1" applyBorder="1" applyAlignment="1" applyProtection="1">
      <alignment horizontal="center" vertical="center" wrapText="1" readingOrder="1"/>
    </xf>
    <xf numFmtId="0" fontId="6" fillId="4" borderId="80" xfId="0" applyFont="1" applyFill="1" applyBorder="1" applyAlignment="1" applyProtection="1">
      <alignment horizontal="center" vertical="center" wrapText="1" readingOrder="1"/>
    </xf>
    <xf numFmtId="0" fontId="6" fillId="4" borderId="81" xfId="0" applyFont="1" applyFill="1" applyBorder="1" applyAlignment="1" applyProtection="1">
      <alignment horizontal="center" vertical="center" wrapText="1" readingOrder="1"/>
    </xf>
    <xf numFmtId="1" fontId="7" fillId="4" borderId="26" xfId="0" applyNumberFormat="1" applyFont="1" applyFill="1" applyBorder="1" applyAlignment="1" applyProtection="1">
      <alignment horizontal="center" vertical="center" wrapText="1" readingOrder="1"/>
    </xf>
    <xf numFmtId="164" fontId="7" fillId="4" borderId="71" xfId="1" applyNumberFormat="1" applyFont="1" applyFill="1" applyBorder="1" applyAlignment="1" applyProtection="1">
      <alignment horizontal="center" vertical="center" wrapText="1" readingOrder="1"/>
    </xf>
    <xf numFmtId="1" fontId="7" fillId="4" borderId="71" xfId="0" applyNumberFormat="1" applyFont="1" applyFill="1" applyBorder="1" applyAlignment="1" applyProtection="1">
      <alignment horizontal="center" vertical="center" wrapText="1" readingOrder="1"/>
    </xf>
    <xf numFmtId="164" fontId="7" fillId="4" borderId="80" xfId="1" applyNumberFormat="1" applyFont="1" applyFill="1" applyBorder="1" applyAlignment="1" applyProtection="1">
      <alignment horizontal="center" vertical="center" wrapText="1" readingOrder="1"/>
    </xf>
    <xf numFmtId="0" fontId="7" fillId="23" borderId="20" xfId="0" applyFont="1" applyFill="1" applyBorder="1" applyAlignment="1" applyProtection="1">
      <alignment horizontal="center" vertical="center" wrapText="1" readingOrder="1"/>
    </xf>
    <xf numFmtId="0" fontId="6" fillId="23" borderId="21" xfId="0" applyFont="1" applyFill="1" applyBorder="1" applyAlignment="1" applyProtection="1">
      <alignment horizontal="center" vertical="center" wrapText="1" readingOrder="1"/>
    </xf>
    <xf numFmtId="0" fontId="6" fillId="23" borderId="5" xfId="0" applyFont="1" applyFill="1" applyBorder="1" applyAlignment="1" applyProtection="1">
      <alignment horizontal="center" vertical="center" wrapText="1" readingOrder="1"/>
    </xf>
    <xf numFmtId="0" fontId="6" fillId="23" borderId="20" xfId="0" applyFont="1" applyFill="1" applyBorder="1" applyAlignment="1" applyProtection="1">
      <alignment horizontal="center" vertical="center" wrapText="1" readingOrder="1"/>
    </xf>
    <xf numFmtId="0" fontId="6" fillId="23" borderId="22" xfId="0" applyFont="1" applyFill="1" applyBorder="1" applyAlignment="1" applyProtection="1">
      <alignment horizontal="center" vertical="center" wrapText="1" readingOrder="1"/>
    </xf>
    <xf numFmtId="1" fontId="7" fillId="23" borderId="21" xfId="0" applyNumberFormat="1" applyFont="1" applyFill="1" applyBorder="1" applyAlignment="1" applyProtection="1">
      <alignment horizontal="center" vertical="center" wrapText="1" readingOrder="1"/>
    </xf>
    <xf numFmtId="164" fontId="7" fillId="23" borderId="5" xfId="1" applyNumberFormat="1" applyFont="1" applyFill="1" applyBorder="1" applyAlignment="1" applyProtection="1">
      <alignment horizontal="center" vertical="center" wrapText="1" readingOrder="1"/>
    </xf>
    <xf numFmtId="1" fontId="7" fillId="23" borderId="5" xfId="0" applyNumberFormat="1" applyFont="1" applyFill="1" applyBorder="1" applyAlignment="1" applyProtection="1">
      <alignment horizontal="center" vertical="center" wrapText="1" readingOrder="1"/>
    </xf>
    <xf numFmtId="164" fontId="7" fillId="23" borderId="20" xfId="1" applyNumberFormat="1" applyFont="1" applyFill="1" applyBorder="1" applyAlignment="1" applyProtection="1">
      <alignment horizontal="center" vertical="center" wrapText="1" readingOrder="1"/>
    </xf>
    <xf numFmtId="0" fontId="7" fillId="4" borderId="2" xfId="0" applyFont="1" applyFill="1" applyBorder="1" applyAlignment="1" applyProtection="1">
      <alignment horizontal="center" vertical="center" wrapText="1" readingOrder="1"/>
    </xf>
    <xf numFmtId="0" fontId="7" fillId="4" borderId="75" xfId="0" applyFont="1" applyFill="1" applyBorder="1" applyAlignment="1" applyProtection="1">
      <alignment horizontal="center" vertical="center" wrapText="1" readingOrder="1"/>
    </xf>
    <xf numFmtId="0" fontId="6" fillId="4" borderId="63" xfId="0" applyFont="1" applyFill="1" applyBorder="1" applyAlignment="1" applyProtection="1">
      <alignment horizontal="center" vertical="center" wrapText="1" readingOrder="1"/>
    </xf>
    <xf numFmtId="0" fontId="6" fillId="4" borderId="2" xfId="0" applyFont="1" applyFill="1" applyBorder="1" applyAlignment="1" applyProtection="1">
      <alignment horizontal="center" vertical="center" wrapText="1" readingOrder="1"/>
    </xf>
    <xf numFmtId="0" fontId="6" fillId="4" borderId="75" xfId="0" applyFont="1" applyFill="1" applyBorder="1" applyAlignment="1" applyProtection="1">
      <alignment horizontal="center" vertical="center" wrapText="1" readingOrder="1"/>
    </xf>
    <xf numFmtId="0" fontId="6" fillId="4" borderId="64" xfId="0" applyFont="1" applyFill="1" applyBorder="1" applyAlignment="1" applyProtection="1">
      <alignment horizontal="center" vertical="center" wrapText="1" readingOrder="1"/>
    </xf>
    <xf numFmtId="1" fontId="7" fillId="4" borderId="63" xfId="0" applyNumberFormat="1" applyFont="1" applyFill="1" applyBorder="1" applyAlignment="1" applyProtection="1">
      <alignment horizontal="center" vertical="center" wrapText="1" readingOrder="1"/>
    </xf>
    <xf numFmtId="164" fontId="7" fillId="4" borderId="2" xfId="1" applyNumberFormat="1" applyFont="1" applyFill="1" applyBorder="1" applyAlignment="1" applyProtection="1">
      <alignment horizontal="center" vertical="center" wrapText="1" readingOrder="1"/>
    </xf>
    <xf numFmtId="1" fontId="7" fillId="4" borderId="2" xfId="0" applyNumberFormat="1" applyFont="1" applyFill="1" applyBorder="1" applyAlignment="1" applyProtection="1">
      <alignment horizontal="center" vertical="center" wrapText="1" readingOrder="1"/>
    </xf>
    <xf numFmtId="164" fontId="7" fillId="4" borderId="75" xfId="1" applyNumberFormat="1" applyFont="1" applyFill="1" applyBorder="1" applyAlignment="1" applyProtection="1">
      <alignment horizontal="center" vertical="center" wrapText="1" readingOrder="1"/>
    </xf>
    <xf numFmtId="0" fontId="7" fillId="23" borderId="2" xfId="0" applyFont="1" applyFill="1" applyBorder="1" applyAlignment="1" applyProtection="1">
      <alignment horizontal="center" vertical="center" wrapText="1" readingOrder="1"/>
    </xf>
    <xf numFmtId="0" fontId="7" fillId="23" borderId="75" xfId="0" applyFont="1" applyFill="1" applyBorder="1" applyAlignment="1" applyProtection="1">
      <alignment horizontal="center" vertical="center" wrapText="1" readingOrder="1"/>
    </xf>
    <xf numFmtId="0" fontId="6" fillId="23" borderId="63" xfId="0" applyFont="1" applyFill="1" applyBorder="1" applyAlignment="1" applyProtection="1">
      <alignment horizontal="center" vertical="center" wrapText="1" readingOrder="1"/>
    </xf>
    <xf numFmtId="0" fontId="6" fillId="23" borderId="2" xfId="0" applyFont="1" applyFill="1" applyBorder="1" applyAlignment="1" applyProtection="1">
      <alignment horizontal="center" vertical="center" wrapText="1" readingOrder="1"/>
    </xf>
    <xf numFmtId="0" fontId="6" fillId="23" borderId="75" xfId="0" applyFont="1" applyFill="1" applyBorder="1" applyAlignment="1" applyProtection="1">
      <alignment horizontal="center" vertical="center" wrapText="1" readingOrder="1"/>
    </xf>
    <xf numFmtId="0" fontId="6" fillId="23" borderId="64" xfId="0" applyFont="1" applyFill="1" applyBorder="1" applyAlignment="1" applyProtection="1">
      <alignment horizontal="center" vertical="center" wrapText="1" readingOrder="1"/>
    </xf>
    <xf numFmtId="1" fontId="7" fillId="23" borderId="63" xfId="0" applyNumberFormat="1" applyFont="1" applyFill="1" applyBorder="1" applyAlignment="1" applyProtection="1">
      <alignment horizontal="center" vertical="center" wrapText="1" readingOrder="1"/>
    </xf>
    <xf numFmtId="164" fontId="7" fillId="23" borderId="2" xfId="1" applyNumberFormat="1" applyFont="1" applyFill="1" applyBorder="1" applyAlignment="1" applyProtection="1">
      <alignment horizontal="center" vertical="center" wrapText="1" readingOrder="1"/>
    </xf>
    <xf numFmtId="1" fontId="7" fillId="23" borderId="2" xfId="0" applyNumberFormat="1" applyFont="1" applyFill="1" applyBorder="1" applyAlignment="1" applyProtection="1">
      <alignment horizontal="center" vertical="center" wrapText="1" readingOrder="1"/>
    </xf>
    <xf numFmtId="164" fontId="7" fillId="23" borderId="75" xfId="1" applyNumberFormat="1" applyFont="1" applyFill="1" applyBorder="1" applyAlignment="1" applyProtection="1">
      <alignment horizontal="center" vertical="center" wrapText="1" readingOrder="1"/>
    </xf>
    <xf numFmtId="0" fontId="8" fillId="22" borderId="3" xfId="0" applyFont="1" applyFill="1" applyBorder="1" applyAlignment="1" applyProtection="1">
      <alignment horizontal="center" vertical="center" wrapText="1" readingOrder="1"/>
    </xf>
    <xf numFmtId="0" fontId="7" fillId="4" borderId="3" xfId="0" applyFont="1" applyFill="1" applyBorder="1" applyAlignment="1" applyProtection="1">
      <alignment horizontal="center" vertical="center" wrapText="1" readingOrder="1"/>
    </xf>
    <xf numFmtId="0" fontId="6" fillId="4" borderId="88" xfId="0" applyFont="1" applyFill="1" applyBorder="1" applyAlignment="1" applyProtection="1">
      <alignment horizontal="center" vertical="center" wrapText="1" readingOrder="1"/>
    </xf>
    <xf numFmtId="0" fontId="6" fillId="4" borderId="3" xfId="0" applyFont="1" applyFill="1" applyBorder="1" applyAlignment="1" applyProtection="1">
      <alignment horizontal="center" vertical="center" wrapText="1" readingOrder="1"/>
    </xf>
    <xf numFmtId="0" fontId="6" fillId="4" borderId="87" xfId="0" applyFont="1" applyFill="1" applyBorder="1" applyAlignment="1" applyProtection="1">
      <alignment horizontal="center" vertical="center" wrapText="1" readingOrder="1"/>
    </xf>
    <xf numFmtId="0" fontId="6" fillId="4" borderId="89" xfId="0" applyFont="1" applyFill="1" applyBorder="1" applyAlignment="1" applyProtection="1">
      <alignment horizontal="center" vertical="center" wrapText="1" readingOrder="1"/>
    </xf>
    <xf numFmtId="1" fontId="7" fillId="4" borderId="88" xfId="0" applyNumberFormat="1" applyFont="1" applyFill="1" applyBorder="1" applyAlignment="1" applyProtection="1">
      <alignment horizontal="center" vertical="center" wrapText="1" readingOrder="1"/>
    </xf>
    <xf numFmtId="164" fontId="7" fillId="4" borderId="3" xfId="1" applyNumberFormat="1" applyFont="1" applyFill="1" applyBorder="1" applyAlignment="1" applyProtection="1">
      <alignment horizontal="center" vertical="center" wrapText="1" readingOrder="1"/>
    </xf>
    <xf numFmtId="1" fontId="7" fillId="4" borderId="3" xfId="0" applyNumberFormat="1" applyFont="1" applyFill="1" applyBorder="1" applyAlignment="1" applyProtection="1">
      <alignment horizontal="center" vertical="center" wrapText="1" readingOrder="1"/>
    </xf>
    <xf numFmtId="164" fontId="7" fillId="4" borderId="87" xfId="1" applyNumberFormat="1" applyFont="1" applyFill="1" applyBorder="1" applyAlignment="1" applyProtection="1">
      <alignment horizontal="center" vertical="center" wrapText="1" readingOrder="1"/>
    </xf>
    <xf numFmtId="0" fontId="7" fillId="23" borderId="8" xfId="0" applyFont="1" applyFill="1" applyBorder="1" applyAlignment="1" applyProtection="1">
      <alignment horizontal="center" vertical="center" wrapText="1" readingOrder="1"/>
    </xf>
    <xf numFmtId="0" fontId="7" fillId="23" borderId="39" xfId="0" applyFont="1" applyFill="1" applyBorder="1" applyAlignment="1" applyProtection="1">
      <alignment horizontal="center" vertical="center" wrapText="1" readingOrder="1"/>
    </xf>
    <xf numFmtId="0" fontId="6" fillId="23" borderId="40" xfId="0" applyFont="1" applyFill="1" applyBorder="1" applyAlignment="1" applyProtection="1">
      <alignment horizontal="center" vertical="center" wrapText="1" readingOrder="1"/>
    </xf>
    <xf numFmtId="0" fontId="6" fillId="23" borderId="8" xfId="0" applyFont="1" applyFill="1" applyBorder="1" applyAlignment="1" applyProtection="1">
      <alignment horizontal="center" vertical="center" wrapText="1" readingOrder="1"/>
    </xf>
    <xf numFmtId="0" fontId="6" fillId="23" borderId="39" xfId="0" applyFont="1" applyFill="1" applyBorder="1" applyAlignment="1" applyProtection="1">
      <alignment horizontal="center" vertical="center" wrapText="1" readingOrder="1"/>
    </xf>
    <xf numFmtId="0" fontId="6" fillId="23" borderId="41" xfId="0" applyFont="1" applyFill="1" applyBorder="1" applyAlignment="1" applyProtection="1">
      <alignment horizontal="center" vertical="center" wrapText="1" readingOrder="1"/>
    </xf>
    <xf numFmtId="1" fontId="7" fillId="23" borderId="40" xfId="0" applyNumberFormat="1" applyFont="1" applyFill="1" applyBorder="1" applyAlignment="1" applyProtection="1">
      <alignment horizontal="center" vertical="center" wrapText="1" readingOrder="1"/>
    </xf>
    <xf numFmtId="164" fontId="7" fillId="23" borderId="8" xfId="1" applyNumberFormat="1" applyFont="1" applyFill="1" applyBorder="1" applyAlignment="1" applyProtection="1">
      <alignment horizontal="center" vertical="center" wrapText="1" readingOrder="1"/>
    </xf>
    <xf numFmtId="1" fontId="7" fillId="23" borderId="8" xfId="0" applyNumberFormat="1" applyFont="1" applyFill="1" applyBorder="1" applyAlignment="1" applyProtection="1">
      <alignment horizontal="center" vertical="center" wrapText="1" readingOrder="1"/>
    </xf>
    <xf numFmtId="164" fontId="7" fillId="23" borderId="39" xfId="1" applyNumberFormat="1" applyFont="1" applyFill="1" applyBorder="1" applyAlignment="1" applyProtection="1">
      <alignment horizontal="center" vertical="center" wrapText="1" readingOrder="1"/>
    </xf>
    <xf numFmtId="0" fontId="7" fillId="4" borderId="5" xfId="0" applyFont="1" applyFill="1" applyBorder="1" applyAlignment="1" applyProtection="1">
      <alignment horizontal="center" vertical="center" wrapText="1" readingOrder="1"/>
    </xf>
    <xf numFmtId="0" fontId="6" fillId="4" borderId="21" xfId="0" applyFont="1" applyFill="1" applyBorder="1" applyAlignment="1" applyProtection="1">
      <alignment horizontal="center" vertical="center" wrapText="1" readingOrder="1"/>
    </xf>
    <xf numFmtId="0" fontId="6" fillId="4" borderId="5" xfId="0" applyFont="1" applyFill="1" applyBorder="1" applyAlignment="1" applyProtection="1">
      <alignment horizontal="center" vertical="center" wrapText="1" readingOrder="1"/>
    </xf>
    <xf numFmtId="0" fontId="6" fillId="4" borderId="20" xfId="0" applyFont="1" applyFill="1" applyBorder="1" applyAlignment="1" applyProtection="1">
      <alignment horizontal="center" vertical="center" wrapText="1" readingOrder="1"/>
    </xf>
    <xf numFmtId="0" fontId="6" fillId="4" borderId="22" xfId="0" applyFont="1" applyFill="1" applyBorder="1" applyAlignment="1" applyProtection="1">
      <alignment horizontal="center" vertical="center" wrapText="1" readingOrder="1"/>
    </xf>
    <xf numFmtId="1" fontId="7" fillId="4" borderId="21" xfId="0" applyNumberFormat="1" applyFont="1" applyFill="1" applyBorder="1" applyAlignment="1" applyProtection="1">
      <alignment horizontal="center" vertical="center" wrapText="1" readingOrder="1"/>
    </xf>
    <xf numFmtId="164" fontId="7" fillId="4" borderId="5" xfId="1" applyNumberFormat="1" applyFont="1" applyFill="1" applyBorder="1" applyAlignment="1" applyProtection="1">
      <alignment horizontal="center" vertical="center" wrapText="1" readingOrder="1"/>
    </xf>
    <xf numFmtId="1" fontId="7" fillId="4" borderId="5" xfId="0" applyNumberFormat="1" applyFont="1" applyFill="1" applyBorder="1" applyAlignment="1" applyProtection="1">
      <alignment horizontal="center" vertical="center" wrapText="1" readingOrder="1"/>
    </xf>
    <xf numFmtId="164" fontId="7" fillId="4" borderId="20" xfId="1" applyNumberFormat="1" applyFont="1" applyFill="1" applyBorder="1" applyAlignment="1" applyProtection="1">
      <alignment horizontal="center" vertical="center" wrapText="1" readingOrder="1"/>
    </xf>
    <xf numFmtId="0" fontId="7" fillId="23" borderId="77" xfId="0" applyFont="1" applyFill="1" applyBorder="1" applyAlignment="1" applyProtection="1">
      <alignment horizontal="center" vertical="center" wrapText="1" readingOrder="1"/>
    </xf>
    <xf numFmtId="0" fontId="6" fillId="23" borderId="78" xfId="0" applyFont="1" applyFill="1" applyBorder="1" applyAlignment="1" applyProtection="1">
      <alignment horizontal="center" vertical="center" wrapText="1" readingOrder="1"/>
    </xf>
    <xf numFmtId="0" fontId="6" fillId="23" borderId="76" xfId="0" applyFont="1" applyFill="1" applyBorder="1" applyAlignment="1" applyProtection="1">
      <alignment horizontal="center" vertical="center" wrapText="1" readingOrder="1"/>
    </xf>
    <xf numFmtId="0" fontId="6" fillId="23" borderId="77" xfId="0" applyFont="1" applyFill="1" applyBorder="1" applyAlignment="1" applyProtection="1">
      <alignment horizontal="center" vertical="center" wrapText="1" readingOrder="1"/>
    </xf>
    <xf numFmtId="0" fontId="6" fillId="23" borderId="79" xfId="0" applyFont="1" applyFill="1" applyBorder="1" applyAlignment="1" applyProtection="1">
      <alignment horizontal="center" vertical="center" wrapText="1" readingOrder="1"/>
    </xf>
    <xf numFmtId="1" fontId="7" fillId="23" borderId="78" xfId="0" applyNumberFormat="1" applyFont="1" applyFill="1" applyBorder="1" applyAlignment="1" applyProtection="1">
      <alignment horizontal="center" vertical="center" wrapText="1" readingOrder="1"/>
    </xf>
    <xf numFmtId="164" fontId="7" fillId="23" borderId="76" xfId="1" applyNumberFormat="1" applyFont="1" applyFill="1" applyBorder="1" applyAlignment="1" applyProtection="1">
      <alignment horizontal="center" vertical="center" wrapText="1" readingOrder="1"/>
    </xf>
    <xf numFmtId="1" fontId="7" fillId="23" borderId="76" xfId="0" applyNumberFormat="1" applyFont="1" applyFill="1" applyBorder="1" applyAlignment="1" applyProtection="1">
      <alignment horizontal="center" vertical="center" wrapText="1" readingOrder="1"/>
    </xf>
    <xf numFmtId="164" fontId="7" fillId="23" borderId="77" xfId="1" applyNumberFormat="1" applyFont="1" applyFill="1" applyBorder="1" applyAlignment="1" applyProtection="1">
      <alignment horizontal="center" vertical="center" wrapText="1" readingOrder="1"/>
    </xf>
    <xf numFmtId="0" fontId="2" fillId="24" borderId="90" xfId="0" applyFont="1" applyFill="1" applyBorder="1" applyAlignment="1" applyProtection="1">
      <alignment horizontal="center" vertical="center" textRotation="90" wrapText="1"/>
    </xf>
    <xf numFmtId="9" fontId="2" fillId="24" borderId="91" xfId="0" applyNumberFormat="1" applyFont="1" applyFill="1" applyBorder="1" applyAlignment="1" applyProtection="1">
      <alignment horizontal="center" vertical="center" textRotation="90" wrapText="1"/>
    </xf>
    <xf numFmtId="0" fontId="7" fillId="25" borderId="91" xfId="0" applyFont="1" applyFill="1" applyBorder="1" applyAlignment="1" applyProtection="1">
      <alignment horizontal="center" vertical="center"/>
    </xf>
    <xf numFmtId="0" fontId="7" fillId="26" borderId="92" xfId="0" applyFont="1" applyFill="1" applyBorder="1" applyAlignment="1" applyProtection="1">
      <alignment horizontal="center" vertical="center" wrapText="1" readingOrder="1"/>
    </xf>
    <xf numFmtId="0" fontId="7" fillId="26" borderId="93" xfId="0" applyFont="1" applyFill="1" applyBorder="1" applyAlignment="1" applyProtection="1">
      <alignment horizontal="center" vertical="center" wrapText="1" readingOrder="1"/>
    </xf>
    <xf numFmtId="0" fontId="6" fillId="26" borderId="94" xfId="0" applyFont="1" applyFill="1" applyBorder="1" applyAlignment="1" applyProtection="1">
      <alignment horizontal="center" vertical="center" wrapText="1" readingOrder="1"/>
    </xf>
    <xf numFmtId="0" fontId="6" fillId="26" borderId="92" xfId="0" applyFont="1" applyFill="1" applyBorder="1" applyAlignment="1" applyProtection="1">
      <alignment horizontal="center" vertical="center" wrapText="1" readingOrder="1"/>
    </xf>
    <xf numFmtId="0" fontId="6" fillId="26" borderId="93" xfId="0" applyFont="1" applyFill="1" applyBorder="1" applyAlignment="1" applyProtection="1">
      <alignment horizontal="center" vertical="center" wrapText="1" readingOrder="1"/>
    </xf>
    <xf numFmtId="0" fontId="6" fillId="26" borderId="95" xfId="0" applyFont="1" applyFill="1" applyBorder="1" applyAlignment="1" applyProtection="1">
      <alignment horizontal="center" vertical="center" wrapText="1" readingOrder="1"/>
    </xf>
    <xf numFmtId="1" fontId="7" fillId="26" borderId="94" xfId="0" applyNumberFormat="1" applyFont="1" applyFill="1" applyBorder="1" applyAlignment="1" applyProtection="1">
      <alignment horizontal="center" vertical="center" wrapText="1" readingOrder="1"/>
    </xf>
    <xf numFmtId="164" fontId="7" fillId="26" borderId="92" xfId="1" applyNumberFormat="1" applyFont="1" applyFill="1" applyBorder="1" applyAlignment="1" applyProtection="1">
      <alignment horizontal="center" vertical="center" wrapText="1" readingOrder="1"/>
    </xf>
    <xf numFmtId="1" fontId="7" fillId="26" borderId="92" xfId="0" applyNumberFormat="1" applyFont="1" applyFill="1" applyBorder="1" applyAlignment="1" applyProtection="1">
      <alignment horizontal="center" vertical="center" wrapText="1" readingOrder="1"/>
    </xf>
    <xf numFmtId="164" fontId="7" fillId="26" borderId="93" xfId="1" applyNumberFormat="1" applyFont="1" applyFill="1" applyBorder="1" applyAlignment="1" applyProtection="1">
      <alignment horizontal="center" vertical="center" wrapText="1" readingOrder="1"/>
    </xf>
    <xf numFmtId="1" fontId="0" fillId="0" borderId="0" xfId="0" applyNumberFormat="1" applyAlignment="1" applyProtection="1">
      <alignment horizontal="center" vertical="center"/>
    </xf>
    <xf numFmtId="164" fontId="0" fillId="0" borderId="0" xfId="1" applyNumberFormat="1" applyFont="1" applyAlignment="1" applyProtection="1">
      <alignment horizontal="center" vertical="center"/>
    </xf>
    <xf numFmtId="0" fontId="13" fillId="0" borderId="19" xfId="0" applyFont="1" applyBorder="1" applyAlignment="1" applyProtection="1">
      <alignment horizontal="left" vertical="top" wrapText="1"/>
      <protection locked="0"/>
    </xf>
    <xf numFmtId="0" fontId="0" fillId="0" borderId="19" xfId="0" applyFont="1" applyBorder="1" applyAlignment="1" applyProtection="1">
      <alignment horizontal="left" vertical="top" wrapText="1"/>
      <protection locked="0"/>
    </xf>
    <xf numFmtId="0" fontId="7" fillId="17" borderId="20" xfId="0" applyFont="1" applyFill="1" applyBorder="1" applyAlignment="1" applyProtection="1">
      <alignment horizontal="center" vertical="center" wrapText="1" readingOrder="1"/>
    </xf>
    <xf numFmtId="164" fontId="12" fillId="31" borderId="18" xfId="1" applyNumberFormat="1" applyFont="1" applyFill="1" applyBorder="1" applyAlignment="1" applyProtection="1">
      <alignment horizontal="center" vertical="center" wrapText="1"/>
    </xf>
    <xf numFmtId="164" fontId="12" fillId="7" borderId="18" xfId="1" applyNumberFormat="1" applyFont="1" applyFill="1" applyBorder="1" applyAlignment="1" applyProtection="1">
      <alignment horizontal="center" vertical="center" wrapText="1"/>
    </xf>
    <xf numFmtId="0" fontId="7" fillId="9" borderId="29" xfId="0" applyFont="1" applyFill="1" applyBorder="1" applyAlignment="1" applyProtection="1">
      <alignment horizontal="center" vertical="center" wrapText="1" readingOrder="1"/>
    </xf>
    <xf numFmtId="0" fontId="7" fillId="10" borderId="33" xfId="0" applyFont="1" applyFill="1" applyBorder="1" applyAlignment="1" applyProtection="1">
      <alignment horizontal="center" vertical="center" wrapText="1" readingOrder="1"/>
    </xf>
    <xf numFmtId="0" fontId="7" fillId="9" borderId="36" xfId="0" applyFont="1" applyFill="1" applyBorder="1" applyAlignment="1" applyProtection="1">
      <alignment horizontal="center" vertical="center" wrapText="1" readingOrder="1"/>
    </xf>
    <xf numFmtId="0" fontId="7" fillId="10" borderId="36" xfId="0" applyFont="1" applyFill="1" applyBorder="1" applyAlignment="1" applyProtection="1">
      <alignment horizontal="center" vertical="center" wrapText="1" readingOrder="1"/>
    </xf>
    <xf numFmtId="0" fontId="7" fillId="9" borderId="39" xfId="0" applyFont="1" applyFill="1" applyBorder="1" applyAlignment="1" applyProtection="1">
      <alignment horizontal="center" vertical="center" wrapText="1" readingOrder="1"/>
    </xf>
    <xf numFmtId="0" fontId="7" fillId="10" borderId="20" xfId="0" applyFont="1" applyFill="1" applyBorder="1" applyAlignment="1" applyProtection="1">
      <alignment horizontal="center" vertical="center" wrapText="1" readingOrder="1"/>
    </xf>
    <xf numFmtId="0" fontId="7" fillId="9" borderId="43" xfId="0" applyFont="1" applyFill="1" applyBorder="1" applyAlignment="1" applyProtection="1">
      <alignment horizontal="center" vertical="center" wrapText="1" readingOrder="1"/>
    </xf>
    <xf numFmtId="0" fontId="7" fillId="10" borderId="50" xfId="0" applyFont="1" applyFill="1" applyBorder="1" applyAlignment="1" applyProtection="1">
      <alignment horizontal="center" vertical="center" wrapText="1" readingOrder="1"/>
    </xf>
    <xf numFmtId="0" fontId="7" fillId="13" borderId="55" xfId="0" applyFont="1" applyFill="1" applyBorder="1" applyAlignment="1" applyProtection="1">
      <alignment horizontal="center" vertical="center" wrapText="1"/>
    </xf>
    <xf numFmtId="0" fontId="7" fillId="2" borderId="60" xfId="0" applyFont="1" applyFill="1" applyBorder="1" applyAlignment="1" applyProtection="1">
      <alignment horizontal="center" vertical="center" wrapText="1"/>
    </xf>
    <xf numFmtId="0" fontId="7" fillId="13" borderId="60" xfId="0" applyFont="1" applyFill="1" applyBorder="1" applyAlignment="1" applyProtection="1">
      <alignment horizontal="center" vertical="center" wrapText="1"/>
    </xf>
    <xf numFmtId="0" fontId="7" fillId="2" borderId="68" xfId="0" applyFont="1" applyFill="1" applyBorder="1" applyAlignment="1" applyProtection="1">
      <alignment horizontal="center" vertical="center" wrapText="1"/>
    </xf>
    <xf numFmtId="0" fontId="7" fillId="17" borderId="77" xfId="0" applyFont="1" applyFill="1" applyBorder="1" applyAlignment="1" applyProtection="1">
      <alignment horizontal="center" vertical="center" wrapText="1" readingOrder="1"/>
    </xf>
    <xf numFmtId="0" fontId="7" fillId="20" borderId="20" xfId="0" applyFont="1" applyFill="1" applyBorder="1" applyAlignment="1" applyProtection="1">
      <alignment horizontal="center" vertical="center" wrapText="1" readingOrder="1"/>
    </xf>
    <xf numFmtId="0" fontId="7" fillId="4" borderId="80" xfId="0" applyFont="1" applyFill="1" applyBorder="1" applyAlignment="1" applyProtection="1">
      <alignment horizontal="center" vertical="center" wrapText="1" readingOrder="1"/>
    </xf>
    <xf numFmtId="0" fontId="7" fillId="4" borderId="87" xfId="0" applyFont="1" applyFill="1" applyBorder="1" applyAlignment="1" applyProtection="1">
      <alignment horizontal="center" vertical="center" wrapText="1" readingOrder="1"/>
    </xf>
    <xf numFmtId="0" fontId="7" fillId="4" borderId="20" xfId="0" applyFont="1" applyFill="1" applyBorder="1" applyAlignment="1" applyProtection="1">
      <alignment horizontal="center" vertical="center" wrapText="1" readingOrder="1"/>
    </xf>
    <xf numFmtId="0" fontId="2" fillId="0" borderId="19" xfId="0" applyFont="1" applyFill="1" applyBorder="1" applyAlignment="1" applyProtection="1">
      <alignment horizontal="left" vertical="top" wrapText="1"/>
      <protection locked="0"/>
    </xf>
    <xf numFmtId="0" fontId="2" fillId="0" borderId="19" xfId="0" applyFont="1" applyBorder="1" applyAlignment="1" applyProtection="1">
      <alignment horizontal="left" vertical="top" wrapText="1"/>
      <protection locked="0"/>
    </xf>
    <xf numFmtId="0" fontId="16" fillId="20" borderId="2" xfId="0" applyFont="1" applyFill="1" applyBorder="1" applyAlignment="1" applyProtection="1">
      <alignment horizontal="center" vertical="center" wrapText="1" readingOrder="1"/>
    </xf>
    <xf numFmtId="0" fontId="16" fillId="23" borderId="2" xfId="0" applyFont="1" applyFill="1" applyBorder="1" applyAlignment="1" applyProtection="1">
      <alignment horizontal="center" vertical="center" wrapText="1" readingOrder="1"/>
    </xf>
    <xf numFmtId="0" fontId="13" fillId="0" borderId="13" xfId="0" applyFont="1" applyBorder="1" applyAlignment="1" applyProtection="1">
      <alignment horizontal="left" vertical="top" wrapText="1"/>
      <protection locked="0"/>
    </xf>
    <xf numFmtId="0" fontId="2" fillId="0" borderId="99" xfId="0" applyFont="1" applyBorder="1" applyAlignment="1">
      <alignment horizontal="center"/>
    </xf>
    <xf numFmtId="9" fontId="2" fillId="21" borderId="71" xfId="0" applyNumberFormat="1" applyFont="1" applyFill="1" applyBorder="1" applyAlignment="1" applyProtection="1">
      <alignment horizontal="center" vertical="center" textRotation="90" wrapText="1"/>
    </xf>
    <xf numFmtId="0" fontId="2" fillId="21" borderId="9" xfId="0" applyFont="1" applyFill="1" applyBorder="1" applyAlignment="1" applyProtection="1">
      <alignment horizontal="center" vertical="center" textRotation="90" wrapText="1"/>
    </xf>
    <xf numFmtId="0" fontId="2" fillId="21" borderId="86" xfId="0" applyFont="1" applyFill="1" applyBorder="1" applyAlignment="1" applyProtection="1">
      <alignment horizontal="center" vertical="center" textRotation="90" wrapText="1"/>
    </xf>
    <xf numFmtId="0" fontId="2" fillId="7" borderId="26" xfId="0" applyFont="1" applyFill="1" applyBorder="1" applyAlignment="1" applyProtection="1">
      <alignment horizontal="center" vertical="center" textRotation="90" wrapText="1"/>
    </xf>
    <xf numFmtId="0" fontId="2" fillId="7" borderId="32" xfId="0" applyFont="1" applyFill="1" applyBorder="1" applyAlignment="1" applyProtection="1">
      <alignment horizontal="center" vertical="center" textRotation="90" wrapText="1"/>
    </xf>
    <xf numFmtId="0" fontId="2" fillId="7" borderId="47" xfId="0" applyFont="1" applyFill="1" applyBorder="1" applyAlignment="1" applyProtection="1">
      <alignment horizontal="center" vertical="center" textRotation="90" wrapText="1"/>
    </xf>
    <xf numFmtId="0" fontId="6" fillId="8" borderId="6" xfId="0" applyFont="1" applyFill="1" applyBorder="1" applyAlignment="1" applyProtection="1">
      <alignment horizontal="center" vertical="center" wrapText="1" readingOrder="1"/>
    </xf>
    <xf numFmtId="0" fontId="6" fillId="8" borderId="9" xfId="0" applyFont="1" applyFill="1" applyBorder="1" applyAlignment="1" applyProtection="1">
      <alignment horizontal="center" vertical="center" wrapText="1" readingOrder="1"/>
    </xf>
    <xf numFmtId="0" fontId="6" fillId="8" borderId="10" xfId="0" applyFont="1" applyFill="1" applyBorder="1" applyAlignment="1" applyProtection="1">
      <alignment horizontal="center" vertical="center" wrapText="1" readingOrder="1"/>
    </xf>
    <xf numFmtId="0" fontId="6" fillId="8" borderId="33" xfId="0" applyFont="1" applyFill="1" applyBorder="1" applyAlignment="1" applyProtection="1">
      <alignment horizontal="center" vertical="center" wrapText="1" readingOrder="1"/>
    </xf>
    <xf numFmtId="0" fontId="6" fillId="8" borderId="48" xfId="0" applyFont="1" applyFill="1" applyBorder="1" applyAlignment="1" applyProtection="1">
      <alignment horizontal="center" vertical="center" wrapText="1" readingOrder="1"/>
    </xf>
    <xf numFmtId="0" fontId="2" fillId="11" borderId="53" xfId="0" applyFont="1" applyFill="1" applyBorder="1" applyAlignment="1" applyProtection="1">
      <alignment horizontal="center" vertical="center" textRotation="90" wrapText="1"/>
    </xf>
    <xf numFmtId="0" fontId="2" fillId="11" borderId="65" xfId="0" applyFont="1" applyFill="1" applyBorder="1" applyAlignment="1" applyProtection="1">
      <alignment horizontal="center" vertical="center" textRotation="90" wrapText="1"/>
    </xf>
    <xf numFmtId="0" fontId="6" fillId="12" borderId="0" xfId="0" applyFont="1" applyFill="1" applyAlignment="1" applyProtection="1">
      <alignment horizontal="center" vertical="center"/>
    </xf>
    <xf numFmtId="0" fontId="6" fillId="12" borderId="66" xfId="0" applyFont="1" applyFill="1" applyBorder="1" applyAlignment="1" applyProtection="1">
      <alignment horizontal="center" vertical="center"/>
    </xf>
    <xf numFmtId="9" fontId="2" fillId="7" borderId="71" xfId="0" applyNumberFormat="1" applyFont="1" applyFill="1" applyBorder="1" applyAlignment="1" applyProtection="1">
      <alignment horizontal="center" vertical="center" textRotation="90" wrapText="1"/>
    </xf>
    <xf numFmtId="0" fontId="2" fillId="7" borderId="9" xfId="0" applyFont="1" applyFill="1" applyBorder="1" applyAlignment="1" applyProtection="1">
      <alignment horizontal="center" vertical="center" textRotation="90" wrapText="1"/>
    </xf>
    <xf numFmtId="0" fontId="2" fillId="7" borderId="86" xfId="0" applyFont="1" applyFill="1" applyBorder="1" applyAlignment="1" applyProtection="1">
      <alignment horizontal="center" vertical="center" textRotation="90" wrapText="1"/>
    </xf>
    <xf numFmtId="9" fontId="2" fillId="11" borderId="98" xfId="0" applyNumberFormat="1" applyFont="1" applyFill="1" applyBorder="1" applyAlignment="1" applyProtection="1">
      <alignment horizontal="center" vertical="center" textRotation="90" wrapText="1"/>
    </xf>
    <xf numFmtId="0" fontId="2" fillId="11" borderId="0" xfId="0" applyFont="1" applyFill="1" applyBorder="1" applyAlignment="1" applyProtection="1">
      <alignment horizontal="center" vertical="center" textRotation="90" wrapText="1"/>
    </xf>
    <xf numFmtId="0" fontId="2" fillId="11" borderId="66" xfId="0" applyFont="1" applyFill="1" applyBorder="1" applyAlignment="1" applyProtection="1">
      <alignment horizontal="center" vertical="center" textRotation="90" wrapText="1"/>
    </xf>
    <xf numFmtId="9" fontId="2" fillId="18" borderId="71" xfId="0" applyNumberFormat="1" applyFont="1" applyFill="1" applyBorder="1" applyAlignment="1" applyProtection="1">
      <alignment horizontal="center" vertical="center" textRotation="90" wrapText="1"/>
    </xf>
    <xf numFmtId="0" fontId="2" fillId="18" borderId="9" xfId="0" applyFont="1" applyFill="1" applyBorder="1" applyAlignment="1" applyProtection="1">
      <alignment horizontal="center" vertical="center" textRotation="90" wrapText="1"/>
    </xf>
    <xf numFmtId="0" fontId="2" fillId="18" borderId="86" xfId="0" applyFont="1" applyFill="1" applyBorder="1" applyAlignment="1" applyProtection="1">
      <alignment horizontal="center" vertical="center" textRotation="90" wrapText="1"/>
    </xf>
    <xf numFmtId="0" fontId="2" fillId="14" borderId="26" xfId="0" applyFont="1" applyFill="1" applyBorder="1" applyAlignment="1" applyProtection="1">
      <alignment horizontal="center" vertical="center" textRotation="90" wrapText="1"/>
    </xf>
    <xf numFmtId="0" fontId="2" fillId="14" borderId="32" xfId="0" applyFont="1" applyFill="1" applyBorder="1" applyAlignment="1" applyProtection="1">
      <alignment horizontal="center" vertical="center" textRotation="90" wrapText="1"/>
    </xf>
    <xf numFmtId="0" fontId="2" fillId="14" borderId="47" xfId="0" applyFont="1" applyFill="1" applyBorder="1" applyAlignment="1" applyProtection="1">
      <alignment horizontal="center" vertical="center" textRotation="90" wrapText="1"/>
    </xf>
    <xf numFmtId="0" fontId="7" fillId="15" borderId="71" xfId="0" applyFont="1" applyFill="1" applyBorder="1" applyAlignment="1" applyProtection="1">
      <alignment horizontal="center" vertical="center" wrapText="1" readingOrder="1"/>
    </xf>
    <xf numFmtId="0" fontId="7" fillId="15" borderId="9" xfId="0" applyFont="1" applyFill="1" applyBorder="1" applyAlignment="1" applyProtection="1">
      <alignment horizontal="center" vertical="center" wrapText="1" readingOrder="1"/>
    </xf>
    <xf numFmtId="0" fontId="7" fillId="15" borderId="5" xfId="0" applyFont="1" applyFill="1" applyBorder="1" applyAlignment="1" applyProtection="1">
      <alignment horizontal="center" vertical="center" wrapText="1" readingOrder="1"/>
    </xf>
    <xf numFmtId="0" fontId="7" fillId="15" borderId="10" xfId="0" applyFont="1" applyFill="1" applyBorder="1" applyAlignment="1" applyProtection="1">
      <alignment horizontal="center" vertical="center" wrapText="1" readingOrder="1"/>
    </xf>
    <xf numFmtId="9" fontId="2" fillId="14" borderId="71" xfId="0" applyNumberFormat="1" applyFont="1" applyFill="1" applyBorder="1" applyAlignment="1" applyProtection="1">
      <alignment horizontal="center" vertical="center" textRotation="90" wrapText="1"/>
    </xf>
    <xf numFmtId="0" fontId="2" fillId="14" borderId="9" xfId="0" applyFont="1" applyFill="1" applyBorder="1" applyAlignment="1" applyProtection="1">
      <alignment horizontal="center" vertical="center" textRotation="90" wrapText="1"/>
    </xf>
    <xf numFmtId="0" fontId="2" fillId="14" borderId="86" xfId="0" applyFont="1" applyFill="1" applyBorder="1" applyAlignment="1" applyProtection="1">
      <alignment horizontal="center" vertical="center" textRotation="90" wrapText="1"/>
    </xf>
    <xf numFmtId="0" fontId="4" fillId="5" borderId="11" xfId="2" applyFont="1" applyFill="1" applyBorder="1" applyAlignment="1" applyProtection="1">
      <alignment horizontal="center" vertical="center" wrapText="1"/>
    </xf>
    <xf numFmtId="0" fontId="4" fillId="5" borderId="12" xfId="2" applyFont="1" applyFill="1" applyBorder="1" applyAlignment="1" applyProtection="1">
      <alignment horizontal="center" vertical="center" wrapText="1"/>
    </xf>
    <xf numFmtId="0" fontId="4" fillId="5" borderId="13" xfId="2" applyFont="1" applyFill="1" applyBorder="1" applyAlignment="1" applyProtection="1">
      <alignment horizontal="center" vertical="center" wrapText="1"/>
    </xf>
    <xf numFmtId="0" fontId="9" fillId="27" borderId="14" xfId="0" applyFont="1" applyFill="1" applyBorder="1" applyAlignment="1" applyProtection="1">
      <alignment horizontal="center" vertical="center" wrapText="1" readingOrder="1"/>
    </xf>
    <xf numFmtId="0" fontId="9" fillId="27" borderId="15" xfId="0" applyFont="1" applyFill="1" applyBorder="1" applyAlignment="1" applyProtection="1">
      <alignment horizontal="center" vertical="center" wrapText="1" readingOrder="1"/>
    </xf>
    <xf numFmtId="0" fontId="9" fillId="27" borderId="16" xfId="0" applyFont="1" applyFill="1" applyBorder="1" applyAlignment="1" applyProtection="1">
      <alignment horizontal="center" vertical="center" wrapText="1" readingOrder="1"/>
    </xf>
    <xf numFmtId="0" fontId="4" fillId="5" borderId="17" xfId="2" applyFont="1" applyFill="1" applyBorder="1" applyAlignment="1" applyProtection="1">
      <alignment horizontal="center" vertical="center" wrapText="1"/>
    </xf>
    <xf numFmtId="0" fontId="4" fillId="5" borderId="18" xfId="2" applyFont="1" applyFill="1" applyBorder="1" applyAlignment="1" applyProtection="1">
      <alignment horizontal="center" vertical="center" wrapText="1"/>
    </xf>
    <xf numFmtId="0" fontId="4" fillId="5" borderId="19" xfId="2" applyFont="1" applyFill="1" applyBorder="1" applyAlignment="1" applyProtection="1">
      <alignment horizontal="center" vertical="center" wrapText="1"/>
    </xf>
    <xf numFmtId="0" fontId="9" fillId="30" borderId="53" xfId="0" applyFont="1" applyFill="1" applyBorder="1" applyAlignment="1" applyProtection="1">
      <alignment horizontal="center" vertical="center" wrapText="1" readingOrder="1"/>
    </xf>
    <xf numFmtId="0" fontId="9" fillId="30" borderId="0" xfId="0" applyFont="1" applyFill="1" applyBorder="1" applyAlignment="1" applyProtection="1">
      <alignment horizontal="center" vertical="center" wrapText="1" readingOrder="1"/>
    </xf>
    <xf numFmtId="0" fontId="9" fillId="30" borderId="101" xfId="0" applyFont="1" applyFill="1" applyBorder="1" applyAlignment="1" applyProtection="1">
      <alignment horizontal="center" vertical="center" wrapText="1" readingOrder="1"/>
    </xf>
    <xf numFmtId="0" fontId="9" fillId="30" borderId="1" xfId="0" applyFont="1" applyFill="1" applyBorder="1" applyAlignment="1" applyProtection="1">
      <alignment horizontal="center" vertical="center" wrapText="1" readingOrder="1"/>
    </xf>
    <xf numFmtId="0" fontId="2" fillId="21" borderId="26" xfId="0" applyFont="1" applyFill="1" applyBorder="1" applyAlignment="1" applyProtection="1">
      <alignment horizontal="center" vertical="center" textRotation="90" wrapText="1"/>
    </xf>
    <xf numFmtId="0" fontId="2" fillId="21" borderId="32" xfId="0" applyFont="1" applyFill="1" applyBorder="1" applyAlignment="1" applyProtection="1">
      <alignment horizontal="center" vertical="center" textRotation="90" wrapText="1"/>
    </xf>
    <xf numFmtId="0" fontId="2" fillId="21" borderId="47" xfId="0" applyFont="1" applyFill="1" applyBorder="1" applyAlignment="1" applyProtection="1">
      <alignment horizontal="center" vertical="center" textRotation="90" wrapText="1"/>
    </xf>
    <xf numFmtId="0" fontId="8" fillId="22" borderId="71" xfId="0" applyFont="1" applyFill="1" applyBorder="1" applyAlignment="1" applyProtection="1">
      <alignment horizontal="center" vertical="center" wrapText="1" readingOrder="1"/>
    </xf>
    <xf numFmtId="0" fontId="8" fillId="22" borderId="9" xfId="0" applyFont="1" applyFill="1" applyBorder="1" applyAlignment="1" applyProtection="1">
      <alignment horizontal="center" vertical="center" wrapText="1" readingOrder="1"/>
    </xf>
    <xf numFmtId="0" fontId="8" fillId="22" borderId="5" xfId="0" applyFont="1" applyFill="1" applyBorder="1" applyAlignment="1" applyProtection="1">
      <alignment horizontal="center" vertical="center" wrapText="1" readingOrder="1"/>
    </xf>
    <xf numFmtId="0" fontId="8" fillId="22" borderId="10" xfId="0" applyFont="1" applyFill="1" applyBorder="1" applyAlignment="1" applyProtection="1">
      <alignment horizontal="center" vertical="center" wrapText="1" readingOrder="1"/>
    </xf>
    <xf numFmtId="0" fontId="8" fillId="22" borderId="6" xfId="0" applyFont="1" applyFill="1" applyBorder="1" applyAlignment="1" applyProtection="1">
      <alignment horizontal="center" vertical="center" wrapText="1" readingOrder="1"/>
    </xf>
    <xf numFmtId="0" fontId="8" fillId="22" borderId="86" xfId="0" applyFont="1" applyFill="1" applyBorder="1" applyAlignment="1" applyProtection="1">
      <alignment horizontal="center" vertical="center" wrapText="1" readingOrder="1"/>
    </xf>
    <xf numFmtId="0" fontId="2" fillId="18" borderId="26" xfId="0" applyFont="1" applyFill="1" applyBorder="1" applyAlignment="1" applyProtection="1">
      <alignment horizontal="center" vertical="center" textRotation="90" wrapText="1"/>
    </xf>
    <xf numFmtId="0" fontId="2" fillId="18" borderId="32" xfId="0" applyFont="1" applyFill="1" applyBorder="1" applyAlignment="1" applyProtection="1">
      <alignment horizontal="center" vertical="center" textRotation="90" wrapText="1"/>
    </xf>
    <xf numFmtId="0" fontId="2" fillId="18" borderId="47" xfId="0" applyFont="1" applyFill="1" applyBorder="1" applyAlignment="1" applyProtection="1">
      <alignment horizontal="center" vertical="center" textRotation="90" wrapText="1"/>
    </xf>
    <xf numFmtId="0" fontId="8" fillId="19" borderId="71" xfId="0" applyFont="1" applyFill="1" applyBorder="1" applyAlignment="1" applyProtection="1">
      <alignment horizontal="center" vertical="center" wrapText="1" readingOrder="1"/>
    </xf>
    <xf numFmtId="0" fontId="8" fillId="19" borderId="9" xfId="0" applyFont="1" applyFill="1" applyBorder="1" applyAlignment="1" applyProtection="1">
      <alignment horizontal="center" vertical="center" wrapText="1" readingOrder="1"/>
    </xf>
    <xf numFmtId="0" fontId="8" fillId="19" borderId="10" xfId="0" applyFont="1" applyFill="1" applyBorder="1" applyAlignment="1" applyProtection="1">
      <alignment horizontal="center" vertical="center" wrapText="1" readingOrder="1"/>
    </xf>
    <xf numFmtId="0" fontId="6" fillId="19" borderId="5" xfId="0" applyFont="1" applyFill="1" applyBorder="1" applyAlignment="1" applyProtection="1">
      <alignment horizontal="center" vertical="center" wrapText="1" readingOrder="1"/>
    </xf>
    <xf numFmtId="0" fontId="6" fillId="19" borderId="9" xfId="0" applyFont="1" applyFill="1" applyBorder="1" applyAlignment="1" applyProtection="1">
      <alignment horizontal="center" vertical="center" wrapText="1" readingOrder="1"/>
    </xf>
    <xf numFmtId="0" fontId="6" fillId="19" borderId="10" xfId="0" applyFont="1" applyFill="1" applyBorder="1" applyAlignment="1" applyProtection="1">
      <alignment horizontal="center" vertical="center" wrapText="1" readingOrder="1"/>
    </xf>
    <xf numFmtId="0" fontId="6" fillId="19" borderId="20" xfId="0" applyFont="1" applyFill="1" applyBorder="1" applyAlignment="1" applyProtection="1">
      <alignment horizontal="center" vertical="center" wrapText="1" readingOrder="1"/>
    </xf>
    <xf numFmtId="0" fontId="6" fillId="19" borderId="4" xfId="0" applyFont="1" applyFill="1" applyBorder="1" applyAlignment="1" applyProtection="1">
      <alignment horizontal="center" vertical="center" wrapText="1" readingOrder="1"/>
    </xf>
    <xf numFmtId="0" fontId="6" fillId="19" borderId="85" xfId="0" applyFont="1" applyFill="1" applyBorder="1" applyAlignment="1" applyProtection="1">
      <alignment horizontal="center" vertical="center" wrapText="1" readingOrder="1"/>
    </xf>
    <xf numFmtId="0" fontId="6" fillId="19" borderId="86" xfId="0" applyFont="1" applyFill="1" applyBorder="1" applyAlignment="1" applyProtection="1">
      <alignment horizontal="center" vertical="center" wrapText="1" readingOrder="1"/>
    </xf>
    <xf numFmtId="0" fontId="7" fillId="3" borderId="2" xfId="0" applyFont="1" applyFill="1" applyBorder="1" applyAlignment="1" applyProtection="1">
      <alignment horizontal="center" vertical="center" wrapText="1" readingOrder="1"/>
    </xf>
    <xf numFmtId="0" fontId="7" fillId="3" borderId="5" xfId="0" applyFont="1" applyFill="1" applyBorder="1" applyAlignment="1" applyProtection="1">
      <alignment horizontal="center" vertical="center" wrapText="1" readingOrder="1"/>
    </xf>
    <xf numFmtId="0" fontId="7" fillId="20" borderId="82" xfId="0" applyFont="1" applyFill="1" applyBorder="1" applyAlignment="1" applyProtection="1">
      <alignment horizontal="center" vertical="center" wrapText="1" readingOrder="1"/>
    </xf>
    <xf numFmtId="0" fontId="7" fillId="20" borderId="76" xfId="0" applyFont="1" applyFill="1" applyBorder="1" applyAlignment="1" applyProtection="1">
      <alignment horizontal="center" vertical="center" wrapText="1" readingOrder="1"/>
    </xf>
    <xf numFmtId="0" fontId="7" fillId="23" borderId="5" xfId="0" applyFont="1" applyFill="1" applyBorder="1" applyAlignment="1" applyProtection="1">
      <alignment horizontal="center" vertical="center" wrapText="1" readingOrder="1"/>
    </xf>
    <xf numFmtId="0" fontId="7" fillId="23" borderId="76" xfId="0" applyFont="1" applyFill="1" applyBorder="1" applyAlignment="1" applyProtection="1">
      <alignment horizontal="center" vertical="center" wrapText="1" readingOrder="1"/>
    </xf>
  </cellXfs>
  <cellStyles count="3">
    <cellStyle name="Normal" xfId="0" builtinId="0"/>
    <cellStyle name="Normal 2" xfId="2" xr:uid="{7624BDF4-0364-4662-AF9D-C258E38E2BF1}"/>
    <cellStyle name="Porcentaje" xfId="1" builtinId="5"/>
  </cellStyles>
  <dxfs count="20">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ACD5-48B5-96F4-B844229DC1F3}"/>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ACD5-48B5-96F4-B844229DC1F3}"/>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Gantt!$C$17</c:f>
              <c:strCache>
                <c:ptCount val="1"/>
                <c:pt idx="0">
                  <c:v>28/01/2021</c:v>
                </c:pt>
              </c:strCache>
            </c:strRef>
          </c:tx>
          <c:spPr>
            <a:noFill/>
            <a:ln>
              <a:noFill/>
            </a:ln>
            <a:effectLst/>
          </c:spPr>
          <c:invertIfNegative val="0"/>
          <c:errBars>
            <c:errBarType val="plus"/>
            <c:errValType val="cust"/>
            <c:noEndCap val="1"/>
            <c:plus>
              <c:numRef>
                <c:f>Gantt!$G$17:$G$22</c:f>
                <c:numCache>
                  <c:formatCode>General</c:formatCode>
                  <c:ptCount val="6"/>
                  <c:pt idx="0">
                    <c:v>274.625</c:v>
                  </c:pt>
                  <c:pt idx="1">
                    <c:v>0</c:v>
                  </c:pt>
                  <c:pt idx="2">
                    <c:v>265.23611111111109</c:v>
                  </c:pt>
                  <c:pt idx="3">
                    <c:v>225.33333333333337</c:v>
                  </c:pt>
                  <c:pt idx="4">
                    <c:v>243.36000000000004</c:v>
                  </c:pt>
                  <c:pt idx="5">
                    <c:v>183.33333333333331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D5E2-403C-AE4A-4B749A48957E}"/>
            </c:ext>
          </c:extLst>
        </c:ser>
        <c:ser>
          <c:idx val="1"/>
          <c:order val="1"/>
          <c:spPr>
            <a:solidFill>
              <a:schemeClr val="accent2"/>
            </a:solidFill>
            <a:ln>
              <a:noFill/>
            </a:ln>
            <a:effectLst/>
          </c:spPr>
          <c:invertIfNegative val="0"/>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D5E2-403C-AE4A-4B749A48957E}"/>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2°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trendline>
            <c:spPr>
              <a:ln w="19050" cap="rnd">
                <a:solidFill>
                  <a:schemeClr val="accent6"/>
                </a:solidFill>
                <a:prstDash val="sysDot"/>
              </a:ln>
              <a:effectLst>
                <a:softEdge rad="0"/>
              </a:effectLst>
            </c:spPr>
            <c:trendlineType val="linear"/>
            <c:dispRSqr val="0"/>
            <c:dispEq val="0"/>
          </c:trendline>
          <c:cat>
            <c:strRef>
              <c:f>Gantt!$B$29:$B$34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Gantt!$C$29:$C$34</c:f>
              <c:numCache>
                <c:formatCode>0%</c:formatCode>
                <c:ptCount val="6"/>
                <c:pt idx="0">
                  <c:v>0.8125</c:v>
                </c:pt>
                <c:pt idx="1">
                  <c:v>0</c:v>
                </c:pt>
                <c:pt idx="2">
                  <c:v>0.78472222222222221</c:v>
                </c:pt>
                <c:pt idx="3">
                  <c:v>0.66666666666666674</c:v>
                </c:pt>
                <c:pt idx="4">
                  <c:v>0.72000000000000008</c:v>
                </c:pt>
                <c:pt idx="5">
                  <c:v>0.66666666666666663</c:v>
                </c:pt>
              </c:numCache>
            </c:numRef>
          </c:val>
          <c:extLst>
            <c:ext xmlns:c16="http://schemas.microsoft.com/office/drawing/2014/chart" uri="{C3380CC4-5D6E-409C-BE32-E72D297353CC}">
              <c16:uniqueId val="{00000000-936C-4B64-B63D-A8EBA0117E7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Ejecutado en el 2º</a:t>
            </a:r>
            <a:r>
              <a:rPr lang="es-CO" baseline="0"/>
              <a:t> trimestre Vs Programado en el periodo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Gantt!$B$49:$B$54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Gantt!$C$49:$C$54</c:f>
              <c:numCache>
                <c:formatCode>0%</c:formatCode>
                <c:ptCount val="6"/>
                <c:pt idx="0">
                  <c:v>1</c:v>
                </c:pt>
                <c:pt idx="1">
                  <c:v>0</c:v>
                </c:pt>
                <c:pt idx="2">
                  <c:v>1</c:v>
                </c:pt>
                <c:pt idx="3">
                  <c:v>1</c:v>
                </c:pt>
                <c:pt idx="4">
                  <c:v>0.97499999999999998</c:v>
                </c:pt>
                <c:pt idx="5">
                  <c:v>1</c:v>
                </c:pt>
              </c:numCache>
            </c:numRef>
          </c:val>
          <c:extLst>
            <c:ext xmlns:c16="http://schemas.microsoft.com/office/drawing/2014/chart" uri="{C3380CC4-5D6E-409C-BE32-E72D297353CC}">
              <c16:uniqueId val="{00000000-2E37-405F-A8C2-57795EC2429F}"/>
            </c:ext>
          </c:extLst>
        </c:ser>
        <c:dLbls>
          <c:showLegendKey val="0"/>
          <c:showVal val="0"/>
          <c:showCatName val="0"/>
          <c:showSerName val="0"/>
          <c:showPercent val="0"/>
          <c:showBubbleSize val="0"/>
        </c:dLbls>
        <c:gapWidth val="219"/>
        <c:overlap val="-27"/>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C5D4-4972-B0CD-BABD90AA45F3}"/>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C5D4-4972-B0CD-BABD90AA45F3}"/>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(2)'!$C$17</c:f>
              <c:strCache>
                <c:ptCount val="1"/>
                <c:pt idx="0">
                  <c:v>28/01/2021</c:v>
                </c:pt>
              </c:strCache>
            </c:strRef>
          </c:tx>
          <c:spPr>
            <a:noFill/>
            <a:ln>
              <a:noFill/>
            </a:ln>
            <a:effectLst/>
          </c:spPr>
          <c:invertIfNegative val="0"/>
          <c:errBars>
            <c:errBarType val="plus"/>
            <c:errValType val="cust"/>
            <c:noEndCap val="1"/>
            <c:plus>
              <c:numRef>
                <c:f>'Gantt (2)'!$G$17:$G$22</c:f>
                <c:numCache>
                  <c:formatCode>General</c:formatCode>
                  <c:ptCount val="6"/>
                  <c:pt idx="0">
                    <c:v>274.625</c:v>
                  </c:pt>
                  <c:pt idx="1">
                    <c:v>0</c:v>
                  </c:pt>
                  <c:pt idx="2">
                    <c:v>265.23611111111109</c:v>
                  </c:pt>
                  <c:pt idx="3">
                    <c:v>225.33333333333337</c:v>
                  </c:pt>
                  <c:pt idx="4">
                    <c:v>243.36000000000004</c:v>
                  </c:pt>
                  <c:pt idx="5">
                    <c:v>183.33333333333331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88E9-4D8D-B88C-FCB169353EAA}"/>
            </c:ext>
          </c:extLst>
        </c:ser>
        <c:ser>
          <c:idx val="1"/>
          <c:order val="1"/>
          <c:spPr>
            <a:solidFill>
              <a:schemeClr val="accent2"/>
            </a:solidFill>
            <a:ln>
              <a:noFill/>
            </a:ln>
            <a:effectLst/>
          </c:spPr>
          <c:invertIfNegative val="0"/>
          <c:cat>
            <c:strRef>
              <c:f>'Gantt (2)'!$B$17:$B$22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88E9-4D8D-B88C-FCB169353EA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3°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(2)'!$C$29:$C$34</c:f>
              <c:numCache>
                <c:formatCode>0%</c:formatCode>
                <c:ptCount val="6"/>
                <c:pt idx="0">
                  <c:v>0.8125</c:v>
                </c:pt>
                <c:pt idx="1">
                  <c:v>0</c:v>
                </c:pt>
                <c:pt idx="2">
                  <c:v>0.78472222222222221</c:v>
                </c:pt>
                <c:pt idx="3">
                  <c:v>0.66666666666666674</c:v>
                </c:pt>
                <c:pt idx="4">
                  <c:v>0.72000000000000008</c:v>
                </c:pt>
                <c:pt idx="5">
                  <c:v>0.66666666666666663</c:v>
                </c:pt>
              </c:numCache>
            </c:numRef>
          </c:val>
          <c:extLst>
            <c:ext xmlns:c16="http://schemas.microsoft.com/office/drawing/2014/chart" uri="{C3380CC4-5D6E-409C-BE32-E72D297353CC}">
              <c16:uniqueId val="{00000001-D9B8-43D0-A5CF-0172AF21ADF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a:t>Ejecutado en el 3º</a:t>
            </a:r>
            <a:r>
              <a:rPr lang="es-CO" sz="2000" baseline="0"/>
              <a:t> trimestre Vs Programado en el periodo</a:t>
            </a:r>
            <a:endParaRPr lang="es-CO"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'Gantt (2)'!$B$49:$B$54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(2)'!$C$49:$C$54</c:f>
              <c:numCache>
                <c:formatCode>0%</c:formatCode>
                <c:ptCount val="6"/>
                <c:pt idx="0">
                  <c:v>1</c:v>
                </c:pt>
                <c:pt idx="1">
                  <c:v>0</c:v>
                </c:pt>
                <c:pt idx="2">
                  <c:v>1</c:v>
                </c:pt>
                <c:pt idx="3">
                  <c:v>0.92647058823529416</c:v>
                </c:pt>
                <c:pt idx="4">
                  <c:v>0.90454545454545443</c:v>
                </c:pt>
                <c:pt idx="5">
                  <c:v>1</c:v>
                </c:pt>
              </c:numCache>
            </c:numRef>
          </c:val>
          <c:extLst>
            <c:ext xmlns:c16="http://schemas.microsoft.com/office/drawing/2014/chart" uri="{C3380CC4-5D6E-409C-BE32-E72D297353CC}">
              <c16:uniqueId val="{00000001-3504-4A1B-89E3-D13E93A134A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3" name="Gráfico 2">
          <a:extLst>
            <a:ext uri="{FF2B5EF4-FFF2-40B4-BE49-F238E27FC236}">
              <a16:creationId xmlns:a16="http://schemas.microsoft.com/office/drawing/2014/main" id="{F2C48B04-158A-495E-8378-826BF06CF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59551</xdr:colOff>
      <xdr:row>0</xdr:row>
      <xdr:rowOff>0</xdr:rowOff>
    </xdr:from>
    <xdr:to>
      <xdr:col>7</xdr:col>
      <xdr:colOff>23812</xdr:colOff>
      <xdr:row>24</xdr:row>
      <xdr:rowOff>23814</xdr:rowOff>
    </xdr:to>
    <xdr:graphicFrame macro="">
      <xdr:nvGraphicFramePr>
        <xdr:cNvPr id="4" name="Gráfico 3">
          <a:extLst>
            <a:ext uri="{FF2B5EF4-FFF2-40B4-BE49-F238E27FC236}">
              <a16:creationId xmlns:a16="http://schemas.microsoft.com/office/drawing/2014/main" id="{3921A93A-5203-4087-B2CE-D0299D6EBE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17860</xdr:colOff>
      <xdr:row>24</xdr:row>
      <xdr:rowOff>86913</xdr:rowOff>
    </xdr:from>
    <xdr:to>
      <xdr:col>6</xdr:col>
      <xdr:colOff>1500190</xdr:colOff>
      <xdr:row>45</xdr:row>
      <xdr:rowOff>71436</xdr:rowOff>
    </xdr:to>
    <xdr:graphicFrame macro="">
      <xdr:nvGraphicFramePr>
        <xdr:cNvPr id="2" name="Gráfico 1">
          <a:extLst>
            <a:ext uri="{FF2B5EF4-FFF2-40B4-BE49-F238E27FC236}">
              <a16:creationId xmlns:a16="http://schemas.microsoft.com/office/drawing/2014/main" id="{744DD2CE-891A-44C2-9B18-30285A524B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65485</xdr:colOff>
      <xdr:row>45</xdr:row>
      <xdr:rowOff>154779</xdr:rowOff>
    </xdr:from>
    <xdr:to>
      <xdr:col>6</xdr:col>
      <xdr:colOff>1512094</xdr:colOff>
      <xdr:row>69</xdr:row>
      <xdr:rowOff>142872</xdr:rowOff>
    </xdr:to>
    <xdr:graphicFrame macro="">
      <xdr:nvGraphicFramePr>
        <xdr:cNvPr id="6" name="Gráfico 5">
          <a:extLst>
            <a:ext uri="{FF2B5EF4-FFF2-40B4-BE49-F238E27FC236}">
              <a16:creationId xmlns:a16="http://schemas.microsoft.com/office/drawing/2014/main" id="{E38D9337-630F-495F-95E1-8E09DCCED7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2" name="Gráfico 1">
          <a:extLst>
            <a:ext uri="{FF2B5EF4-FFF2-40B4-BE49-F238E27FC236}">
              <a16:creationId xmlns:a16="http://schemas.microsoft.com/office/drawing/2014/main" id="{C08FBAD9-519D-4CDB-90DA-CE777C15C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119083</xdr:colOff>
      <xdr:row>0</xdr:row>
      <xdr:rowOff>35719</xdr:rowOff>
    </xdr:from>
    <xdr:to>
      <xdr:col>7</xdr:col>
      <xdr:colOff>83344</xdr:colOff>
      <xdr:row>24</xdr:row>
      <xdr:rowOff>59533</xdr:rowOff>
    </xdr:to>
    <xdr:graphicFrame macro="">
      <xdr:nvGraphicFramePr>
        <xdr:cNvPr id="3" name="Gráfico 2">
          <a:extLst>
            <a:ext uri="{FF2B5EF4-FFF2-40B4-BE49-F238E27FC236}">
              <a16:creationId xmlns:a16="http://schemas.microsoft.com/office/drawing/2014/main" id="{B4554210-5F75-404F-B0BD-A0C2402C9B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125016</xdr:colOff>
      <xdr:row>24</xdr:row>
      <xdr:rowOff>146444</xdr:rowOff>
    </xdr:from>
    <xdr:to>
      <xdr:col>7</xdr:col>
      <xdr:colOff>59533</xdr:colOff>
      <xdr:row>45</xdr:row>
      <xdr:rowOff>130967</xdr:rowOff>
    </xdr:to>
    <xdr:graphicFrame macro="">
      <xdr:nvGraphicFramePr>
        <xdr:cNvPr id="4" name="Gráfico 3">
          <a:extLst>
            <a:ext uri="{FF2B5EF4-FFF2-40B4-BE49-F238E27FC236}">
              <a16:creationId xmlns:a16="http://schemas.microsoft.com/office/drawing/2014/main" id="{4AFE7570-ECD2-4B98-B271-3381309690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160735</xdr:colOff>
      <xdr:row>46</xdr:row>
      <xdr:rowOff>59530</xdr:rowOff>
    </xdr:from>
    <xdr:to>
      <xdr:col>7</xdr:col>
      <xdr:colOff>59531</xdr:colOff>
      <xdr:row>70</xdr:row>
      <xdr:rowOff>47623</xdr:rowOff>
    </xdr:to>
    <xdr:graphicFrame macro="">
      <xdr:nvGraphicFramePr>
        <xdr:cNvPr id="5" name="Gráfico 4">
          <a:extLst>
            <a:ext uri="{FF2B5EF4-FFF2-40B4-BE49-F238E27FC236}">
              <a16:creationId xmlns:a16="http://schemas.microsoft.com/office/drawing/2014/main" id="{81A6EF19-5F64-45C9-ACDF-4B462690AE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ohana De la Parra Rivero" id="{FC09276A-5638-4490-9808-A93EDE407CA8}"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 dT="2020-12-18T15:36:35.24" personId="{FC09276A-5638-4490-9808-A93EDE407CA8}" id="{4E49ECA6-1B99-4124-AC7B-30E1D2157BDB}">
    <text>Líderes de proceso. Consolida Oficina Asesora de Planeación.</text>
  </threadedComment>
  <threadedComment ref="F5" dT="2020-12-18T15:39:01.67" personId="{FC09276A-5638-4490-9808-A93EDE407CA8}" id="{53AC90C6-546C-4E33-9256-7ED976522914}">
    <text>Líderes de proceso. Oficina Asesora de Planeación Consolida y Convoca Comité Institucional de Gestión y Desempeño</text>
  </threadedComment>
  <threadedComment ref="F6" dT="2020-12-18T15:43:23.89" personId="{FC09276A-5638-4490-9808-A93EDE407CA8}" id="{68C36486-7149-4AE3-B74D-7FA5B6B09AD3}">
    <text>Sujeto a la Publicación de la Nueva Guia metodologíca</text>
  </threadedComment>
  <threadedComment ref="F7" dT="2020-12-18T15:43:50.15" personId="{FC09276A-5638-4490-9808-A93EDE407CA8}" id="{B6778F66-7F33-4FF2-A323-E630DFFB7F1A}">
    <text>Acorde con el plan de transción</text>
  </threadedComment>
  <threadedComment ref="F8" dT="2020-12-18T15:44:20.87" personId="{FC09276A-5638-4490-9808-A93EDE407CA8}" id="{8C17C32B-7741-40FE-AAF2-FB5BD419730B}">
    <text>Micrositio por diseñar</text>
  </threadedComment>
  <threadedComment ref="F9" dT="2020-12-18T15:43:03.23" personId="{FC09276A-5638-4490-9808-A93EDE407CA8}" id="{93E20D5A-2905-422B-9C82-F62CD638E61C}">
    <text>El monitoreo debe reportarse mediante memorando a la Oficina Asesora de Planeación en el instrumento vigente</text>
  </threadedComment>
  <threadedComment ref="F10" dT="2020-12-18T15:45:08.39" personId="{FC09276A-5638-4490-9808-A93EDE407CA8}" id="{FAAEC946-AA9D-44F0-BA7D-C1FF6BBF7F17}">
    <text>Reporte a la Oficina Asesora de Planeación mediante memorando en herramienta vigente</text>
  </threadedComment>
  <threadedComment ref="F10" dT="2020-12-18T15:46:26.12" personId="{FC09276A-5638-4490-9808-A93EDE407CA8}" id="{419958E0-438C-4C3E-AA0E-4E540A3101AF}" parentId="{FAAEC946-AA9D-44F0-BA7D-C1FF6BBF7F17}">
    <text>Seguimiento a cargo de la Oficina de Control Interno en cortes cuatrimestrales</text>
  </threadedComment>
  <threadedComment ref="F11" dT="2020-12-18T15:45:08.39" personId="{FC09276A-5638-4490-9808-A93EDE407CA8}" id="{BD506673-8ADE-4648-995F-A6B0899A42B6}">
    <text>Reporte a la Oficina Asesora de Planeación mediante memorando en herramienta vigente</text>
  </threadedComment>
  <threadedComment ref="F11" dT="2020-12-18T15:46:26.12" personId="{FC09276A-5638-4490-9808-A93EDE407CA8}" id="{1EF57F2E-8649-4560-824D-8FBCBB1ED298}" parentId="{BD506673-8ADE-4648-995F-A6B0899A42B6}">
    <text>Seguimiento a cargo de la Oficina de Control Interno en cortes cuatrimestrales</text>
  </threadedComment>
  <threadedComment ref="F30" dT="2020-12-18T15:57:06.62" personId="{FC09276A-5638-4490-9808-A93EDE407CA8}" id="{DEDC955D-3A3B-4798-AD0B-F908A3B6ED36}">
    <text>1° y 2° trimestre (Diseño)</text>
  </threadedComment>
  <threadedComment ref="F31" dT="2020-12-18T15:58:18.25" personId="{FC09276A-5638-4490-9808-A93EDE407CA8}" id="{253DA96C-0C0A-47A8-AF09-0DDF4C9A61B4}">
    <text>1° trimestre (Definir)</text>
  </threadedComment>
  <threadedComment ref="F36" dT="2020-12-21T14:17:17.80" personId="{FC09276A-5638-4490-9808-A93EDE407CA8}" id="{7EA43A2B-BBE9-41D5-8BFA-8C0C99F86A4E}">
    <text>1° y  2° trimestre (Diseño) , 3° y 4° trimestre  (Implementación)</text>
  </threadedComment>
  <threadedComment ref="F40" dT="2020-12-21T14:22:31.73" personId="{FC09276A-5638-4490-9808-A93EDE407CA8}" id="{C18510DA-BB0C-49F7-B3E0-D21A44A1E02C}">
    <text>2° y 3° trimestre (Diseño)</text>
  </threadedComment>
  <threadedComment ref="F43" dT="2020-12-18T16:12:56.84" personId="{FC09276A-5638-4490-9808-A93EDE407CA8}" id="{480EAC07-9262-4CBD-B9D3-1F20D0E02DA8}">
    <text>Fecha limite según Plan de mejoraemiento FURAG 30/08/2021</text>
  </threadedComment>
  <threadedComment ref="K43" dT="2020-12-21T14:26:23.46" personId="{FC09276A-5638-4490-9808-A93EDE407CA8}" id="{A683760F-78A8-4109-9CE9-FD1628949C38}">
    <text>Grupo de Desarrollo Organizacional</text>
  </threadedComment>
  <threadedComment ref="F44" dT="2020-12-18T16:13:13.43" personId="{FC09276A-5638-4490-9808-A93EDE407CA8}" id="{9030FC8F-53D7-43D1-B56B-0DF5BEA9667F}">
    <text>Fecha limite según Plan de mejoraemiento FURAG Dic 2021</text>
  </threadedComment>
  <threadedComment ref="N45" dT="2020-12-21T15:15:40.36" personId="{FC09276A-5638-4490-9808-A93EDE407CA8}" id="{63C080B3-F180-4714-8834-504F788520FD}">
    <text>Grupo de Atención al Ciudadano</text>
  </threadedComment>
  <threadedComment ref="F46" dT="2020-12-18T16:14:09.09" personId="{FC09276A-5638-4490-9808-A93EDE407CA8}" id="{7DC0696B-2BEF-4D22-ABB4-459C51678438}">
    <text>1° Trimestre definir</text>
  </threadedComment>
  <threadedComment ref="F46" dT="2020-12-21T14:27:20.89" personId="{FC09276A-5638-4490-9808-A93EDE407CA8}" id="{3C84C246-EFDF-4970-A0BD-734EF34191EB}" parentId="{7DC0696B-2BEF-4D22-ABB4-459C51678438}">
    <text>1° y 2° trimestre (Definir)  3° y 4° trimestre  (difundir)</text>
  </threadedComment>
  <threadedComment ref="F56" dT="2020-12-18T16:19:19.94" personId="{FC09276A-5638-4490-9808-A93EDE407CA8}" id="{8EE93BFF-FC2F-4E90-AB64-51F113A90F18}">
    <text>Vence el primer semestre de 2021segun Plan de Mejorameito FURAG</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F810C-B9D6-4318-B188-712104B3F1CC}">
  <sheetPr>
    <outlinePr applyStyles="1"/>
    <pageSetUpPr fitToPage="1"/>
  </sheetPr>
  <dimension ref="B1:G67"/>
  <sheetViews>
    <sheetView topLeftCell="A31" zoomScale="80" zoomScaleNormal="80" workbookViewId="0">
      <selection activeCell="J48" sqref="J48"/>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165</v>
      </c>
      <c r="C1" s="9">
        <v>44197</v>
      </c>
    </row>
    <row r="2" spans="2:7" x14ac:dyDescent="0.25">
      <c r="B2" t="s">
        <v>166</v>
      </c>
      <c r="C2" s="9">
        <f>MAX(D17:D22)</f>
        <v>44561</v>
      </c>
    </row>
    <row r="15" spans="2:7" x14ac:dyDescent="0.25">
      <c r="B15" s="396"/>
      <c r="C15" s="396"/>
      <c r="D15" s="396"/>
      <c r="E15" s="396"/>
      <c r="F15" s="396"/>
      <c r="G15" s="396"/>
    </row>
    <row r="16" spans="2:7" x14ac:dyDescent="0.25">
      <c r="B16" s="10" t="s">
        <v>167</v>
      </c>
      <c r="C16" s="11" t="s">
        <v>165</v>
      </c>
      <c r="D16" s="12" t="s">
        <v>168</v>
      </c>
      <c r="E16" s="12" t="s">
        <v>169</v>
      </c>
      <c r="F16" s="12" t="s">
        <v>170</v>
      </c>
      <c r="G16" s="12" t="s">
        <v>171</v>
      </c>
    </row>
    <row r="17" spans="2:7" x14ac:dyDescent="0.25">
      <c r="B17" s="13" t="str">
        <f>'PAAC 2021'!A4</f>
        <v>1 - Gestión del Riesgo de Corrupción “MAPA DE RIESGOS DE CORRUPCIÓN"</v>
      </c>
      <c r="C17" s="14">
        <v>44224</v>
      </c>
      <c r="D17" s="14">
        <v>44561</v>
      </c>
      <c r="E17" s="15">
        <f>D17-C17+1</f>
        <v>338</v>
      </c>
      <c r="F17" s="16">
        <f>C29</f>
        <v>0.8125</v>
      </c>
      <c r="G17" s="17">
        <f>E17*F17</f>
        <v>274.625</v>
      </c>
    </row>
    <row r="18" spans="2:7" x14ac:dyDescent="0.25">
      <c r="B18" s="13" t="str">
        <f>'PAAC 2021'!A12</f>
        <v xml:space="preserve"> 2 - Racionalización de Trámites</v>
      </c>
      <c r="C18" s="14">
        <v>44470</v>
      </c>
      <c r="D18" s="14">
        <v>44561</v>
      </c>
      <c r="E18" s="15">
        <f t="shared" ref="E18:E22" si="0">D18-C18+1</f>
        <v>92</v>
      </c>
      <c r="F18" s="16" t="e">
        <f t="shared" ref="F18:F22" si="1">C30</f>
        <v>#DIV/0!</v>
      </c>
      <c r="G18" s="17" t="e">
        <f t="shared" ref="G18:G22" si="2">E18*F18</f>
        <v>#DIV/0!</v>
      </c>
    </row>
    <row r="19" spans="2:7" x14ac:dyDescent="0.25">
      <c r="B19" s="13" t="str">
        <f>'PAAC 2021'!A18</f>
        <v xml:space="preserve"> 3 - Rendición de Cuentas (RdC)</v>
      </c>
      <c r="C19" s="14">
        <v>44224</v>
      </c>
      <c r="D19" s="14">
        <v>44561</v>
      </c>
      <c r="E19" s="15">
        <f t="shared" si="0"/>
        <v>338</v>
      </c>
      <c r="F19" s="16">
        <f t="shared" si="1"/>
        <v>0.78472222222222221</v>
      </c>
      <c r="G19" s="17">
        <f t="shared" si="2"/>
        <v>265.23611111111109</v>
      </c>
    </row>
    <row r="20" spans="2:7" x14ac:dyDescent="0.25">
      <c r="B20" s="13" t="str">
        <f>'PAAC 2021'!A30</f>
        <v xml:space="preserve"> 4 - Mecanismos para mejorar la Atención al Ciudadano</v>
      </c>
      <c r="C20" s="14">
        <v>44224</v>
      </c>
      <c r="D20" s="14">
        <v>44561</v>
      </c>
      <c r="E20" s="15">
        <f t="shared" si="0"/>
        <v>338</v>
      </c>
      <c r="F20" s="16">
        <f t="shared" si="1"/>
        <v>0.66666666666666674</v>
      </c>
      <c r="G20" s="17">
        <f t="shared" si="2"/>
        <v>225.33333333333337</v>
      </c>
    </row>
    <row r="21" spans="2:7" x14ac:dyDescent="0.25">
      <c r="B21" s="13" t="str">
        <f>'PAAC 2021'!A48</f>
        <v xml:space="preserve"> 5 - Mecanismos para la Transparencia y Acceso a la Información</v>
      </c>
      <c r="C21" s="14">
        <v>44224</v>
      </c>
      <c r="D21" s="14">
        <v>44561</v>
      </c>
      <c r="E21" s="15">
        <f t="shared" si="0"/>
        <v>338</v>
      </c>
      <c r="F21" s="16">
        <f t="shared" si="1"/>
        <v>0.72000000000000008</v>
      </c>
      <c r="G21" s="17">
        <f t="shared" si="2"/>
        <v>243.36000000000004</v>
      </c>
    </row>
    <row r="22" spans="2:7" x14ac:dyDescent="0.25">
      <c r="B22" s="13" t="str">
        <f>'PAAC 2021'!A59</f>
        <v>6- Iniciativas adicionales</v>
      </c>
      <c r="C22" s="14">
        <v>44287</v>
      </c>
      <c r="D22" s="14">
        <v>44561</v>
      </c>
      <c r="E22" s="15">
        <f t="shared" si="0"/>
        <v>275</v>
      </c>
      <c r="F22" s="16">
        <f t="shared" si="1"/>
        <v>0.66666666666666663</v>
      </c>
      <c r="G22" s="17">
        <f t="shared" si="2"/>
        <v>183.33333333333331</v>
      </c>
    </row>
    <row r="29" spans="2:7" x14ac:dyDescent="0.25">
      <c r="B29" t="str">
        <f t="shared" ref="B29:B34" si="3">B17</f>
        <v>1 - Gestión del Riesgo de Corrupción “MAPA DE RIESGOS DE CORRUPCIÓN"</v>
      </c>
      <c r="C29" s="23">
        <f>'PAAC 2021'!C4</f>
        <v>0.8125</v>
      </c>
    </row>
    <row r="30" spans="2:7" x14ac:dyDescent="0.25">
      <c r="B30" t="str">
        <f t="shared" si="3"/>
        <v xml:space="preserve"> 2 - Racionalización de Trámites</v>
      </c>
      <c r="C30" s="23" t="e">
        <f>'PAAC 2021'!C12</f>
        <v>#DIV/0!</v>
      </c>
    </row>
    <row r="31" spans="2:7" x14ac:dyDescent="0.25">
      <c r="B31" t="str">
        <f t="shared" si="3"/>
        <v xml:space="preserve"> 3 - Rendición de Cuentas (RdC)</v>
      </c>
      <c r="C31" s="23">
        <f>'PAAC 2021'!C18</f>
        <v>0.78472222222222221</v>
      </c>
    </row>
    <row r="32" spans="2:7" x14ac:dyDescent="0.25">
      <c r="B32" t="str">
        <f t="shared" si="3"/>
        <v xml:space="preserve"> 4 - Mecanismos para mejorar la Atención al Ciudadano</v>
      </c>
      <c r="C32" s="23">
        <f>'PAAC 2021'!C30</f>
        <v>0.66666666666666674</v>
      </c>
    </row>
    <row r="33" spans="2:3" x14ac:dyDescent="0.25">
      <c r="B33" t="str">
        <f t="shared" si="3"/>
        <v xml:space="preserve"> 5 - Mecanismos para la Transparencia y Acceso a la Información</v>
      </c>
      <c r="C33" s="23">
        <f>'PAAC 2021'!C48</f>
        <v>0.72000000000000008</v>
      </c>
    </row>
    <row r="34" spans="2:3" x14ac:dyDescent="0.25">
      <c r="B34" t="str">
        <f t="shared" si="3"/>
        <v>6- Iniciativas adicionales</v>
      </c>
      <c r="C34" s="23">
        <f>'PAAC 2021'!C59</f>
        <v>0.66666666666666663</v>
      </c>
    </row>
    <row r="49" spans="2:3" x14ac:dyDescent="0.25">
      <c r="B49" t="str">
        <f>B29</f>
        <v>1 - Gestión del Riesgo de Corrupción “MAPA DE RIESGOS DE CORRUPCIÓN"</v>
      </c>
      <c r="C49" s="24">
        <f>'PAAC 2021'!B4</f>
        <v>1</v>
      </c>
    </row>
    <row r="50" spans="2:3" x14ac:dyDescent="0.25">
      <c r="B50" t="str">
        <f t="shared" ref="B50:B54" si="4">B30</f>
        <v xml:space="preserve"> 2 - Racionalización de Trámites</v>
      </c>
      <c r="C50" s="24" t="e">
        <f>'PAAC 2021'!B12</f>
        <v>#DIV/0!</v>
      </c>
    </row>
    <row r="51" spans="2:3" x14ac:dyDescent="0.25">
      <c r="B51" t="str">
        <f t="shared" si="4"/>
        <v xml:space="preserve"> 3 - Rendición de Cuentas (RdC)</v>
      </c>
      <c r="C51" s="24">
        <f>SUM('PAAC 2021'!AG18,'PAAC 2021'!AG19,'PAAC 2021'!AG20,'PAAC 2021'!AG21,'PAAC 2021'!AG22,'PAAC 2021'!AG23,'PAAC 2021'!AG25,'PAAC 2021'!AG27)/8</f>
        <v>1</v>
      </c>
    </row>
    <row r="52" spans="2:3" x14ac:dyDescent="0.25">
      <c r="B52" t="str">
        <f t="shared" si="4"/>
        <v xml:space="preserve"> 4 - Mecanismos para mejorar la Atención al Ciudadano</v>
      </c>
      <c r="C52" s="24">
        <f>SUM('PAAC 2021'!AG30,'PAAC 2021'!AG31,'PAAC 2021'!AG41,'PAAC 2021'!AG45,'PAAC 2021'!AG46)/5</f>
        <v>1</v>
      </c>
    </row>
    <row r="53" spans="2:3" x14ac:dyDescent="0.25">
      <c r="B53" t="str">
        <f t="shared" si="4"/>
        <v xml:space="preserve"> 5 - Mecanismos para la Transparencia y Acceso a la Información</v>
      </c>
      <c r="C53" s="24">
        <f>SUM('PAAC 2021'!AG48,'PAAC 2021'!AG53)/2</f>
        <v>0.97499999999999998</v>
      </c>
    </row>
    <row r="54" spans="2:3" x14ac:dyDescent="0.25">
      <c r="B54" t="str">
        <f t="shared" si="4"/>
        <v>6- Iniciativas adicionales</v>
      </c>
      <c r="C54" s="24">
        <f>'PAAC 2021'!B59</f>
        <v>1</v>
      </c>
    </row>
    <row r="67" spans="2:2" x14ac:dyDescent="0.25">
      <c r="B67" t="s">
        <v>176</v>
      </c>
    </row>
  </sheetData>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&amp;L&amp;G&amp;CImplementación Plan Anticorrupción y de Atención al Ciudadano 2021&amp;RCorte 2° trimestre de 2021</oddHeader>
    <oddFooter>&amp;CPág &amp;P de &amp;N&amp;ROficina Asesora de Planeación
INVIAS</oddFooter>
  </headerFooter>
  <colBreaks count="1" manualBreakCount="1">
    <brk id="7" max="1048575" man="1"/>
  </col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394B9-9ECE-40D2-807B-D3D76910DEDF}">
  <sheetPr>
    <outlinePr applyStyles="1"/>
    <pageSetUpPr fitToPage="1"/>
  </sheetPr>
  <dimension ref="B1:G54"/>
  <sheetViews>
    <sheetView topLeftCell="A31" zoomScale="80" zoomScaleNormal="80" workbookViewId="0">
      <selection activeCell="J29" sqref="J29"/>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165</v>
      </c>
      <c r="C1" s="9">
        <v>44197</v>
      </c>
    </row>
    <row r="2" spans="2:7" x14ac:dyDescent="0.25">
      <c r="B2" t="s">
        <v>166</v>
      </c>
      <c r="C2" s="9">
        <f>MAX(D17:D22)</f>
        <v>44561</v>
      </c>
    </row>
    <row r="15" spans="2:7" x14ac:dyDescent="0.25">
      <c r="B15" s="396"/>
      <c r="C15" s="396"/>
      <c r="D15" s="396"/>
      <c r="E15" s="396"/>
      <c r="F15" s="396"/>
      <c r="G15" s="396"/>
    </row>
    <row r="16" spans="2:7" x14ac:dyDescent="0.25">
      <c r="B16" s="10" t="s">
        <v>167</v>
      </c>
      <c r="C16" s="11" t="s">
        <v>165</v>
      </c>
      <c r="D16" s="12" t="s">
        <v>168</v>
      </c>
      <c r="E16" s="12" t="s">
        <v>169</v>
      </c>
      <c r="F16" s="12" t="s">
        <v>170</v>
      </c>
      <c r="G16" s="12" t="s">
        <v>171</v>
      </c>
    </row>
    <row r="17" spans="2:7" x14ac:dyDescent="0.25">
      <c r="B17" s="13" t="s">
        <v>174</v>
      </c>
      <c r="C17" s="14">
        <v>44224</v>
      </c>
      <c r="D17" s="14">
        <v>44561</v>
      </c>
      <c r="E17" s="15">
        <f>D17-C17+1</f>
        <v>338</v>
      </c>
      <c r="F17" s="16">
        <f>C29</f>
        <v>0.8125</v>
      </c>
      <c r="G17" s="17">
        <f>E17*F17</f>
        <v>274.625</v>
      </c>
    </row>
    <row r="18" spans="2:7" x14ac:dyDescent="0.25">
      <c r="B18" s="13" t="s">
        <v>8</v>
      </c>
      <c r="C18" s="14">
        <v>44470</v>
      </c>
      <c r="D18" s="14">
        <v>44561</v>
      </c>
      <c r="E18" s="15">
        <f t="shared" ref="E18:E22" si="0">D18-C18+1</f>
        <v>92</v>
      </c>
      <c r="F18" s="16" t="e">
        <f t="shared" ref="F18:F22" si="1">C30</f>
        <v>#DIV/0!</v>
      </c>
      <c r="G18" s="17" t="e">
        <f t="shared" ref="G18:G22" si="2">E18*F18</f>
        <v>#DIV/0!</v>
      </c>
    </row>
    <row r="19" spans="2:7" x14ac:dyDescent="0.25">
      <c r="B19" s="13" t="s">
        <v>9</v>
      </c>
      <c r="C19" s="14">
        <v>44224</v>
      </c>
      <c r="D19" s="14">
        <v>44561</v>
      </c>
      <c r="E19" s="15">
        <f t="shared" si="0"/>
        <v>338</v>
      </c>
      <c r="F19" s="16">
        <f t="shared" si="1"/>
        <v>0.78472222222222221</v>
      </c>
      <c r="G19" s="17">
        <f t="shared" si="2"/>
        <v>265.23611111111109</v>
      </c>
    </row>
    <row r="20" spans="2:7" x14ac:dyDescent="0.25">
      <c r="B20" s="13" t="s">
        <v>10</v>
      </c>
      <c r="C20" s="14">
        <v>44224</v>
      </c>
      <c r="D20" s="14">
        <v>44561</v>
      </c>
      <c r="E20" s="15">
        <f t="shared" si="0"/>
        <v>338</v>
      </c>
      <c r="F20" s="16">
        <f t="shared" si="1"/>
        <v>0.66666666666666674</v>
      </c>
      <c r="G20" s="17">
        <f t="shared" si="2"/>
        <v>225.33333333333337</v>
      </c>
    </row>
    <row r="21" spans="2:7" x14ac:dyDescent="0.25">
      <c r="B21" s="13" t="s">
        <v>11</v>
      </c>
      <c r="C21" s="14">
        <v>44224</v>
      </c>
      <c r="D21" s="14">
        <v>44561</v>
      </c>
      <c r="E21" s="15">
        <f t="shared" si="0"/>
        <v>338</v>
      </c>
      <c r="F21" s="16">
        <f t="shared" si="1"/>
        <v>0.72000000000000008</v>
      </c>
      <c r="G21" s="17">
        <f t="shared" si="2"/>
        <v>243.36000000000004</v>
      </c>
    </row>
    <row r="22" spans="2:7" x14ac:dyDescent="0.25">
      <c r="B22" s="13" t="s">
        <v>152</v>
      </c>
      <c r="C22" s="14">
        <v>44287</v>
      </c>
      <c r="D22" s="14">
        <v>44561</v>
      </c>
      <c r="E22" s="15">
        <f t="shared" si="0"/>
        <v>275</v>
      </c>
      <c r="F22" s="16">
        <f t="shared" si="1"/>
        <v>0.66666666666666663</v>
      </c>
      <c r="G22" s="17">
        <f t="shared" si="2"/>
        <v>183.33333333333331</v>
      </c>
    </row>
    <row r="29" spans="2:7" x14ac:dyDescent="0.25">
      <c r="B29" t="str">
        <f t="shared" ref="B29:B34" si="3">B17</f>
        <v>1 - Gestión del Riesgo de Corrupción “MAPA DE RIESGOS DE CORRUPCIÓN"</v>
      </c>
      <c r="C29" s="23">
        <f>'PAAC 2021'!C4</f>
        <v>0.8125</v>
      </c>
    </row>
    <row r="30" spans="2:7" x14ac:dyDescent="0.25">
      <c r="B30" t="str">
        <f t="shared" si="3"/>
        <v xml:space="preserve"> 2 - Racionalización de Trámites</v>
      </c>
      <c r="C30" s="23" t="e">
        <f>'PAAC 2021'!C12</f>
        <v>#DIV/0!</v>
      </c>
    </row>
    <row r="31" spans="2:7" x14ac:dyDescent="0.25">
      <c r="B31" t="str">
        <f t="shared" si="3"/>
        <v xml:space="preserve"> 3 - Rendición de Cuentas (RdC)</v>
      </c>
      <c r="C31" s="23">
        <f>'PAAC 2021'!C18</f>
        <v>0.78472222222222221</v>
      </c>
    </row>
    <row r="32" spans="2:7" x14ac:dyDescent="0.25">
      <c r="B32" t="str">
        <f t="shared" si="3"/>
        <v xml:space="preserve"> 4 - Mecanismos para mejorar la Atención al Ciudadano</v>
      </c>
      <c r="C32" s="23">
        <f>'PAAC 2021'!C30</f>
        <v>0.66666666666666674</v>
      </c>
    </row>
    <row r="33" spans="2:3" x14ac:dyDescent="0.25">
      <c r="B33" t="str">
        <f t="shared" si="3"/>
        <v xml:space="preserve"> 5 - Mecanismos para la Transparencia y Acceso a la Información</v>
      </c>
      <c r="C33" s="23">
        <f>'PAAC 2021'!C48</f>
        <v>0.72000000000000008</v>
      </c>
    </row>
    <row r="34" spans="2:3" x14ac:dyDescent="0.25">
      <c r="B34" t="str">
        <f t="shared" si="3"/>
        <v>6- Iniciativas adicionales</v>
      </c>
      <c r="C34" s="23">
        <f>'PAAC 2021'!C59</f>
        <v>0.66666666666666663</v>
      </c>
    </row>
    <row r="49" spans="2:3" x14ac:dyDescent="0.25">
      <c r="B49" t="str">
        <f>B29</f>
        <v>1 - Gestión del Riesgo de Corrupción “MAPA DE RIESGOS DE CORRUPCIÓN"</v>
      </c>
      <c r="C49" s="23">
        <f>'PAAC 2021'!B4</f>
        <v>1</v>
      </c>
    </row>
    <row r="50" spans="2:3" x14ac:dyDescent="0.25">
      <c r="B50" t="str">
        <f t="shared" ref="B50:B54" si="4">B30</f>
        <v xml:space="preserve"> 2 - Racionalización de Trámites</v>
      </c>
      <c r="C50" s="23" t="e">
        <f>'PAAC 2021'!B12</f>
        <v>#DIV/0!</v>
      </c>
    </row>
    <row r="51" spans="2:3" x14ac:dyDescent="0.25">
      <c r="B51" t="str">
        <f t="shared" si="4"/>
        <v xml:space="preserve"> 3 - Rendición de Cuentas (RdC)</v>
      </c>
      <c r="C51" s="23">
        <f>'PAAC 2021'!B18</f>
        <v>1</v>
      </c>
    </row>
    <row r="52" spans="2:3" x14ac:dyDescent="0.25">
      <c r="B52" t="str">
        <f t="shared" si="4"/>
        <v xml:space="preserve"> 4 - Mecanismos para mejorar la Atención al Ciudadano</v>
      </c>
      <c r="C52" s="23">
        <f>'PAAC 2021'!B30</f>
        <v>0.92647058823529416</v>
      </c>
    </row>
    <row r="53" spans="2:3" x14ac:dyDescent="0.25">
      <c r="B53" t="str">
        <f t="shared" si="4"/>
        <v xml:space="preserve"> 5 - Mecanismos para la Transparencia y Acceso a la Información</v>
      </c>
      <c r="C53" s="23">
        <f>'PAAC 2021'!B48</f>
        <v>0.90454545454545443</v>
      </c>
    </row>
    <row r="54" spans="2:3" x14ac:dyDescent="0.25">
      <c r="B54" t="str">
        <f t="shared" si="4"/>
        <v>6- Iniciativas adicionales</v>
      </c>
      <c r="C54" s="23">
        <f>'PAAC 2021'!B59</f>
        <v>1</v>
      </c>
    </row>
  </sheetData>
  <sheetProtection algorithmName="SHA-512" hashValue="7k2/3ahtbiEyWJpSYM12MT4V8Zz+Oz6ScsecYXU31JLh8gi5U7ygpZW9sC4EB6vXqqcgs1vsizkM9xXWMWy+Aw==" saltValue="RefOkgA5+OyeWhfLWdFxjg==" spinCount="100000" sheet="1" objects="1" scenarios="1"/>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&amp;LPág &amp;P de &amp;N&amp;CImplementación Plan Anticorrupción y de Atención al Ciudadano 2021&amp;RCorte 3° trimestre de 2021</oddHeader>
    <oddFooter>&amp;ROficina Asesora de Planeación
INVIAS</oddFooter>
  </headerFooter>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T67"/>
  <sheetViews>
    <sheetView tabSelected="1" zoomScale="60" zoomScaleNormal="60" zoomScaleSheetLayoutView="50" workbookViewId="0">
      <pane xSplit="5" ySplit="3" topLeftCell="F4" activePane="bottomRight" state="frozen"/>
      <selection activeCell="L29" sqref="L29"/>
      <selection pane="topRight" activeCell="L29" sqref="L29"/>
      <selection pane="bottomLeft" activeCell="L29" sqref="L29"/>
      <selection pane="bottomRight" activeCell="AH76" sqref="AH76"/>
    </sheetView>
  </sheetViews>
  <sheetFormatPr baseColWidth="10" defaultRowHeight="15" x14ac:dyDescent="0.25"/>
  <cols>
    <col min="1" max="3" width="11.42578125" style="1" hidden="1" customWidth="1"/>
    <col min="4" max="4" width="29.7109375" hidden="1" customWidth="1"/>
    <col min="5" max="5" width="57.85546875" style="2" customWidth="1"/>
    <col min="6" max="6" width="55.85546875" style="2" customWidth="1"/>
    <col min="7" max="22" width="7.5703125" style="2" customWidth="1"/>
    <col min="23" max="23" width="5.7109375" style="2" customWidth="1"/>
    <col min="24" max="24" width="12.7109375" style="3" customWidth="1"/>
    <col min="25" max="25" width="10.28515625" style="4" customWidth="1"/>
    <col min="26" max="26" width="12.7109375" style="3" customWidth="1"/>
    <col min="27" max="27" width="10.28515625" style="4" customWidth="1"/>
    <col min="28" max="28" width="12.7109375" style="3" customWidth="1"/>
    <col min="29" max="29" width="10.28515625" style="4" customWidth="1"/>
    <col min="30" max="30" width="13.42578125" style="3" customWidth="1"/>
    <col min="31" max="31" width="11.5703125" style="4" customWidth="1"/>
    <col min="32" max="33" width="9.5703125" customWidth="1"/>
    <col min="34" max="34" width="113.5703125" customWidth="1"/>
  </cols>
  <sheetData>
    <row r="1" spans="1:35" ht="57" customHeight="1" thickBot="1" x14ac:dyDescent="0.3">
      <c r="A1" s="28"/>
      <c r="B1" s="28"/>
      <c r="C1" s="28"/>
      <c r="D1" s="29"/>
      <c r="E1" s="30"/>
      <c r="F1" s="30"/>
      <c r="G1" s="30"/>
      <c r="H1" s="30"/>
      <c r="I1" s="30"/>
      <c r="J1" s="30"/>
      <c r="K1" s="30"/>
      <c r="L1" s="30"/>
      <c r="M1" s="30"/>
      <c r="N1" s="30"/>
      <c r="O1" s="30"/>
      <c r="P1" s="30"/>
      <c r="Q1" s="30"/>
      <c r="R1" s="30"/>
      <c r="S1" s="30"/>
      <c r="T1" s="30"/>
      <c r="U1" s="30"/>
      <c r="V1" s="30"/>
      <c r="W1" s="30"/>
      <c r="X1" s="431" t="s">
        <v>0</v>
      </c>
      <c r="Y1" s="432"/>
      <c r="Z1" s="432"/>
      <c r="AA1" s="432"/>
      <c r="AB1" s="432"/>
      <c r="AC1" s="432"/>
      <c r="AD1" s="432"/>
      <c r="AE1" s="433"/>
      <c r="AF1" s="440" t="s">
        <v>184</v>
      </c>
      <c r="AG1" s="441"/>
      <c r="AH1" s="441"/>
    </row>
    <row r="2" spans="1:35" ht="19.5" customHeight="1" thickBot="1" x14ac:dyDescent="0.3">
      <c r="A2" s="31"/>
      <c r="B2" s="31"/>
      <c r="C2" s="31"/>
      <c r="D2" s="29"/>
      <c r="E2" s="30"/>
      <c r="F2" s="30"/>
      <c r="G2" s="434" t="s">
        <v>12</v>
      </c>
      <c r="H2" s="435"/>
      <c r="I2" s="435"/>
      <c r="J2" s="435"/>
      <c r="K2" s="435"/>
      <c r="L2" s="435"/>
      <c r="M2" s="435"/>
      <c r="N2" s="435"/>
      <c r="O2" s="435"/>
      <c r="P2" s="435"/>
      <c r="Q2" s="435"/>
      <c r="R2" s="435"/>
      <c r="S2" s="435"/>
      <c r="T2" s="435"/>
      <c r="U2" s="435"/>
      <c r="V2" s="435"/>
      <c r="W2" s="436"/>
      <c r="X2" s="437" t="s">
        <v>1</v>
      </c>
      <c r="Y2" s="438"/>
      <c r="Z2" s="438" t="s">
        <v>2</v>
      </c>
      <c r="AA2" s="438"/>
      <c r="AB2" s="438" t="s">
        <v>3</v>
      </c>
      <c r="AC2" s="438"/>
      <c r="AD2" s="438" t="s">
        <v>4</v>
      </c>
      <c r="AE2" s="439"/>
      <c r="AF2" s="442"/>
      <c r="AG2" s="443"/>
      <c r="AH2" s="443"/>
    </row>
    <row r="3" spans="1:35" ht="96.75" customHeight="1" thickBot="1" x14ac:dyDescent="0.3">
      <c r="A3" s="28"/>
      <c r="B3" s="34" t="s">
        <v>183</v>
      </c>
      <c r="C3" s="34" t="s">
        <v>177</v>
      </c>
      <c r="D3" s="32" t="s">
        <v>13</v>
      </c>
      <c r="E3" s="32" t="s">
        <v>14</v>
      </c>
      <c r="F3" s="33" t="s">
        <v>15</v>
      </c>
      <c r="G3" s="34" t="s">
        <v>16</v>
      </c>
      <c r="H3" s="35" t="s">
        <v>17</v>
      </c>
      <c r="I3" s="35" t="s">
        <v>18</v>
      </c>
      <c r="J3" s="35" t="s">
        <v>19</v>
      </c>
      <c r="K3" s="35" t="s">
        <v>20</v>
      </c>
      <c r="L3" s="35" t="s">
        <v>21</v>
      </c>
      <c r="M3" s="35" t="s">
        <v>22</v>
      </c>
      <c r="N3" s="35" t="s">
        <v>23</v>
      </c>
      <c r="O3" s="35" t="s">
        <v>24</v>
      </c>
      <c r="P3" s="35" t="s">
        <v>25</v>
      </c>
      <c r="Q3" s="35" t="s">
        <v>26</v>
      </c>
      <c r="R3" s="35" t="s">
        <v>27</v>
      </c>
      <c r="S3" s="35" t="s">
        <v>28</v>
      </c>
      <c r="T3" s="35" t="s">
        <v>29</v>
      </c>
      <c r="U3" s="35" t="s">
        <v>30</v>
      </c>
      <c r="V3" s="36" t="s">
        <v>31</v>
      </c>
      <c r="W3" s="37" t="s">
        <v>32</v>
      </c>
      <c r="X3" s="38" t="s">
        <v>5</v>
      </c>
      <c r="Y3" s="39" t="s">
        <v>6</v>
      </c>
      <c r="Z3" s="40" t="s">
        <v>5</v>
      </c>
      <c r="AA3" s="39" t="s">
        <v>6</v>
      </c>
      <c r="AB3" s="40" t="s">
        <v>5</v>
      </c>
      <c r="AC3" s="39" t="s">
        <v>6</v>
      </c>
      <c r="AD3" s="40" t="s">
        <v>5</v>
      </c>
      <c r="AE3" s="41" t="s">
        <v>6</v>
      </c>
      <c r="AF3" s="42" t="s">
        <v>172</v>
      </c>
      <c r="AG3" s="42" t="s">
        <v>175</v>
      </c>
      <c r="AH3" s="43" t="s">
        <v>173</v>
      </c>
      <c r="AI3" t="s">
        <v>186</v>
      </c>
    </row>
    <row r="4" spans="1:35" ht="409.6" thickBot="1" x14ac:dyDescent="0.3">
      <c r="A4" s="400" t="s">
        <v>174</v>
      </c>
      <c r="B4" s="412">
        <f>AVERAGE(AG4:AG11)</f>
        <v>1</v>
      </c>
      <c r="C4" s="412">
        <f>AVERAGE(AF4:AF11)</f>
        <v>0.8125</v>
      </c>
      <c r="D4" s="44" t="s">
        <v>33</v>
      </c>
      <c r="E4" s="45" t="s">
        <v>34</v>
      </c>
      <c r="F4" s="374" t="s">
        <v>35</v>
      </c>
      <c r="G4" s="46"/>
      <c r="H4" s="47" t="s">
        <v>7</v>
      </c>
      <c r="I4" s="47" t="s">
        <v>7</v>
      </c>
      <c r="J4" s="47" t="s">
        <v>7</v>
      </c>
      <c r="K4" s="47" t="s">
        <v>7</v>
      </c>
      <c r="L4" s="47" t="s">
        <v>7</v>
      </c>
      <c r="M4" s="47" t="s">
        <v>7</v>
      </c>
      <c r="N4" s="47" t="s">
        <v>7</v>
      </c>
      <c r="O4" s="47" t="s">
        <v>7</v>
      </c>
      <c r="P4" s="47" t="s">
        <v>7</v>
      </c>
      <c r="Q4" s="47" t="s">
        <v>7</v>
      </c>
      <c r="R4" s="47" t="s">
        <v>7</v>
      </c>
      <c r="S4" s="47" t="s">
        <v>7</v>
      </c>
      <c r="T4" s="47"/>
      <c r="U4" s="47"/>
      <c r="V4" s="48"/>
      <c r="W4" s="49"/>
      <c r="X4" s="50"/>
      <c r="Y4" s="51">
        <v>0.25</v>
      </c>
      <c r="Z4" s="52"/>
      <c r="AA4" s="51">
        <v>0.5</v>
      </c>
      <c r="AB4" s="52"/>
      <c r="AC4" s="51">
        <v>0.75</v>
      </c>
      <c r="AD4" s="52"/>
      <c r="AE4" s="53">
        <v>1</v>
      </c>
      <c r="AF4" s="20">
        <v>0.75</v>
      </c>
      <c r="AG4" s="54">
        <f>AF4/AC4</f>
        <v>1</v>
      </c>
      <c r="AH4" s="395" t="s">
        <v>229</v>
      </c>
    </row>
    <row r="5" spans="1:35" ht="409.6" thickTop="1" thickBot="1" x14ac:dyDescent="0.3">
      <c r="A5" s="401"/>
      <c r="B5" s="413"/>
      <c r="C5" s="413"/>
      <c r="D5" s="55" t="s">
        <v>36</v>
      </c>
      <c r="E5" s="56" t="s">
        <v>37</v>
      </c>
      <c r="F5" s="375" t="s">
        <v>38</v>
      </c>
      <c r="G5" s="57"/>
      <c r="H5" s="58" t="s">
        <v>7</v>
      </c>
      <c r="I5" s="58" t="s">
        <v>7</v>
      </c>
      <c r="J5" s="58" t="s">
        <v>7</v>
      </c>
      <c r="K5" s="58" t="s">
        <v>7</v>
      </c>
      <c r="L5" s="58" t="s">
        <v>7</v>
      </c>
      <c r="M5" s="58" t="s">
        <v>7</v>
      </c>
      <c r="N5" s="58" t="s">
        <v>7</v>
      </c>
      <c r="O5" s="58" t="s">
        <v>7</v>
      </c>
      <c r="P5" s="58" t="s">
        <v>7</v>
      </c>
      <c r="Q5" s="58" t="s">
        <v>7</v>
      </c>
      <c r="R5" s="58" t="s">
        <v>7</v>
      </c>
      <c r="S5" s="58" t="s">
        <v>7</v>
      </c>
      <c r="T5" s="58"/>
      <c r="U5" s="58"/>
      <c r="V5" s="59"/>
      <c r="W5" s="60"/>
      <c r="X5" s="61"/>
      <c r="Y5" s="62">
        <v>1</v>
      </c>
      <c r="Z5" s="63"/>
      <c r="AA5" s="62">
        <v>1</v>
      </c>
      <c r="AB5" s="63"/>
      <c r="AC5" s="62">
        <v>1</v>
      </c>
      <c r="AD5" s="63"/>
      <c r="AE5" s="64">
        <v>1</v>
      </c>
      <c r="AF5" s="21">
        <v>1</v>
      </c>
      <c r="AG5" s="54">
        <f t="shared" ref="AG5:AG11" si="0">AF5/AC5</f>
        <v>1</v>
      </c>
      <c r="AH5" s="369" t="s">
        <v>192</v>
      </c>
    </row>
    <row r="6" spans="1:35" ht="106.5" thickTop="1" thickBot="1" x14ac:dyDescent="0.3">
      <c r="A6" s="401"/>
      <c r="B6" s="413"/>
      <c r="C6" s="413"/>
      <c r="D6" s="403" t="s">
        <v>39</v>
      </c>
      <c r="E6" s="65" t="s">
        <v>40</v>
      </c>
      <c r="F6" s="376" t="s">
        <v>41</v>
      </c>
      <c r="G6" s="66" t="s">
        <v>7</v>
      </c>
      <c r="H6" s="67"/>
      <c r="I6" s="67"/>
      <c r="J6" s="67"/>
      <c r="K6" s="67" t="s">
        <v>7</v>
      </c>
      <c r="L6" s="67"/>
      <c r="M6" s="67"/>
      <c r="N6" s="67"/>
      <c r="O6" s="67"/>
      <c r="P6" s="67"/>
      <c r="Q6" s="67"/>
      <c r="R6" s="67"/>
      <c r="S6" s="67"/>
      <c r="T6" s="67"/>
      <c r="U6" s="67"/>
      <c r="V6" s="68"/>
      <c r="W6" s="69"/>
      <c r="X6" s="70"/>
      <c r="Y6" s="71">
        <v>0.25</v>
      </c>
      <c r="Z6" s="72"/>
      <c r="AA6" s="71">
        <v>0.5</v>
      </c>
      <c r="AB6" s="72"/>
      <c r="AC6" s="71">
        <v>0.75</v>
      </c>
      <c r="AD6" s="72"/>
      <c r="AE6" s="73">
        <v>1</v>
      </c>
      <c r="AF6" s="21">
        <v>0.75</v>
      </c>
      <c r="AG6" s="54">
        <f t="shared" si="0"/>
        <v>1</v>
      </c>
      <c r="AH6" s="369" t="s">
        <v>206</v>
      </c>
    </row>
    <row r="7" spans="1:35" ht="181.5" thickTop="1" thickBot="1" x14ac:dyDescent="0.3">
      <c r="A7" s="401"/>
      <c r="B7" s="413"/>
      <c r="C7" s="413"/>
      <c r="D7" s="404"/>
      <c r="E7" s="74" t="s">
        <v>42</v>
      </c>
      <c r="F7" s="377" t="s">
        <v>41</v>
      </c>
      <c r="G7" s="75" t="s">
        <v>7</v>
      </c>
      <c r="H7" s="76"/>
      <c r="I7" s="76"/>
      <c r="J7" s="76"/>
      <c r="K7" s="76" t="s">
        <v>7</v>
      </c>
      <c r="L7" s="76"/>
      <c r="M7" s="76"/>
      <c r="N7" s="76"/>
      <c r="O7" s="76"/>
      <c r="P7" s="76"/>
      <c r="Q7" s="76"/>
      <c r="R7" s="76"/>
      <c r="S7" s="76"/>
      <c r="T7" s="76"/>
      <c r="U7" s="76"/>
      <c r="V7" s="77"/>
      <c r="W7" s="78"/>
      <c r="X7" s="79"/>
      <c r="Y7" s="80">
        <v>0.25</v>
      </c>
      <c r="Z7" s="81"/>
      <c r="AA7" s="80">
        <v>0.5</v>
      </c>
      <c r="AB7" s="81"/>
      <c r="AC7" s="80">
        <v>0.75</v>
      </c>
      <c r="AD7" s="81"/>
      <c r="AE7" s="82">
        <v>1</v>
      </c>
      <c r="AF7" s="21">
        <v>0.75</v>
      </c>
      <c r="AG7" s="54">
        <f>AF7/AC7</f>
        <v>1</v>
      </c>
      <c r="AH7" s="369" t="s">
        <v>198</v>
      </c>
    </row>
    <row r="8" spans="1:35" ht="151.5" thickTop="1" thickBot="1" x14ac:dyDescent="0.3">
      <c r="A8" s="401"/>
      <c r="B8" s="413"/>
      <c r="C8" s="413"/>
      <c r="D8" s="405"/>
      <c r="E8" s="83" t="s">
        <v>43</v>
      </c>
      <c r="F8" s="378" t="s">
        <v>41</v>
      </c>
      <c r="G8" s="84" t="s">
        <v>7</v>
      </c>
      <c r="H8" s="85"/>
      <c r="I8" s="85"/>
      <c r="J8" s="85"/>
      <c r="K8" s="85" t="s">
        <v>7</v>
      </c>
      <c r="L8" s="85"/>
      <c r="M8" s="85"/>
      <c r="N8" s="85"/>
      <c r="O8" s="85"/>
      <c r="P8" s="85"/>
      <c r="Q8" s="85"/>
      <c r="R8" s="85"/>
      <c r="S8" s="85"/>
      <c r="T8" s="85"/>
      <c r="U8" s="85"/>
      <c r="V8" s="86"/>
      <c r="W8" s="87"/>
      <c r="X8" s="88"/>
      <c r="Y8" s="89">
        <v>0.25</v>
      </c>
      <c r="Z8" s="90"/>
      <c r="AA8" s="89">
        <v>0.5</v>
      </c>
      <c r="AB8" s="90"/>
      <c r="AC8" s="89">
        <v>0.75</v>
      </c>
      <c r="AD8" s="90"/>
      <c r="AE8" s="91">
        <v>1</v>
      </c>
      <c r="AF8" s="21">
        <v>0.75</v>
      </c>
      <c r="AG8" s="54">
        <f t="shared" si="0"/>
        <v>1</v>
      </c>
      <c r="AH8" s="26" t="s">
        <v>199</v>
      </c>
    </row>
    <row r="9" spans="1:35" ht="312.75" customHeight="1" thickTop="1" thickBot="1" x14ac:dyDescent="0.3">
      <c r="A9" s="401"/>
      <c r="B9" s="413"/>
      <c r="C9" s="413"/>
      <c r="D9" s="92" t="s">
        <v>44</v>
      </c>
      <c r="E9" s="93" t="s">
        <v>45</v>
      </c>
      <c r="F9" s="379" t="s">
        <v>46</v>
      </c>
      <c r="G9" s="94"/>
      <c r="H9" s="95" t="s">
        <v>7</v>
      </c>
      <c r="I9" s="95" t="s">
        <v>7</v>
      </c>
      <c r="J9" s="95" t="s">
        <v>7</v>
      </c>
      <c r="K9" s="95" t="s">
        <v>7</v>
      </c>
      <c r="L9" s="95" t="s">
        <v>7</v>
      </c>
      <c r="M9" s="95" t="s">
        <v>7</v>
      </c>
      <c r="N9" s="95" t="s">
        <v>7</v>
      </c>
      <c r="O9" s="95" t="s">
        <v>7</v>
      </c>
      <c r="P9" s="95" t="s">
        <v>7</v>
      </c>
      <c r="Q9" s="58" t="s">
        <v>7</v>
      </c>
      <c r="R9" s="58" t="s">
        <v>7</v>
      </c>
      <c r="S9" s="58" t="s">
        <v>7</v>
      </c>
      <c r="T9" s="95"/>
      <c r="U9" s="95"/>
      <c r="V9" s="96"/>
      <c r="W9" s="97"/>
      <c r="X9" s="98">
        <v>1</v>
      </c>
      <c r="Y9" s="99">
        <f>X9/AD9</f>
        <v>0.25</v>
      </c>
      <c r="Z9" s="100">
        <v>2</v>
      </c>
      <c r="AA9" s="99">
        <f>Z9/AD9</f>
        <v>0.5</v>
      </c>
      <c r="AB9" s="100">
        <v>3</v>
      </c>
      <c r="AC9" s="99">
        <f>AB9/AD9</f>
        <v>0.75</v>
      </c>
      <c r="AD9" s="100">
        <v>4</v>
      </c>
      <c r="AE9" s="101">
        <f>AD9/AD9</f>
        <v>1</v>
      </c>
      <c r="AF9" s="21">
        <v>0.75</v>
      </c>
      <c r="AG9" s="54">
        <f t="shared" si="0"/>
        <v>1</v>
      </c>
      <c r="AH9" s="369" t="s">
        <v>191</v>
      </c>
    </row>
    <row r="10" spans="1:35" ht="70.5" customHeight="1" thickTop="1" thickBot="1" x14ac:dyDescent="0.3">
      <c r="A10" s="401"/>
      <c r="B10" s="413"/>
      <c r="C10" s="413"/>
      <c r="D10" s="406" t="s">
        <v>47</v>
      </c>
      <c r="E10" s="102" t="s">
        <v>162</v>
      </c>
      <c r="F10" s="380" t="s">
        <v>48</v>
      </c>
      <c r="G10" s="103"/>
      <c r="H10" s="104"/>
      <c r="I10" s="104"/>
      <c r="J10" s="104"/>
      <c r="K10" s="104" t="s">
        <v>7</v>
      </c>
      <c r="L10" s="104"/>
      <c r="M10" s="104"/>
      <c r="N10" s="104"/>
      <c r="O10" s="104"/>
      <c r="P10" s="104"/>
      <c r="Q10" s="104"/>
      <c r="R10" s="104"/>
      <c r="S10" s="104"/>
      <c r="T10" s="104"/>
      <c r="U10" s="104"/>
      <c r="V10" s="105"/>
      <c r="W10" s="106"/>
      <c r="X10" s="107">
        <v>1</v>
      </c>
      <c r="Y10" s="108">
        <f>X10/AD10</f>
        <v>0.25</v>
      </c>
      <c r="Z10" s="109">
        <v>2</v>
      </c>
      <c r="AA10" s="108">
        <f>Z10/AD10</f>
        <v>0.5</v>
      </c>
      <c r="AB10" s="109">
        <v>3</v>
      </c>
      <c r="AC10" s="108">
        <f>AB10/AD10</f>
        <v>0.75</v>
      </c>
      <c r="AD10" s="109">
        <v>4</v>
      </c>
      <c r="AE10" s="110">
        <f>AD10/AD10</f>
        <v>1</v>
      </c>
      <c r="AF10" s="21">
        <v>0.75</v>
      </c>
      <c r="AG10" s="54">
        <f t="shared" si="0"/>
        <v>1</v>
      </c>
      <c r="AH10" s="369" t="s">
        <v>185</v>
      </c>
    </row>
    <row r="11" spans="1:35" ht="161.25" customHeight="1" thickTop="1" thickBot="1" x14ac:dyDescent="0.3">
      <c r="A11" s="402"/>
      <c r="B11" s="414"/>
      <c r="C11" s="414"/>
      <c r="D11" s="407"/>
      <c r="E11" s="111" t="s">
        <v>163</v>
      </c>
      <c r="F11" s="381" t="s">
        <v>49</v>
      </c>
      <c r="G11" s="112"/>
      <c r="H11" s="113"/>
      <c r="I11" s="113"/>
      <c r="J11" s="113"/>
      <c r="K11" s="113"/>
      <c r="L11" s="113" t="s">
        <v>7</v>
      </c>
      <c r="M11" s="113"/>
      <c r="N11" s="113"/>
      <c r="O11" s="113"/>
      <c r="P11" s="113"/>
      <c r="Q11" s="113"/>
      <c r="R11" s="113"/>
      <c r="S11" s="113"/>
      <c r="T11" s="113"/>
      <c r="U11" s="113"/>
      <c r="V11" s="114"/>
      <c r="W11" s="115"/>
      <c r="X11" s="116">
        <v>1</v>
      </c>
      <c r="Y11" s="117">
        <f>X11/AD11</f>
        <v>0.33333333333333331</v>
      </c>
      <c r="Z11" s="118">
        <v>2</v>
      </c>
      <c r="AA11" s="117">
        <f>Z11/AD11</f>
        <v>0.66666666666666663</v>
      </c>
      <c r="AB11" s="118">
        <v>3</v>
      </c>
      <c r="AC11" s="117">
        <f>AB11/AD11</f>
        <v>1</v>
      </c>
      <c r="AD11" s="118">
        <v>3</v>
      </c>
      <c r="AE11" s="119">
        <f>AD11/AD11</f>
        <v>1</v>
      </c>
      <c r="AF11" s="21">
        <v>1</v>
      </c>
      <c r="AG11" s="54">
        <f t="shared" si="0"/>
        <v>1</v>
      </c>
      <c r="AH11" s="18" t="s">
        <v>188</v>
      </c>
    </row>
    <row r="12" spans="1:35" ht="30.75" thickBot="1" x14ac:dyDescent="0.3">
      <c r="A12" s="408" t="s">
        <v>8</v>
      </c>
      <c r="B12" s="415" t="e">
        <f>AVERAGE(AG12:AG17)</f>
        <v>#DIV/0!</v>
      </c>
      <c r="C12" s="415" t="e">
        <f>AVERAGE(AF12:AF17)</f>
        <v>#DIV/0!</v>
      </c>
      <c r="D12" s="410" t="s">
        <v>161</v>
      </c>
      <c r="E12" s="120" t="s">
        <v>50</v>
      </c>
      <c r="F12" s="382" t="s">
        <v>51</v>
      </c>
      <c r="G12" s="121"/>
      <c r="H12" s="122" t="s">
        <v>7</v>
      </c>
      <c r="I12" s="122"/>
      <c r="J12" s="122"/>
      <c r="K12" s="122" t="s">
        <v>7</v>
      </c>
      <c r="L12" s="122"/>
      <c r="M12" s="122"/>
      <c r="N12" s="122"/>
      <c r="O12" s="122"/>
      <c r="P12" s="122"/>
      <c r="Q12" s="122" t="s">
        <v>7</v>
      </c>
      <c r="R12" s="122"/>
      <c r="S12" s="122"/>
      <c r="T12" s="122"/>
      <c r="U12" s="122"/>
      <c r="V12" s="123"/>
      <c r="W12" s="124"/>
      <c r="X12" s="125"/>
      <c r="Y12" s="126">
        <f t="shared" ref="Y12:Y16" si="1">X12/AD12</f>
        <v>0</v>
      </c>
      <c r="Z12" s="127"/>
      <c r="AA12" s="126">
        <f t="shared" ref="AA12:AA23" si="2">Z12/AD12</f>
        <v>0</v>
      </c>
      <c r="AB12" s="127"/>
      <c r="AC12" s="126">
        <f t="shared" ref="AC12:AC23" si="3">AB12/AD12</f>
        <v>0</v>
      </c>
      <c r="AD12" s="127">
        <v>1</v>
      </c>
      <c r="AE12" s="128">
        <f t="shared" ref="AE12:AE23" si="4">AD12/AD12</f>
        <v>1</v>
      </c>
      <c r="AF12" s="21"/>
      <c r="AG12" s="372"/>
      <c r="AH12" s="391" t="s">
        <v>178</v>
      </c>
    </row>
    <row r="13" spans="1:35" ht="30.75" thickBot="1" x14ac:dyDescent="0.3">
      <c r="A13" s="408"/>
      <c r="B13" s="416"/>
      <c r="C13" s="416"/>
      <c r="D13" s="410"/>
      <c r="E13" s="129" t="s">
        <v>52</v>
      </c>
      <c r="F13" s="383" t="s">
        <v>53</v>
      </c>
      <c r="G13" s="130"/>
      <c r="H13" s="131" t="s">
        <v>7</v>
      </c>
      <c r="I13" s="131"/>
      <c r="J13" s="131"/>
      <c r="K13" s="131" t="s">
        <v>7</v>
      </c>
      <c r="L13" s="131"/>
      <c r="M13" s="131"/>
      <c r="N13" s="131"/>
      <c r="O13" s="131"/>
      <c r="P13" s="131"/>
      <c r="Q13" s="131" t="s">
        <v>7</v>
      </c>
      <c r="R13" s="131"/>
      <c r="S13" s="131"/>
      <c r="T13" s="131"/>
      <c r="U13" s="131"/>
      <c r="V13" s="132"/>
      <c r="W13" s="133"/>
      <c r="X13" s="134"/>
      <c r="Y13" s="135">
        <f t="shared" si="1"/>
        <v>0</v>
      </c>
      <c r="Z13" s="136"/>
      <c r="AA13" s="135">
        <f t="shared" si="2"/>
        <v>0</v>
      </c>
      <c r="AB13" s="136"/>
      <c r="AC13" s="135">
        <f t="shared" si="3"/>
        <v>0</v>
      </c>
      <c r="AD13" s="136">
        <v>1</v>
      </c>
      <c r="AE13" s="137">
        <f t="shared" si="4"/>
        <v>1</v>
      </c>
      <c r="AF13" s="21"/>
      <c r="AG13" s="372"/>
      <c r="AH13" s="392" t="s">
        <v>178</v>
      </c>
    </row>
    <row r="14" spans="1:35" ht="51" customHeight="1" thickBot="1" x14ac:dyDescent="0.3">
      <c r="A14" s="408"/>
      <c r="B14" s="416"/>
      <c r="C14" s="416"/>
      <c r="D14" s="410"/>
      <c r="E14" s="138" t="s">
        <v>54</v>
      </c>
      <c r="F14" s="384" t="s">
        <v>55</v>
      </c>
      <c r="G14" s="139"/>
      <c r="H14" s="140" t="s">
        <v>7</v>
      </c>
      <c r="I14" s="140"/>
      <c r="J14" s="140"/>
      <c r="K14" s="140" t="s">
        <v>7</v>
      </c>
      <c r="L14" s="140"/>
      <c r="M14" s="140"/>
      <c r="N14" s="140"/>
      <c r="O14" s="140"/>
      <c r="P14" s="140"/>
      <c r="Q14" s="140" t="s">
        <v>7</v>
      </c>
      <c r="R14" s="140"/>
      <c r="S14" s="140"/>
      <c r="T14" s="140"/>
      <c r="U14" s="140"/>
      <c r="V14" s="141"/>
      <c r="W14" s="142"/>
      <c r="X14" s="143"/>
      <c r="Y14" s="144">
        <f t="shared" si="1"/>
        <v>0</v>
      </c>
      <c r="Z14" s="145"/>
      <c r="AA14" s="144">
        <f t="shared" si="2"/>
        <v>0</v>
      </c>
      <c r="AB14" s="145"/>
      <c r="AC14" s="144">
        <f t="shared" si="3"/>
        <v>0</v>
      </c>
      <c r="AD14" s="145">
        <v>1</v>
      </c>
      <c r="AE14" s="146">
        <f t="shared" si="4"/>
        <v>1</v>
      </c>
      <c r="AF14" s="21"/>
      <c r="AG14" s="372"/>
      <c r="AH14" s="392" t="s">
        <v>178</v>
      </c>
    </row>
    <row r="15" spans="1:35" ht="58.5" customHeight="1" thickBot="1" x14ac:dyDescent="0.3">
      <c r="A15" s="408"/>
      <c r="B15" s="416"/>
      <c r="C15" s="416"/>
      <c r="D15" s="410"/>
      <c r="E15" s="129" t="s">
        <v>179</v>
      </c>
      <c r="F15" s="383" t="s">
        <v>180</v>
      </c>
      <c r="G15" s="130"/>
      <c r="H15" s="131" t="s">
        <v>7</v>
      </c>
      <c r="I15" s="131"/>
      <c r="J15" s="131"/>
      <c r="K15" s="131" t="s">
        <v>7</v>
      </c>
      <c r="L15" s="131"/>
      <c r="M15" s="131"/>
      <c r="N15" s="131"/>
      <c r="O15" s="131"/>
      <c r="P15" s="131"/>
      <c r="Q15" s="131" t="s">
        <v>7</v>
      </c>
      <c r="R15" s="131"/>
      <c r="S15" s="131"/>
      <c r="T15" s="131"/>
      <c r="U15" s="131"/>
      <c r="V15" s="132"/>
      <c r="W15" s="133"/>
      <c r="X15" s="134"/>
      <c r="Y15" s="135">
        <f t="shared" si="1"/>
        <v>0</v>
      </c>
      <c r="Z15" s="136"/>
      <c r="AA15" s="135">
        <f t="shared" si="2"/>
        <v>0</v>
      </c>
      <c r="AB15" s="136"/>
      <c r="AC15" s="135">
        <f t="shared" si="3"/>
        <v>0</v>
      </c>
      <c r="AD15" s="136">
        <v>1</v>
      </c>
      <c r="AE15" s="137">
        <f t="shared" si="4"/>
        <v>1</v>
      </c>
      <c r="AF15" s="21"/>
      <c r="AG15" s="372"/>
      <c r="AH15" s="392" t="s">
        <v>178</v>
      </c>
    </row>
    <row r="16" spans="1:35" ht="45.75" thickBot="1" x14ac:dyDescent="0.3">
      <c r="A16" s="408"/>
      <c r="B16" s="416"/>
      <c r="C16" s="416"/>
      <c r="D16" s="410"/>
      <c r="E16" s="138" t="s">
        <v>56</v>
      </c>
      <c r="F16" s="384" t="s">
        <v>57</v>
      </c>
      <c r="G16" s="139"/>
      <c r="H16" s="140" t="s">
        <v>7</v>
      </c>
      <c r="I16" s="140"/>
      <c r="J16" s="140"/>
      <c r="K16" s="140" t="s">
        <v>7</v>
      </c>
      <c r="L16" s="140"/>
      <c r="M16" s="140"/>
      <c r="N16" s="140"/>
      <c r="O16" s="140"/>
      <c r="P16" s="140"/>
      <c r="Q16" s="140" t="s">
        <v>7</v>
      </c>
      <c r="R16" s="140"/>
      <c r="S16" s="140"/>
      <c r="T16" s="140"/>
      <c r="U16" s="140"/>
      <c r="V16" s="141"/>
      <c r="W16" s="142"/>
      <c r="X16" s="147"/>
      <c r="Y16" s="144">
        <f t="shared" si="1"/>
        <v>0</v>
      </c>
      <c r="Z16" s="145"/>
      <c r="AA16" s="144">
        <f t="shared" si="2"/>
        <v>0</v>
      </c>
      <c r="AB16" s="145"/>
      <c r="AC16" s="144">
        <f t="shared" si="3"/>
        <v>0</v>
      </c>
      <c r="AD16" s="145">
        <v>1</v>
      </c>
      <c r="AE16" s="146">
        <f t="shared" si="4"/>
        <v>1</v>
      </c>
      <c r="AF16" s="21"/>
      <c r="AG16" s="372"/>
      <c r="AH16" s="392" t="s">
        <v>178</v>
      </c>
    </row>
    <row r="17" spans="1:34" ht="30.75" thickBot="1" x14ac:dyDescent="0.3">
      <c r="A17" s="409"/>
      <c r="B17" s="417"/>
      <c r="C17" s="417"/>
      <c r="D17" s="411"/>
      <c r="E17" s="148" t="s">
        <v>181</v>
      </c>
      <c r="F17" s="385" t="s">
        <v>182</v>
      </c>
      <c r="G17" s="149"/>
      <c r="H17" s="150" t="s">
        <v>7</v>
      </c>
      <c r="I17" s="150"/>
      <c r="J17" s="150"/>
      <c r="K17" s="150" t="s">
        <v>7</v>
      </c>
      <c r="L17" s="150"/>
      <c r="M17" s="150"/>
      <c r="N17" s="150" t="s">
        <v>7</v>
      </c>
      <c r="O17" s="150"/>
      <c r="P17" s="150"/>
      <c r="Q17" s="150" t="s">
        <v>7</v>
      </c>
      <c r="R17" s="150"/>
      <c r="S17" s="150"/>
      <c r="T17" s="150"/>
      <c r="U17" s="150"/>
      <c r="V17" s="151"/>
      <c r="W17" s="152"/>
      <c r="X17" s="153"/>
      <c r="Y17" s="135">
        <f>X17/AD17</f>
        <v>0</v>
      </c>
      <c r="Z17" s="136"/>
      <c r="AA17" s="135">
        <f t="shared" si="2"/>
        <v>0</v>
      </c>
      <c r="AB17" s="136"/>
      <c r="AC17" s="135">
        <f t="shared" si="3"/>
        <v>0</v>
      </c>
      <c r="AD17" s="136">
        <v>1</v>
      </c>
      <c r="AE17" s="137">
        <f t="shared" si="4"/>
        <v>1</v>
      </c>
      <c r="AF17" s="21"/>
      <c r="AG17" s="372"/>
      <c r="AH17" s="392" t="s">
        <v>178</v>
      </c>
    </row>
    <row r="18" spans="1:34" ht="60.75" thickBot="1" x14ac:dyDescent="0.3">
      <c r="A18" s="421" t="s">
        <v>9</v>
      </c>
      <c r="B18" s="428">
        <f>AVERAGE(AG18:AG29)</f>
        <v>1</v>
      </c>
      <c r="C18" s="428">
        <f>AVERAGE(AF18:AF29)</f>
        <v>0.78472222222222221</v>
      </c>
      <c r="D18" s="424" t="s">
        <v>58</v>
      </c>
      <c r="E18" s="154" t="s">
        <v>59</v>
      </c>
      <c r="F18" s="155" t="s">
        <v>60</v>
      </c>
      <c r="G18" s="156" t="s">
        <v>7</v>
      </c>
      <c r="H18" s="157"/>
      <c r="I18" s="157"/>
      <c r="J18" s="157"/>
      <c r="K18" s="157"/>
      <c r="L18" s="157"/>
      <c r="M18" s="157"/>
      <c r="N18" s="157"/>
      <c r="O18" s="157"/>
      <c r="P18" s="157"/>
      <c r="Q18" s="157"/>
      <c r="R18" s="157"/>
      <c r="S18" s="157"/>
      <c r="T18" s="157"/>
      <c r="U18" s="157"/>
      <c r="V18" s="158"/>
      <c r="W18" s="159"/>
      <c r="X18" s="160">
        <v>1</v>
      </c>
      <c r="Y18" s="161">
        <f t="shared" ref="Y18:Y23" si="5">X18/AD18</f>
        <v>0.25</v>
      </c>
      <c r="Z18" s="162">
        <v>2</v>
      </c>
      <c r="AA18" s="161">
        <f t="shared" si="2"/>
        <v>0.5</v>
      </c>
      <c r="AB18" s="162">
        <v>3</v>
      </c>
      <c r="AC18" s="161">
        <f t="shared" si="3"/>
        <v>0.75</v>
      </c>
      <c r="AD18" s="162">
        <v>4</v>
      </c>
      <c r="AE18" s="163">
        <f t="shared" si="4"/>
        <v>1</v>
      </c>
      <c r="AF18" s="21">
        <v>0.75</v>
      </c>
      <c r="AG18" s="372">
        <f>AF18/AC18</f>
        <v>1</v>
      </c>
      <c r="AH18" s="392" t="s">
        <v>200</v>
      </c>
    </row>
    <row r="19" spans="1:34" ht="30.75" thickBot="1" x14ac:dyDescent="0.3">
      <c r="A19" s="422"/>
      <c r="B19" s="429"/>
      <c r="C19" s="429"/>
      <c r="D19" s="425"/>
      <c r="E19" s="164" t="s">
        <v>61</v>
      </c>
      <c r="F19" s="165" t="s">
        <v>62</v>
      </c>
      <c r="G19" s="166" t="s">
        <v>7</v>
      </c>
      <c r="H19" s="167"/>
      <c r="I19" s="167"/>
      <c r="J19" s="167"/>
      <c r="K19" s="167"/>
      <c r="L19" s="167"/>
      <c r="M19" s="167"/>
      <c r="N19" s="167"/>
      <c r="O19" s="167"/>
      <c r="P19" s="167"/>
      <c r="Q19" s="167"/>
      <c r="R19" s="167"/>
      <c r="S19" s="167"/>
      <c r="T19" s="167"/>
      <c r="U19" s="167"/>
      <c r="V19" s="168"/>
      <c r="W19" s="169"/>
      <c r="X19" s="170">
        <v>1</v>
      </c>
      <c r="Y19" s="171">
        <f t="shared" si="5"/>
        <v>0.25</v>
      </c>
      <c r="Z19" s="172">
        <v>2</v>
      </c>
      <c r="AA19" s="171">
        <f t="shared" si="2"/>
        <v>0.5</v>
      </c>
      <c r="AB19" s="172">
        <v>3</v>
      </c>
      <c r="AC19" s="171">
        <f t="shared" si="3"/>
        <v>0.75</v>
      </c>
      <c r="AD19" s="172">
        <v>4</v>
      </c>
      <c r="AE19" s="173">
        <f t="shared" si="4"/>
        <v>1</v>
      </c>
      <c r="AF19" s="21">
        <v>0.75</v>
      </c>
      <c r="AG19" s="372">
        <f t="shared" ref="AG19:AG23" si="6">AF19/AC19</f>
        <v>1</v>
      </c>
      <c r="AH19" s="18" t="s">
        <v>201</v>
      </c>
    </row>
    <row r="20" spans="1:34" ht="105.75" thickBot="1" x14ac:dyDescent="0.3">
      <c r="A20" s="422"/>
      <c r="B20" s="429"/>
      <c r="C20" s="429"/>
      <c r="D20" s="425"/>
      <c r="E20" s="174" t="s">
        <v>63</v>
      </c>
      <c r="F20" s="175" t="s">
        <v>64</v>
      </c>
      <c r="G20" s="176" t="s">
        <v>7</v>
      </c>
      <c r="H20" s="177"/>
      <c r="I20" s="177" t="s">
        <v>7</v>
      </c>
      <c r="J20" s="177"/>
      <c r="K20" s="177" t="s">
        <v>7</v>
      </c>
      <c r="L20" s="177"/>
      <c r="M20" s="177"/>
      <c r="N20" s="177"/>
      <c r="O20" s="177"/>
      <c r="P20" s="177"/>
      <c r="Q20" s="177"/>
      <c r="R20" s="177"/>
      <c r="S20" s="177"/>
      <c r="T20" s="177" t="s">
        <v>7</v>
      </c>
      <c r="U20" s="177"/>
      <c r="V20" s="178"/>
      <c r="W20" s="179"/>
      <c r="X20" s="180">
        <v>1</v>
      </c>
      <c r="Y20" s="181">
        <f t="shared" si="5"/>
        <v>1</v>
      </c>
      <c r="Z20" s="182">
        <v>1</v>
      </c>
      <c r="AA20" s="181">
        <f t="shared" si="2"/>
        <v>1</v>
      </c>
      <c r="AB20" s="182">
        <v>1</v>
      </c>
      <c r="AC20" s="181">
        <f t="shared" si="3"/>
        <v>1</v>
      </c>
      <c r="AD20" s="182">
        <v>1</v>
      </c>
      <c r="AE20" s="183">
        <f t="shared" si="4"/>
        <v>1</v>
      </c>
      <c r="AF20" s="21">
        <v>1</v>
      </c>
      <c r="AG20" s="372">
        <f t="shared" si="6"/>
        <v>1</v>
      </c>
      <c r="AH20" s="370" t="s">
        <v>203</v>
      </c>
    </row>
    <row r="21" spans="1:34" ht="203.25" customHeight="1" thickBot="1" x14ac:dyDescent="0.3">
      <c r="A21" s="422"/>
      <c r="B21" s="429"/>
      <c r="C21" s="429"/>
      <c r="D21" s="425"/>
      <c r="E21" s="184" t="s">
        <v>65</v>
      </c>
      <c r="F21" s="371" t="s">
        <v>66</v>
      </c>
      <c r="G21" s="185" t="s">
        <v>7</v>
      </c>
      <c r="H21" s="186"/>
      <c r="I21" s="186" t="s">
        <v>7</v>
      </c>
      <c r="J21" s="186"/>
      <c r="K21" s="186" t="s">
        <v>7</v>
      </c>
      <c r="L21" s="186"/>
      <c r="M21" s="186"/>
      <c r="N21" s="186"/>
      <c r="O21" s="186"/>
      <c r="P21" s="186"/>
      <c r="Q21" s="186"/>
      <c r="R21" s="186"/>
      <c r="S21" s="186"/>
      <c r="T21" s="186" t="s">
        <v>7</v>
      </c>
      <c r="U21" s="186"/>
      <c r="V21" s="187"/>
      <c r="W21" s="188"/>
      <c r="X21" s="170">
        <v>1</v>
      </c>
      <c r="Y21" s="171">
        <f t="shared" si="5"/>
        <v>0.25</v>
      </c>
      <c r="Z21" s="172">
        <v>2</v>
      </c>
      <c r="AA21" s="171">
        <f t="shared" si="2"/>
        <v>0.5</v>
      </c>
      <c r="AB21" s="172">
        <v>3</v>
      </c>
      <c r="AC21" s="171">
        <f t="shared" si="3"/>
        <v>0.75</v>
      </c>
      <c r="AD21" s="172">
        <v>4</v>
      </c>
      <c r="AE21" s="173">
        <f t="shared" si="4"/>
        <v>1</v>
      </c>
      <c r="AF21" s="21">
        <v>0.75</v>
      </c>
      <c r="AG21" s="372">
        <f t="shared" si="6"/>
        <v>1</v>
      </c>
      <c r="AH21" s="18" t="s">
        <v>204</v>
      </c>
    </row>
    <row r="22" spans="1:34" ht="177" customHeight="1" thickBot="1" x14ac:dyDescent="0.3">
      <c r="A22" s="422"/>
      <c r="B22" s="429"/>
      <c r="C22" s="429"/>
      <c r="D22" s="426" t="s">
        <v>67</v>
      </c>
      <c r="E22" s="174" t="s">
        <v>68</v>
      </c>
      <c r="F22" s="175" t="s">
        <v>69</v>
      </c>
      <c r="G22" s="176" t="s">
        <v>7</v>
      </c>
      <c r="H22" s="177"/>
      <c r="I22" s="177" t="s">
        <v>7</v>
      </c>
      <c r="J22" s="177"/>
      <c r="K22" s="177"/>
      <c r="L22" s="177"/>
      <c r="M22" s="177"/>
      <c r="N22" s="177"/>
      <c r="O22" s="177"/>
      <c r="P22" s="177"/>
      <c r="Q22" s="177"/>
      <c r="R22" s="177"/>
      <c r="S22" s="177"/>
      <c r="T22" s="177"/>
      <c r="U22" s="177"/>
      <c r="V22" s="178"/>
      <c r="W22" s="179"/>
      <c r="X22" s="180">
        <v>1</v>
      </c>
      <c r="Y22" s="181">
        <f t="shared" si="5"/>
        <v>0.25</v>
      </c>
      <c r="Z22" s="182">
        <v>2</v>
      </c>
      <c r="AA22" s="181">
        <f t="shared" si="2"/>
        <v>0.5</v>
      </c>
      <c r="AB22" s="182">
        <v>3</v>
      </c>
      <c r="AC22" s="181">
        <f t="shared" si="3"/>
        <v>0.75</v>
      </c>
      <c r="AD22" s="182">
        <v>4</v>
      </c>
      <c r="AE22" s="183">
        <f t="shared" si="4"/>
        <v>1</v>
      </c>
      <c r="AF22" s="21">
        <v>0.75</v>
      </c>
      <c r="AG22" s="372">
        <f t="shared" si="6"/>
        <v>1</v>
      </c>
      <c r="AH22" s="26" t="s">
        <v>207</v>
      </c>
    </row>
    <row r="23" spans="1:34" ht="249.75" customHeight="1" thickBot="1" x14ac:dyDescent="0.3">
      <c r="A23" s="422"/>
      <c r="B23" s="429"/>
      <c r="C23" s="429"/>
      <c r="D23" s="425"/>
      <c r="E23" s="164" t="s">
        <v>70</v>
      </c>
      <c r="F23" s="165" t="s">
        <v>71</v>
      </c>
      <c r="G23" s="166" t="s">
        <v>7</v>
      </c>
      <c r="H23" s="167"/>
      <c r="I23" s="167" t="s">
        <v>7</v>
      </c>
      <c r="J23" s="167"/>
      <c r="K23" s="167" t="s">
        <v>7</v>
      </c>
      <c r="L23" s="167"/>
      <c r="M23" s="167"/>
      <c r="N23" s="167"/>
      <c r="O23" s="167"/>
      <c r="P23" s="167"/>
      <c r="Q23" s="167"/>
      <c r="R23" s="167"/>
      <c r="S23" s="167"/>
      <c r="T23" s="167" t="s">
        <v>7</v>
      </c>
      <c r="U23" s="167"/>
      <c r="V23" s="168"/>
      <c r="W23" s="169"/>
      <c r="X23" s="170">
        <v>1</v>
      </c>
      <c r="Y23" s="171">
        <f t="shared" si="5"/>
        <v>0.25</v>
      </c>
      <c r="Z23" s="172">
        <v>2</v>
      </c>
      <c r="AA23" s="171">
        <f t="shared" si="2"/>
        <v>0.5</v>
      </c>
      <c r="AB23" s="172">
        <v>3</v>
      </c>
      <c r="AC23" s="171">
        <f t="shared" si="3"/>
        <v>0.75</v>
      </c>
      <c r="AD23" s="172">
        <v>4</v>
      </c>
      <c r="AE23" s="173">
        <f t="shared" si="4"/>
        <v>1</v>
      </c>
      <c r="AF23" s="21">
        <v>0.75</v>
      </c>
      <c r="AG23" s="372">
        <f t="shared" si="6"/>
        <v>1</v>
      </c>
      <c r="AH23" s="26" t="s">
        <v>205</v>
      </c>
    </row>
    <row r="24" spans="1:34" ht="34.5" customHeight="1" thickBot="1" x14ac:dyDescent="0.3">
      <c r="A24" s="422"/>
      <c r="B24" s="429"/>
      <c r="C24" s="429"/>
      <c r="D24" s="425"/>
      <c r="E24" s="174" t="s">
        <v>72</v>
      </c>
      <c r="F24" s="175" t="s">
        <v>73</v>
      </c>
      <c r="G24" s="176" t="s">
        <v>7</v>
      </c>
      <c r="H24" s="177"/>
      <c r="I24" s="177"/>
      <c r="J24" s="177"/>
      <c r="K24" s="177"/>
      <c r="L24" s="177"/>
      <c r="M24" s="177"/>
      <c r="N24" s="177"/>
      <c r="O24" s="177"/>
      <c r="P24" s="177"/>
      <c r="Q24" s="177"/>
      <c r="R24" s="177"/>
      <c r="S24" s="177"/>
      <c r="T24" s="177"/>
      <c r="U24" s="177"/>
      <c r="V24" s="178"/>
      <c r="W24" s="179"/>
      <c r="X24" s="180"/>
      <c r="Y24" s="181">
        <v>0</v>
      </c>
      <c r="Z24" s="182"/>
      <c r="AA24" s="181">
        <v>0</v>
      </c>
      <c r="AB24" s="182"/>
      <c r="AC24" s="181">
        <v>0</v>
      </c>
      <c r="AD24" s="182">
        <v>1</v>
      </c>
      <c r="AE24" s="183">
        <v>1</v>
      </c>
      <c r="AF24" s="21"/>
      <c r="AG24" s="372"/>
      <c r="AH24" s="392" t="s">
        <v>178</v>
      </c>
    </row>
    <row r="25" spans="1:34" ht="409.6" thickBot="1" x14ac:dyDescent="0.3">
      <c r="A25" s="422"/>
      <c r="B25" s="429"/>
      <c r="C25" s="429"/>
      <c r="D25" s="427"/>
      <c r="E25" s="164" t="s">
        <v>74</v>
      </c>
      <c r="F25" s="165" t="s">
        <v>75</v>
      </c>
      <c r="G25" s="166" t="s">
        <v>7</v>
      </c>
      <c r="H25" s="167" t="s">
        <v>7</v>
      </c>
      <c r="I25" s="167" t="s">
        <v>7</v>
      </c>
      <c r="J25" s="167"/>
      <c r="K25" s="167"/>
      <c r="L25" s="167"/>
      <c r="M25" s="167"/>
      <c r="N25" s="167"/>
      <c r="O25" s="167"/>
      <c r="P25" s="167"/>
      <c r="Q25" s="167"/>
      <c r="R25" s="167"/>
      <c r="S25" s="167"/>
      <c r="T25" s="167"/>
      <c r="U25" s="167"/>
      <c r="V25" s="168"/>
      <c r="W25" s="169"/>
      <c r="X25" s="170">
        <v>1</v>
      </c>
      <c r="Y25" s="171">
        <f t="shared" ref="Y25:Y59" si="7">X25/AD25</f>
        <v>0.1111111111111111</v>
      </c>
      <c r="Z25" s="172">
        <v>4</v>
      </c>
      <c r="AA25" s="171">
        <f t="shared" ref="AA25:AA59" si="8">Z25/AD25</f>
        <v>0.44444444444444442</v>
      </c>
      <c r="AB25" s="172">
        <v>7</v>
      </c>
      <c r="AC25" s="171">
        <f t="shared" ref="AC25:AC59" si="9">AB25/AD25</f>
        <v>0.77777777777777779</v>
      </c>
      <c r="AD25" s="172">
        <v>9</v>
      </c>
      <c r="AE25" s="173">
        <f t="shared" ref="AE25:AE59" si="10">AD25/AD25</f>
        <v>1</v>
      </c>
      <c r="AF25" s="21">
        <f>AC25</f>
        <v>0.77777777777777779</v>
      </c>
      <c r="AG25" s="373">
        <f>AF25/AC25</f>
        <v>1</v>
      </c>
      <c r="AH25" s="369" t="s">
        <v>208</v>
      </c>
    </row>
    <row r="26" spans="1:34" ht="15.75" thickBot="1" x14ac:dyDescent="0.3">
      <c r="A26" s="422"/>
      <c r="B26" s="429"/>
      <c r="C26" s="429"/>
      <c r="D26" s="426" t="s">
        <v>76</v>
      </c>
      <c r="E26" s="174" t="s">
        <v>77</v>
      </c>
      <c r="F26" s="175" t="s">
        <v>78</v>
      </c>
      <c r="G26" s="176" t="s">
        <v>7</v>
      </c>
      <c r="H26" s="177"/>
      <c r="I26" s="177" t="s">
        <v>7</v>
      </c>
      <c r="J26" s="177"/>
      <c r="K26" s="177"/>
      <c r="L26" s="177"/>
      <c r="M26" s="177"/>
      <c r="N26" s="177" t="s">
        <v>7</v>
      </c>
      <c r="O26" s="177"/>
      <c r="P26" s="177"/>
      <c r="Q26" s="177"/>
      <c r="R26" s="177"/>
      <c r="S26" s="177"/>
      <c r="T26" s="177"/>
      <c r="U26" s="177"/>
      <c r="V26" s="178"/>
      <c r="W26" s="179"/>
      <c r="X26" s="180"/>
      <c r="Y26" s="181">
        <f t="shared" si="7"/>
        <v>0</v>
      </c>
      <c r="Z26" s="182"/>
      <c r="AA26" s="181">
        <f t="shared" si="8"/>
        <v>0</v>
      </c>
      <c r="AB26" s="182"/>
      <c r="AC26" s="181">
        <f t="shared" si="9"/>
        <v>0</v>
      </c>
      <c r="AD26" s="182">
        <v>1</v>
      </c>
      <c r="AE26" s="183">
        <f t="shared" si="10"/>
        <v>1</v>
      </c>
      <c r="AF26" s="21"/>
      <c r="AG26" s="373"/>
      <c r="AH26" s="392" t="s">
        <v>178</v>
      </c>
    </row>
    <row r="27" spans="1:34" ht="255.75" thickBot="1" x14ac:dyDescent="0.3">
      <c r="A27" s="422"/>
      <c r="B27" s="429"/>
      <c r="C27" s="429"/>
      <c r="D27" s="425"/>
      <c r="E27" s="164" t="s">
        <v>79</v>
      </c>
      <c r="F27" s="165" t="s">
        <v>80</v>
      </c>
      <c r="G27" s="166" t="s">
        <v>7</v>
      </c>
      <c r="H27" s="167" t="s">
        <v>7</v>
      </c>
      <c r="I27" s="167" t="s">
        <v>7</v>
      </c>
      <c r="J27" s="167"/>
      <c r="K27" s="167"/>
      <c r="L27" s="167"/>
      <c r="M27" s="167"/>
      <c r="N27" s="167"/>
      <c r="O27" s="167"/>
      <c r="P27" s="167"/>
      <c r="Q27" s="167"/>
      <c r="R27" s="167"/>
      <c r="S27" s="167"/>
      <c r="T27" s="167"/>
      <c r="U27" s="167"/>
      <c r="V27" s="168"/>
      <c r="W27" s="169"/>
      <c r="X27" s="170">
        <v>1</v>
      </c>
      <c r="Y27" s="171">
        <f t="shared" si="7"/>
        <v>0.25</v>
      </c>
      <c r="Z27" s="172">
        <v>2</v>
      </c>
      <c r="AA27" s="171">
        <f t="shared" si="8"/>
        <v>0.5</v>
      </c>
      <c r="AB27" s="172">
        <v>3</v>
      </c>
      <c r="AC27" s="171">
        <f t="shared" si="9"/>
        <v>0.75</v>
      </c>
      <c r="AD27" s="172">
        <v>4</v>
      </c>
      <c r="AE27" s="173">
        <f t="shared" si="10"/>
        <v>1</v>
      </c>
      <c r="AF27" s="21">
        <v>0.75</v>
      </c>
      <c r="AG27" s="373">
        <f t="shared" ref="AG27" si="11">AF27/AC27</f>
        <v>1</v>
      </c>
      <c r="AH27" s="369" t="s">
        <v>209</v>
      </c>
    </row>
    <row r="28" spans="1:34" ht="30.75" thickBot="1" x14ac:dyDescent="0.3">
      <c r="A28" s="422"/>
      <c r="B28" s="429"/>
      <c r="C28" s="429"/>
      <c r="D28" s="427"/>
      <c r="E28" s="174" t="s">
        <v>81</v>
      </c>
      <c r="F28" s="175" t="s">
        <v>82</v>
      </c>
      <c r="G28" s="176"/>
      <c r="H28" s="177"/>
      <c r="I28" s="177"/>
      <c r="J28" s="177"/>
      <c r="K28" s="177" t="s">
        <v>7</v>
      </c>
      <c r="L28" s="177"/>
      <c r="M28" s="177"/>
      <c r="N28" s="177"/>
      <c r="O28" s="177"/>
      <c r="P28" s="177"/>
      <c r="Q28" s="177"/>
      <c r="R28" s="177"/>
      <c r="S28" s="177"/>
      <c r="T28" s="177"/>
      <c r="U28" s="177"/>
      <c r="V28" s="178"/>
      <c r="W28" s="179"/>
      <c r="X28" s="180"/>
      <c r="Y28" s="181">
        <f t="shared" si="7"/>
        <v>0</v>
      </c>
      <c r="Z28" s="182"/>
      <c r="AA28" s="181">
        <f t="shared" si="8"/>
        <v>0</v>
      </c>
      <c r="AB28" s="182"/>
      <c r="AC28" s="181">
        <f t="shared" si="9"/>
        <v>0</v>
      </c>
      <c r="AD28" s="182">
        <v>1</v>
      </c>
      <c r="AE28" s="183">
        <f t="shared" si="10"/>
        <v>1</v>
      </c>
      <c r="AF28" s="21"/>
      <c r="AG28" s="373"/>
      <c r="AH28" s="392" t="s">
        <v>178</v>
      </c>
    </row>
    <row r="29" spans="1:34" ht="45.75" thickBot="1" x14ac:dyDescent="0.3">
      <c r="A29" s="423"/>
      <c r="B29" s="430"/>
      <c r="C29" s="430"/>
      <c r="D29" s="189" t="s">
        <v>83</v>
      </c>
      <c r="E29" s="190" t="s">
        <v>84</v>
      </c>
      <c r="F29" s="386" t="s">
        <v>85</v>
      </c>
      <c r="G29" s="191"/>
      <c r="H29" s="192"/>
      <c r="I29" s="192"/>
      <c r="J29" s="192"/>
      <c r="K29" s="192" t="s">
        <v>7</v>
      </c>
      <c r="L29" s="192" t="s">
        <v>7</v>
      </c>
      <c r="M29" s="192"/>
      <c r="N29" s="192"/>
      <c r="O29" s="192"/>
      <c r="P29" s="192"/>
      <c r="Q29" s="192"/>
      <c r="R29" s="192"/>
      <c r="S29" s="192"/>
      <c r="T29" s="192"/>
      <c r="U29" s="192"/>
      <c r="V29" s="193"/>
      <c r="W29" s="194"/>
      <c r="X29" s="195"/>
      <c r="Y29" s="196">
        <f t="shared" si="7"/>
        <v>0</v>
      </c>
      <c r="Z29" s="197"/>
      <c r="AA29" s="196">
        <f t="shared" si="8"/>
        <v>0</v>
      </c>
      <c r="AB29" s="197"/>
      <c r="AC29" s="196">
        <f t="shared" si="9"/>
        <v>0</v>
      </c>
      <c r="AD29" s="197">
        <v>1</v>
      </c>
      <c r="AE29" s="198">
        <f t="shared" si="10"/>
        <v>1</v>
      </c>
      <c r="AF29" s="21"/>
      <c r="AG29" s="373"/>
      <c r="AH29" s="392" t="s">
        <v>189</v>
      </c>
    </row>
    <row r="30" spans="1:34" ht="285.75" thickBot="1" x14ac:dyDescent="0.3">
      <c r="A30" s="453" t="s">
        <v>10</v>
      </c>
      <c r="B30" s="418">
        <f>AVERAGE(AG30:AG47)</f>
        <v>0.92647058823529416</v>
      </c>
      <c r="C30" s="418">
        <f>AVERAGE(AF30:AF47)</f>
        <v>0.66666666666666674</v>
      </c>
      <c r="D30" s="456" t="s">
        <v>86</v>
      </c>
      <c r="E30" s="199" t="s">
        <v>87</v>
      </c>
      <c r="F30" s="200" t="s">
        <v>88</v>
      </c>
      <c r="G30" s="201" t="s">
        <v>7</v>
      </c>
      <c r="H30" s="202" t="s">
        <v>7</v>
      </c>
      <c r="I30" s="202" t="s">
        <v>7</v>
      </c>
      <c r="J30" s="202"/>
      <c r="K30" s="202"/>
      <c r="L30" s="202"/>
      <c r="M30" s="202"/>
      <c r="N30" s="202" t="s">
        <v>7</v>
      </c>
      <c r="O30" s="202"/>
      <c r="P30" s="202"/>
      <c r="Q30" s="202"/>
      <c r="R30" s="202"/>
      <c r="S30" s="202"/>
      <c r="T30" s="202"/>
      <c r="U30" s="202"/>
      <c r="V30" s="203"/>
      <c r="W30" s="204"/>
      <c r="X30" s="205">
        <v>1</v>
      </c>
      <c r="Y30" s="206">
        <f t="shared" si="7"/>
        <v>0.25</v>
      </c>
      <c r="Z30" s="207">
        <v>2</v>
      </c>
      <c r="AA30" s="206">
        <f t="shared" si="8"/>
        <v>0.5</v>
      </c>
      <c r="AB30" s="207">
        <v>3</v>
      </c>
      <c r="AC30" s="206">
        <f t="shared" si="9"/>
        <v>0.75</v>
      </c>
      <c r="AD30" s="207">
        <v>4</v>
      </c>
      <c r="AE30" s="208">
        <f t="shared" si="10"/>
        <v>1</v>
      </c>
      <c r="AF30" s="21">
        <v>0.75</v>
      </c>
      <c r="AG30" s="372">
        <f>AF30/AC30</f>
        <v>1</v>
      </c>
      <c r="AH30" s="26" t="s">
        <v>230</v>
      </c>
    </row>
    <row r="31" spans="1:34" ht="165" customHeight="1" thickBot="1" x14ac:dyDescent="0.3">
      <c r="A31" s="454"/>
      <c r="B31" s="419"/>
      <c r="C31" s="419"/>
      <c r="D31" s="457"/>
      <c r="E31" s="209" t="s">
        <v>89</v>
      </c>
      <c r="F31" s="387" t="s">
        <v>90</v>
      </c>
      <c r="G31" s="210"/>
      <c r="H31" s="211"/>
      <c r="I31" s="211"/>
      <c r="J31" s="211"/>
      <c r="K31" s="212" t="s">
        <v>7</v>
      </c>
      <c r="L31" s="211"/>
      <c r="M31" s="211"/>
      <c r="N31" s="211"/>
      <c r="O31" s="211"/>
      <c r="P31" s="211"/>
      <c r="Q31" s="211"/>
      <c r="R31" s="211"/>
      <c r="S31" s="211"/>
      <c r="T31" s="211"/>
      <c r="U31" s="211"/>
      <c r="V31" s="213"/>
      <c r="W31" s="214"/>
      <c r="X31" s="215">
        <v>1</v>
      </c>
      <c r="Y31" s="216">
        <f t="shared" si="7"/>
        <v>0.25</v>
      </c>
      <c r="Z31" s="217">
        <v>2</v>
      </c>
      <c r="AA31" s="216">
        <f t="shared" si="8"/>
        <v>0.5</v>
      </c>
      <c r="AB31" s="217">
        <v>3</v>
      </c>
      <c r="AC31" s="216">
        <f t="shared" si="9"/>
        <v>0.75</v>
      </c>
      <c r="AD31" s="217">
        <v>4</v>
      </c>
      <c r="AE31" s="218">
        <f t="shared" si="10"/>
        <v>1</v>
      </c>
      <c r="AF31" s="21">
        <v>0.75</v>
      </c>
      <c r="AG31" s="372">
        <f t="shared" ref="AG31:AG34" si="12">AF31/AC31</f>
        <v>1</v>
      </c>
      <c r="AH31" s="26" t="s">
        <v>194</v>
      </c>
    </row>
    <row r="32" spans="1:34" ht="180.75" thickBot="1" x14ac:dyDescent="0.3">
      <c r="A32" s="454"/>
      <c r="B32" s="419"/>
      <c r="C32" s="419"/>
      <c r="D32" s="458"/>
      <c r="E32" s="466" t="s">
        <v>91</v>
      </c>
      <c r="F32" s="219" t="s">
        <v>92</v>
      </c>
      <c r="G32" s="220" t="s">
        <v>7</v>
      </c>
      <c r="H32" s="221"/>
      <c r="I32" s="221" t="s">
        <v>7</v>
      </c>
      <c r="J32" s="221"/>
      <c r="K32" s="221"/>
      <c r="L32" s="221"/>
      <c r="M32" s="221"/>
      <c r="N32" s="221" t="s">
        <v>7</v>
      </c>
      <c r="O32" s="221"/>
      <c r="P32" s="221"/>
      <c r="Q32" s="221"/>
      <c r="R32" s="221"/>
      <c r="S32" s="221"/>
      <c r="T32" s="221"/>
      <c r="U32" s="221"/>
      <c r="V32" s="222"/>
      <c r="W32" s="223"/>
      <c r="X32" s="224"/>
      <c r="Y32" s="225">
        <f t="shared" si="7"/>
        <v>0</v>
      </c>
      <c r="Z32" s="226">
        <v>2</v>
      </c>
      <c r="AA32" s="225">
        <f t="shared" si="8"/>
        <v>0.5</v>
      </c>
      <c r="AB32" s="226">
        <v>2</v>
      </c>
      <c r="AC32" s="225">
        <f t="shared" si="9"/>
        <v>0.5</v>
      </c>
      <c r="AD32" s="226">
        <v>4</v>
      </c>
      <c r="AE32" s="227">
        <f t="shared" si="10"/>
        <v>1</v>
      </c>
      <c r="AF32" s="21">
        <v>0.5</v>
      </c>
      <c r="AG32" s="372">
        <f t="shared" si="12"/>
        <v>1</v>
      </c>
      <c r="AH32" s="18" t="s">
        <v>211</v>
      </c>
    </row>
    <row r="33" spans="1:35" ht="45.75" thickBot="1" x14ac:dyDescent="0.3">
      <c r="A33" s="454"/>
      <c r="B33" s="419"/>
      <c r="C33" s="419"/>
      <c r="D33" s="459" t="s">
        <v>93</v>
      </c>
      <c r="E33" s="228" t="s">
        <v>94</v>
      </c>
      <c r="F33" s="229" t="s">
        <v>95</v>
      </c>
      <c r="G33" s="230" t="s">
        <v>7</v>
      </c>
      <c r="H33" s="231"/>
      <c r="I33" s="231"/>
      <c r="J33" s="231"/>
      <c r="K33" s="231"/>
      <c r="L33" s="231"/>
      <c r="M33" s="231"/>
      <c r="N33" s="231" t="s">
        <v>7</v>
      </c>
      <c r="O33" s="231"/>
      <c r="P33" s="231"/>
      <c r="Q33" s="231"/>
      <c r="R33" s="231"/>
      <c r="S33" s="231"/>
      <c r="T33" s="231"/>
      <c r="U33" s="231"/>
      <c r="V33" s="232"/>
      <c r="W33" s="233"/>
      <c r="X33" s="234"/>
      <c r="Y33" s="235">
        <f t="shared" si="7"/>
        <v>0</v>
      </c>
      <c r="Z33" s="236">
        <v>1</v>
      </c>
      <c r="AA33" s="235">
        <f t="shared" si="8"/>
        <v>0.5</v>
      </c>
      <c r="AB33" s="236">
        <v>1</v>
      </c>
      <c r="AC33" s="235">
        <f t="shared" si="9"/>
        <v>0.5</v>
      </c>
      <c r="AD33" s="236">
        <v>2</v>
      </c>
      <c r="AE33" s="237">
        <f t="shared" si="10"/>
        <v>1</v>
      </c>
      <c r="AF33" s="21">
        <v>0.5</v>
      </c>
      <c r="AG33" s="372">
        <f t="shared" si="12"/>
        <v>1</v>
      </c>
      <c r="AH33" s="18" t="s">
        <v>212</v>
      </c>
    </row>
    <row r="34" spans="1:35" ht="45.75" thickBot="1" x14ac:dyDescent="0.3">
      <c r="A34" s="454"/>
      <c r="B34" s="419"/>
      <c r="C34" s="419"/>
      <c r="D34" s="460"/>
      <c r="E34" s="466" t="s">
        <v>96</v>
      </c>
      <c r="F34" s="219" t="s">
        <v>97</v>
      </c>
      <c r="G34" s="220"/>
      <c r="H34" s="221"/>
      <c r="I34" s="221"/>
      <c r="J34" s="221"/>
      <c r="K34" s="221"/>
      <c r="L34" s="221"/>
      <c r="M34" s="221"/>
      <c r="N34" s="221" t="s">
        <v>7</v>
      </c>
      <c r="O34" s="221"/>
      <c r="P34" s="221"/>
      <c r="Q34" s="221"/>
      <c r="R34" s="221"/>
      <c r="S34" s="221"/>
      <c r="T34" s="221"/>
      <c r="U34" s="221"/>
      <c r="V34" s="222"/>
      <c r="W34" s="223"/>
      <c r="X34" s="224"/>
      <c r="Y34" s="225">
        <f t="shared" si="7"/>
        <v>0</v>
      </c>
      <c r="Z34" s="226">
        <v>1</v>
      </c>
      <c r="AA34" s="225">
        <f t="shared" si="8"/>
        <v>0.5</v>
      </c>
      <c r="AB34" s="226">
        <v>1</v>
      </c>
      <c r="AC34" s="225">
        <f t="shared" si="9"/>
        <v>0.5</v>
      </c>
      <c r="AD34" s="226">
        <v>2</v>
      </c>
      <c r="AE34" s="227">
        <f t="shared" si="10"/>
        <v>1</v>
      </c>
      <c r="AF34" s="21">
        <v>0.5</v>
      </c>
      <c r="AG34" s="372">
        <f t="shared" si="12"/>
        <v>1</v>
      </c>
      <c r="AH34" s="18" t="s">
        <v>213</v>
      </c>
    </row>
    <row r="35" spans="1:35" ht="45.75" thickBot="1" x14ac:dyDescent="0.3">
      <c r="A35" s="454"/>
      <c r="B35" s="419"/>
      <c r="C35" s="419"/>
      <c r="D35" s="461"/>
      <c r="E35" s="228" t="s">
        <v>98</v>
      </c>
      <c r="F35" s="229" t="s">
        <v>99</v>
      </c>
      <c r="G35" s="230" t="s">
        <v>7</v>
      </c>
      <c r="H35" s="231"/>
      <c r="I35" s="231"/>
      <c r="J35" s="231"/>
      <c r="K35" s="231"/>
      <c r="L35" s="231"/>
      <c r="M35" s="231"/>
      <c r="N35" s="231" t="s">
        <v>7</v>
      </c>
      <c r="O35" s="231"/>
      <c r="P35" s="231"/>
      <c r="Q35" s="231"/>
      <c r="R35" s="231"/>
      <c r="S35" s="231"/>
      <c r="T35" s="231"/>
      <c r="U35" s="231"/>
      <c r="V35" s="232"/>
      <c r="W35" s="233"/>
      <c r="X35" s="234"/>
      <c r="Y35" s="235">
        <f t="shared" si="7"/>
        <v>0</v>
      </c>
      <c r="Z35" s="236"/>
      <c r="AA35" s="235">
        <f t="shared" si="8"/>
        <v>0</v>
      </c>
      <c r="AB35" s="236">
        <v>1</v>
      </c>
      <c r="AC35" s="235">
        <f t="shared" si="9"/>
        <v>0.5</v>
      </c>
      <c r="AD35" s="236">
        <v>2</v>
      </c>
      <c r="AE35" s="237">
        <f t="shared" si="10"/>
        <v>1</v>
      </c>
      <c r="AF35" s="21">
        <v>0.5</v>
      </c>
      <c r="AG35" s="372">
        <f>AF35/AC35</f>
        <v>1</v>
      </c>
      <c r="AH35" s="18" t="s">
        <v>214</v>
      </c>
    </row>
    <row r="36" spans="1:35" ht="45.75" thickBot="1" x14ac:dyDescent="0.3">
      <c r="A36" s="454"/>
      <c r="B36" s="419"/>
      <c r="C36" s="419"/>
      <c r="D36" s="459" t="s">
        <v>100</v>
      </c>
      <c r="E36" s="467" t="s">
        <v>101</v>
      </c>
      <c r="F36" s="238" t="s">
        <v>102</v>
      </c>
      <c r="G36" s="239"/>
      <c r="H36" s="240"/>
      <c r="I36" s="240"/>
      <c r="J36" s="240"/>
      <c r="K36" s="240"/>
      <c r="L36" s="240"/>
      <c r="M36" s="240"/>
      <c r="N36" s="240" t="s">
        <v>7</v>
      </c>
      <c r="O36" s="240"/>
      <c r="P36" s="240"/>
      <c r="Q36" s="240"/>
      <c r="R36" s="240"/>
      <c r="S36" s="240"/>
      <c r="T36" s="240"/>
      <c r="U36" s="240"/>
      <c r="V36" s="241"/>
      <c r="W36" s="242"/>
      <c r="X36" s="243"/>
      <c r="Y36" s="244">
        <v>0</v>
      </c>
      <c r="Z36" s="245"/>
      <c r="AA36" s="244">
        <f t="shared" si="8"/>
        <v>0</v>
      </c>
      <c r="AB36" s="245">
        <v>1</v>
      </c>
      <c r="AC36" s="244">
        <f t="shared" si="9"/>
        <v>0.5</v>
      </c>
      <c r="AD36" s="245">
        <v>2</v>
      </c>
      <c r="AE36" s="246">
        <f t="shared" si="10"/>
        <v>1</v>
      </c>
      <c r="AF36" s="21">
        <v>0.5</v>
      </c>
      <c r="AG36" s="372">
        <f>AF36/AC36</f>
        <v>1</v>
      </c>
      <c r="AH36" s="18" t="s">
        <v>215</v>
      </c>
    </row>
    <row r="37" spans="1:35" ht="45.75" thickBot="1" x14ac:dyDescent="0.3">
      <c r="A37" s="454"/>
      <c r="B37" s="419"/>
      <c r="C37" s="419"/>
      <c r="D37" s="460"/>
      <c r="E37" s="228" t="s">
        <v>103</v>
      </c>
      <c r="F37" s="229" t="s">
        <v>104</v>
      </c>
      <c r="G37" s="230" t="s">
        <v>7</v>
      </c>
      <c r="H37" s="231"/>
      <c r="I37" s="231"/>
      <c r="J37" s="231"/>
      <c r="K37" s="231"/>
      <c r="L37" s="231"/>
      <c r="M37" s="231"/>
      <c r="N37" s="231" t="s">
        <v>7</v>
      </c>
      <c r="O37" s="231"/>
      <c r="P37" s="231"/>
      <c r="Q37" s="231"/>
      <c r="R37" s="231"/>
      <c r="S37" s="231"/>
      <c r="T37" s="231"/>
      <c r="U37" s="231"/>
      <c r="V37" s="232"/>
      <c r="W37" s="233"/>
      <c r="X37" s="234"/>
      <c r="Y37" s="235">
        <f t="shared" si="7"/>
        <v>0</v>
      </c>
      <c r="Z37" s="236">
        <v>1</v>
      </c>
      <c r="AA37" s="235">
        <f t="shared" si="8"/>
        <v>0.5</v>
      </c>
      <c r="AB37" s="236">
        <v>1</v>
      </c>
      <c r="AC37" s="235">
        <f t="shared" si="9"/>
        <v>0.5</v>
      </c>
      <c r="AD37" s="236">
        <v>2</v>
      </c>
      <c r="AE37" s="237">
        <f t="shared" si="10"/>
        <v>1</v>
      </c>
      <c r="AF37" s="21">
        <v>0.5</v>
      </c>
      <c r="AG37" s="372">
        <f>AF37/AC37</f>
        <v>1</v>
      </c>
      <c r="AH37" s="18" t="s">
        <v>216</v>
      </c>
    </row>
    <row r="38" spans="1:35" ht="60.75" thickBot="1" x14ac:dyDescent="0.3">
      <c r="A38" s="454"/>
      <c r="B38" s="419"/>
      <c r="C38" s="419"/>
      <c r="D38" s="460"/>
      <c r="E38" s="466" t="s">
        <v>105</v>
      </c>
      <c r="F38" s="219" t="s">
        <v>106</v>
      </c>
      <c r="G38" s="220"/>
      <c r="H38" s="221"/>
      <c r="I38" s="221"/>
      <c r="J38" s="221"/>
      <c r="K38" s="221"/>
      <c r="L38" s="221"/>
      <c r="M38" s="221"/>
      <c r="N38" s="221" t="s">
        <v>7</v>
      </c>
      <c r="O38" s="221"/>
      <c r="P38" s="221"/>
      <c r="Q38" s="221"/>
      <c r="R38" s="221"/>
      <c r="S38" s="221"/>
      <c r="T38" s="221"/>
      <c r="U38" s="221"/>
      <c r="V38" s="222"/>
      <c r="W38" s="223"/>
      <c r="X38" s="224"/>
      <c r="Y38" s="225">
        <f t="shared" si="7"/>
        <v>0</v>
      </c>
      <c r="Z38" s="226">
        <v>5</v>
      </c>
      <c r="AA38" s="225">
        <f t="shared" si="8"/>
        <v>0.5</v>
      </c>
      <c r="AB38" s="226">
        <v>10</v>
      </c>
      <c r="AC38" s="225">
        <f t="shared" si="9"/>
        <v>1</v>
      </c>
      <c r="AD38" s="226">
        <v>10</v>
      </c>
      <c r="AE38" s="227">
        <f t="shared" si="10"/>
        <v>1</v>
      </c>
      <c r="AF38" s="21">
        <v>1</v>
      </c>
      <c r="AG38" s="372">
        <f t="shared" ref="AG38:AG40" si="13">AF38/AC38</f>
        <v>1</v>
      </c>
      <c r="AH38" s="18" t="s">
        <v>217</v>
      </c>
    </row>
    <row r="39" spans="1:35" ht="48" customHeight="1" thickBot="1" x14ac:dyDescent="0.3">
      <c r="A39" s="454"/>
      <c r="B39" s="419"/>
      <c r="C39" s="419"/>
      <c r="D39" s="461"/>
      <c r="E39" s="393" t="s">
        <v>107</v>
      </c>
      <c r="F39" s="229" t="s">
        <v>108</v>
      </c>
      <c r="G39" s="230"/>
      <c r="H39" s="231"/>
      <c r="I39" s="231"/>
      <c r="J39" s="231"/>
      <c r="K39" s="231"/>
      <c r="L39" s="231"/>
      <c r="M39" s="231"/>
      <c r="N39" s="231" t="s">
        <v>7</v>
      </c>
      <c r="O39" s="231"/>
      <c r="P39" s="231"/>
      <c r="Q39" s="231"/>
      <c r="R39" s="231"/>
      <c r="S39" s="231"/>
      <c r="T39" s="231"/>
      <c r="U39" s="231"/>
      <c r="V39" s="232"/>
      <c r="W39" s="233"/>
      <c r="X39" s="234"/>
      <c r="Y39" s="235">
        <f t="shared" si="7"/>
        <v>0</v>
      </c>
      <c r="Z39" s="236">
        <v>2</v>
      </c>
      <c r="AA39" s="235">
        <f t="shared" si="8"/>
        <v>0.33333333333333331</v>
      </c>
      <c r="AB39" s="236">
        <v>4</v>
      </c>
      <c r="AC39" s="235">
        <f t="shared" si="9"/>
        <v>0.66666666666666663</v>
      </c>
      <c r="AD39" s="236">
        <v>6</v>
      </c>
      <c r="AE39" s="237">
        <f t="shared" si="10"/>
        <v>1</v>
      </c>
      <c r="AF39" s="21"/>
      <c r="AG39" s="372">
        <f t="shared" si="13"/>
        <v>0</v>
      </c>
      <c r="AH39" s="27" t="s">
        <v>226</v>
      </c>
    </row>
    <row r="40" spans="1:35" ht="60.75" thickBot="1" x14ac:dyDescent="0.3">
      <c r="A40" s="454"/>
      <c r="B40" s="419"/>
      <c r="C40" s="419"/>
      <c r="D40" s="462" t="s">
        <v>109</v>
      </c>
      <c r="E40" s="467" t="s">
        <v>110</v>
      </c>
      <c r="F40" s="238" t="s">
        <v>111</v>
      </c>
      <c r="G40" s="247" t="s">
        <v>7</v>
      </c>
      <c r="H40" s="248"/>
      <c r="I40" s="248"/>
      <c r="J40" s="248"/>
      <c r="K40" s="248"/>
      <c r="L40" s="248"/>
      <c r="M40" s="248"/>
      <c r="N40" s="248" t="s">
        <v>7</v>
      </c>
      <c r="O40" s="248"/>
      <c r="P40" s="248"/>
      <c r="Q40" s="248"/>
      <c r="R40" s="248"/>
      <c r="S40" s="248"/>
      <c r="T40" s="248"/>
      <c r="U40" s="248"/>
      <c r="V40" s="249"/>
      <c r="W40" s="250"/>
      <c r="X40" s="243"/>
      <c r="Y40" s="244">
        <f t="shared" si="7"/>
        <v>0</v>
      </c>
      <c r="Z40" s="245">
        <v>1</v>
      </c>
      <c r="AA40" s="244">
        <f t="shared" si="8"/>
        <v>0.33333333333333331</v>
      </c>
      <c r="AB40" s="245">
        <v>2</v>
      </c>
      <c r="AC40" s="244">
        <f t="shared" si="9"/>
        <v>0.66666666666666663</v>
      </c>
      <c r="AD40" s="245">
        <v>3</v>
      </c>
      <c r="AE40" s="246">
        <f t="shared" si="10"/>
        <v>1</v>
      </c>
      <c r="AF40" s="21">
        <f>2/3</f>
        <v>0.66666666666666663</v>
      </c>
      <c r="AG40" s="372">
        <f t="shared" si="13"/>
        <v>1</v>
      </c>
      <c r="AH40" s="18" t="s">
        <v>218</v>
      </c>
    </row>
    <row r="41" spans="1:35" ht="61.5" thickTop="1" thickBot="1" x14ac:dyDescent="0.3">
      <c r="A41" s="454"/>
      <c r="B41" s="419"/>
      <c r="C41" s="419"/>
      <c r="D41" s="463"/>
      <c r="E41" s="468" t="s">
        <v>112</v>
      </c>
      <c r="F41" s="251" t="s">
        <v>113</v>
      </c>
      <c r="G41" s="252"/>
      <c r="H41" s="253"/>
      <c r="I41" s="253"/>
      <c r="J41" s="253"/>
      <c r="K41" s="253"/>
      <c r="L41" s="253"/>
      <c r="M41" s="253"/>
      <c r="N41" s="253" t="s">
        <v>7</v>
      </c>
      <c r="O41" s="253"/>
      <c r="P41" s="253"/>
      <c r="Q41" s="253"/>
      <c r="R41" s="253"/>
      <c r="S41" s="253"/>
      <c r="T41" s="253"/>
      <c r="U41" s="253"/>
      <c r="V41" s="254"/>
      <c r="W41" s="255"/>
      <c r="X41" s="256">
        <v>1</v>
      </c>
      <c r="Y41" s="257">
        <f t="shared" si="7"/>
        <v>0.25</v>
      </c>
      <c r="Z41" s="258">
        <v>2</v>
      </c>
      <c r="AA41" s="257">
        <f t="shared" si="8"/>
        <v>0.5</v>
      </c>
      <c r="AB41" s="258">
        <v>3</v>
      </c>
      <c r="AC41" s="257">
        <f t="shared" si="9"/>
        <v>0.75</v>
      </c>
      <c r="AD41" s="258">
        <v>4</v>
      </c>
      <c r="AE41" s="259">
        <f t="shared" si="10"/>
        <v>1</v>
      </c>
      <c r="AF41" s="21">
        <v>0.75</v>
      </c>
      <c r="AG41" s="372">
        <f>AF41/AC41</f>
        <v>1</v>
      </c>
      <c r="AH41" s="25" t="s">
        <v>219</v>
      </c>
    </row>
    <row r="42" spans="1:35" ht="30.75" thickBot="1" x14ac:dyDescent="0.3">
      <c r="A42" s="454"/>
      <c r="B42" s="419"/>
      <c r="C42" s="419"/>
      <c r="D42" s="463"/>
      <c r="E42" s="260" t="s">
        <v>114</v>
      </c>
      <c r="F42" s="238" t="s">
        <v>115</v>
      </c>
      <c r="G42" s="239"/>
      <c r="H42" s="240"/>
      <c r="I42" s="240"/>
      <c r="J42" s="240"/>
      <c r="K42" s="240"/>
      <c r="L42" s="240"/>
      <c r="M42" s="240"/>
      <c r="N42" s="240" t="s">
        <v>7</v>
      </c>
      <c r="O42" s="240"/>
      <c r="P42" s="240"/>
      <c r="Q42" s="240"/>
      <c r="R42" s="240"/>
      <c r="S42" s="240"/>
      <c r="T42" s="240"/>
      <c r="U42" s="240"/>
      <c r="V42" s="241"/>
      <c r="W42" s="242"/>
      <c r="X42" s="243"/>
      <c r="Y42" s="244">
        <f t="shared" si="7"/>
        <v>0</v>
      </c>
      <c r="Z42" s="245">
        <v>1</v>
      </c>
      <c r="AA42" s="244">
        <f t="shared" si="8"/>
        <v>0.5</v>
      </c>
      <c r="AB42" s="245">
        <v>1</v>
      </c>
      <c r="AC42" s="244">
        <f t="shared" si="9"/>
        <v>0.5</v>
      </c>
      <c r="AD42" s="245">
        <v>2</v>
      </c>
      <c r="AE42" s="246">
        <f t="shared" si="10"/>
        <v>1</v>
      </c>
      <c r="AF42" s="21">
        <v>0.5</v>
      </c>
      <c r="AG42" s="372">
        <f>AF42/AC42</f>
        <v>1</v>
      </c>
      <c r="AH42" s="18" t="s">
        <v>225</v>
      </c>
    </row>
    <row r="43" spans="1:35" ht="75.75" thickBot="1" x14ac:dyDescent="0.3">
      <c r="A43" s="454"/>
      <c r="B43" s="419"/>
      <c r="C43" s="419"/>
      <c r="D43" s="463"/>
      <c r="E43" s="261" t="s">
        <v>164</v>
      </c>
      <c r="F43" s="229" t="s">
        <v>116</v>
      </c>
      <c r="G43" s="262" t="s">
        <v>7</v>
      </c>
      <c r="H43" s="212"/>
      <c r="I43" s="212"/>
      <c r="J43" s="212"/>
      <c r="K43" s="212" t="s">
        <v>7</v>
      </c>
      <c r="L43" s="212"/>
      <c r="M43" s="212"/>
      <c r="N43" s="212" t="s">
        <v>7</v>
      </c>
      <c r="O43" s="212"/>
      <c r="P43" s="212"/>
      <c r="Q43" s="212"/>
      <c r="R43" s="212"/>
      <c r="S43" s="212"/>
      <c r="T43" s="212"/>
      <c r="U43" s="212"/>
      <c r="V43" s="263"/>
      <c r="W43" s="264"/>
      <c r="X43" s="234"/>
      <c r="Y43" s="235">
        <f t="shared" si="7"/>
        <v>0</v>
      </c>
      <c r="Z43" s="236"/>
      <c r="AA43" s="235">
        <f t="shared" si="8"/>
        <v>0</v>
      </c>
      <c r="AB43" s="236">
        <v>1</v>
      </c>
      <c r="AC43" s="235">
        <f t="shared" si="9"/>
        <v>1</v>
      </c>
      <c r="AD43" s="236">
        <v>1</v>
      </c>
      <c r="AE43" s="237">
        <f t="shared" si="10"/>
        <v>1</v>
      </c>
      <c r="AF43" s="21">
        <v>0.75</v>
      </c>
      <c r="AG43" s="372">
        <f>AF43/AC43</f>
        <v>0.75</v>
      </c>
      <c r="AH43" s="18" t="s">
        <v>232</v>
      </c>
      <c r="AI43" t="s">
        <v>187</v>
      </c>
    </row>
    <row r="44" spans="1:35" ht="30.75" thickBot="1" x14ac:dyDescent="0.3">
      <c r="A44" s="454"/>
      <c r="B44" s="419"/>
      <c r="C44" s="419"/>
      <c r="D44" s="463"/>
      <c r="E44" s="260" t="s">
        <v>117</v>
      </c>
      <c r="F44" s="238" t="s">
        <v>118</v>
      </c>
      <c r="G44" s="265" t="s">
        <v>7</v>
      </c>
      <c r="H44" s="266"/>
      <c r="I44" s="266"/>
      <c r="J44" s="266"/>
      <c r="K44" s="266" t="s">
        <v>7</v>
      </c>
      <c r="L44" s="266"/>
      <c r="M44" s="266"/>
      <c r="N44" s="240" t="s">
        <v>7</v>
      </c>
      <c r="O44" s="266"/>
      <c r="P44" s="266"/>
      <c r="Q44" s="266"/>
      <c r="R44" s="266"/>
      <c r="S44" s="266"/>
      <c r="T44" s="266"/>
      <c r="U44" s="266"/>
      <c r="V44" s="267"/>
      <c r="W44" s="268"/>
      <c r="X44" s="243"/>
      <c r="Y44" s="244">
        <f t="shared" si="7"/>
        <v>0</v>
      </c>
      <c r="Z44" s="245"/>
      <c r="AA44" s="244">
        <f t="shared" si="8"/>
        <v>0</v>
      </c>
      <c r="AB44" s="245"/>
      <c r="AC44" s="244">
        <f t="shared" si="9"/>
        <v>0</v>
      </c>
      <c r="AD44" s="245">
        <v>1</v>
      </c>
      <c r="AE44" s="246">
        <f t="shared" si="10"/>
        <v>1</v>
      </c>
      <c r="AF44" s="21"/>
      <c r="AG44" s="372"/>
      <c r="AH44" s="392" t="s">
        <v>178</v>
      </c>
    </row>
    <row r="45" spans="1:35" ht="180.75" thickBot="1" x14ac:dyDescent="0.3">
      <c r="A45" s="454"/>
      <c r="B45" s="419"/>
      <c r="C45" s="419"/>
      <c r="D45" s="464"/>
      <c r="E45" s="261" t="s">
        <v>119</v>
      </c>
      <c r="F45" s="229" t="s">
        <v>120</v>
      </c>
      <c r="G45" s="230"/>
      <c r="H45" s="231" t="s">
        <v>7</v>
      </c>
      <c r="I45" s="231" t="s">
        <v>7</v>
      </c>
      <c r="J45" s="231"/>
      <c r="K45" s="231"/>
      <c r="L45" s="231"/>
      <c r="M45" s="231"/>
      <c r="N45" s="231" t="s">
        <v>7</v>
      </c>
      <c r="O45" s="231"/>
      <c r="P45" s="231"/>
      <c r="Q45" s="231"/>
      <c r="R45" s="231"/>
      <c r="S45" s="231"/>
      <c r="T45" s="231"/>
      <c r="U45" s="231"/>
      <c r="V45" s="232"/>
      <c r="W45" s="233"/>
      <c r="X45" s="234">
        <v>1</v>
      </c>
      <c r="Y45" s="235">
        <f t="shared" si="7"/>
        <v>0.25</v>
      </c>
      <c r="Z45" s="236">
        <v>2</v>
      </c>
      <c r="AA45" s="235">
        <f t="shared" si="8"/>
        <v>0.5</v>
      </c>
      <c r="AB45" s="236">
        <v>3</v>
      </c>
      <c r="AC45" s="235">
        <f t="shared" si="9"/>
        <v>0.75</v>
      </c>
      <c r="AD45" s="236">
        <v>4</v>
      </c>
      <c r="AE45" s="237">
        <f t="shared" si="10"/>
        <v>1</v>
      </c>
      <c r="AF45" s="21">
        <v>0.75</v>
      </c>
      <c r="AG45" s="372">
        <f>AF45/AC45</f>
        <v>1</v>
      </c>
      <c r="AH45" s="26" t="s">
        <v>231</v>
      </c>
    </row>
    <row r="46" spans="1:35" ht="46.5" thickTop="1" thickBot="1" x14ac:dyDescent="0.3">
      <c r="A46" s="454"/>
      <c r="B46" s="419"/>
      <c r="C46" s="419"/>
      <c r="D46" s="459" t="s">
        <v>121</v>
      </c>
      <c r="E46" s="467" t="s">
        <v>122</v>
      </c>
      <c r="F46" s="238" t="s">
        <v>123</v>
      </c>
      <c r="G46" s="239"/>
      <c r="H46" s="240"/>
      <c r="I46" s="240"/>
      <c r="J46" s="240"/>
      <c r="K46" s="240"/>
      <c r="L46" s="240"/>
      <c r="M46" s="240"/>
      <c r="N46" s="240" t="s">
        <v>7</v>
      </c>
      <c r="O46" s="240"/>
      <c r="P46" s="240"/>
      <c r="Q46" s="240"/>
      <c r="R46" s="240"/>
      <c r="S46" s="240"/>
      <c r="T46" s="240"/>
      <c r="U46" s="240"/>
      <c r="V46" s="241"/>
      <c r="W46" s="242"/>
      <c r="X46" s="243">
        <v>1</v>
      </c>
      <c r="Y46" s="244">
        <f t="shared" si="7"/>
        <v>0.25</v>
      </c>
      <c r="Z46" s="245">
        <v>2</v>
      </c>
      <c r="AA46" s="244">
        <f t="shared" si="8"/>
        <v>0.5</v>
      </c>
      <c r="AB46" s="245">
        <v>3</v>
      </c>
      <c r="AC46" s="244">
        <f t="shared" si="9"/>
        <v>0.75</v>
      </c>
      <c r="AD46" s="245">
        <v>4</v>
      </c>
      <c r="AE46" s="246">
        <f t="shared" si="10"/>
        <v>1</v>
      </c>
      <c r="AF46" s="21">
        <v>0.75</v>
      </c>
      <c r="AG46" s="372">
        <f t="shared" ref="AG46:AG51" si="14">AF46/AC46</f>
        <v>1</v>
      </c>
      <c r="AH46" s="25" t="s">
        <v>220</v>
      </c>
    </row>
    <row r="47" spans="1:35" ht="30.75" thickBot="1" x14ac:dyDescent="0.3">
      <c r="A47" s="455"/>
      <c r="B47" s="420"/>
      <c r="C47" s="420"/>
      <c r="D47" s="465"/>
      <c r="E47" s="469" t="s">
        <v>124</v>
      </c>
      <c r="F47" s="269" t="s">
        <v>125</v>
      </c>
      <c r="G47" s="270"/>
      <c r="H47" s="271"/>
      <c r="I47" s="271"/>
      <c r="J47" s="271"/>
      <c r="K47" s="271"/>
      <c r="L47" s="271"/>
      <c r="M47" s="271"/>
      <c r="N47" s="271" t="s">
        <v>7</v>
      </c>
      <c r="O47" s="271"/>
      <c r="P47" s="271"/>
      <c r="Q47" s="271"/>
      <c r="R47" s="271"/>
      <c r="S47" s="271"/>
      <c r="T47" s="271"/>
      <c r="U47" s="271"/>
      <c r="V47" s="272"/>
      <c r="W47" s="273"/>
      <c r="X47" s="274"/>
      <c r="Y47" s="275">
        <f t="shared" si="7"/>
        <v>0</v>
      </c>
      <c r="Z47" s="276"/>
      <c r="AA47" s="275">
        <f t="shared" si="8"/>
        <v>0</v>
      </c>
      <c r="AB47" s="276">
        <v>1</v>
      </c>
      <c r="AC47" s="275">
        <f t="shared" si="9"/>
        <v>1</v>
      </c>
      <c r="AD47" s="276">
        <v>1</v>
      </c>
      <c r="AE47" s="277">
        <f t="shared" si="10"/>
        <v>1</v>
      </c>
      <c r="AF47" s="21">
        <v>1</v>
      </c>
      <c r="AG47" s="372">
        <f t="shared" si="14"/>
        <v>1</v>
      </c>
      <c r="AH47" s="18" t="s">
        <v>221</v>
      </c>
    </row>
    <row r="48" spans="1:35" ht="360.75" thickBot="1" x14ac:dyDescent="0.3">
      <c r="A48" s="444" t="s">
        <v>11</v>
      </c>
      <c r="B48" s="397">
        <f>AVERAGE(AG48:AG58)</f>
        <v>0.90454545454545443</v>
      </c>
      <c r="C48" s="397">
        <f>AVERAGE(AF48:AF58)</f>
        <v>0.72000000000000008</v>
      </c>
      <c r="D48" s="447" t="s">
        <v>126</v>
      </c>
      <c r="E48" s="278" t="s">
        <v>127</v>
      </c>
      <c r="F48" s="388" t="s">
        <v>128</v>
      </c>
      <c r="G48" s="279" t="s">
        <v>7</v>
      </c>
      <c r="H48" s="280" t="s">
        <v>7</v>
      </c>
      <c r="I48" s="280" t="s">
        <v>7</v>
      </c>
      <c r="J48" s="280"/>
      <c r="K48" s="280" t="s">
        <v>7</v>
      </c>
      <c r="L48" s="280"/>
      <c r="M48" s="280"/>
      <c r="N48" s="280"/>
      <c r="O48" s="280"/>
      <c r="P48" s="280"/>
      <c r="Q48" s="280"/>
      <c r="R48" s="280"/>
      <c r="S48" s="280"/>
      <c r="T48" s="280"/>
      <c r="U48" s="280"/>
      <c r="V48" s="281"/>
      <c r="W48" s="282"/>
      <c r="X48" s="283">
        <v>1</v>
      </c>
      <c r="Y48" s="284">
        <f t="shared" si="7"/>
        <v>1</v>
      </c>
      <c r="Z48" s="285">
        <v>1</v>
      </c>
      <c r="AA48" s="284">
        <f t="shared" si="8"/>
        <v>1</v>
      </c>
      <c r="AB48" s="285">
        <v>1</v>
      </c>
      <c r="AC48" s="284">
        <f t="shared" si="9"/>
        <v>1</v>
      </c>
      <c r="AD48" s="285">
        <v>1</v>
      </c>
      <c r="AE48" s="286">
        <f t="shared" si="10"/>
        <v>1</v>
      </c>
      <c r="AF48" s="21">
        <v>0.95</v>
      </c>
      <c r="AG48" s="372">
        <f t="shared" si="14"/>
        <v>0.95</v>
      </c>
      <c r="AH48" s="369" t="s">
        <v>233</v>
      </c>
      <c r="AI48" t="s">
        <v>187</v>
      </c>
    </row>
    <row r="49" spans="1:46" ht="60.75" thickBot="1" x14ac:dyDescent="0.3">
      <c r="A49" s="445"/>
      <c r="B49" s="398"/>
      <c r="C49" s="398"/>
      <c r="D49" s="448"/>
      <c r="E49" s="470" t="s">
        <v>129</v>
      </c>
      <c r="F49" s="287" t="s">
        <v>130</v>
      </c>
      <c r="G49" s="288" t="s">
        <v>7</v>
      </c>
      <c r="H49" s="289"/>
      <c r="I49" s="289"/>
      <c r="J49" s="289"/>
      <c r="K49" s="289"/>
      <c r="L49" s="289"/>
      <c r="M49" s="289"/>
      <c r="N49" s="289" t="s">
        <v>7</v>
      </c>
      <c r="O49" s="289"/>
      <c r="P49" s="289"/>
      <c r="Q49" s="289" t="s">
        <v>7</v>
      </c>
      <c r="R49" s="289"/>
      <c r="S49" s="289"/>
      <c r="T49" s="289"/>
      <c r="U49" s="289"/>
      <c r="V49" s="290"/>
      <c r="W49" s="291"/>
      <c r="X49" s="292"/>
      <c r="Y49" s="293">
        <f t="shared" si="7"/>
        <v>0</v>
      </c>
      <c r="Z49" s="294">
        <v>1</v>
      </c>
      <c r="AA49" s="293">
        <f t="shared" si="8"/>
        <v>0.33333333333333331</v>
      </c>
      <c r="AB49" s="294">
        <v>2</v>
      </c>
      <c r="AC49" s="293">
        <f t="shared" si="9"/>
        <v>0.66666666666666663</v>
      </c>
      <c r="AD49" s="294">
        <v>3</v>
      </c>
      <c r="AE49" s="295">
        <f t="shared" si="10"/>
        <v>1</v>
      </c>
      <c r="AF49" s="21">
        <f>2/3</f>
        <v>0.66666666666666663</v>
      </c>
      <c r="AG49" s="372">
        <f t="shared" si="14"/>
        <v>1</v>
      </c>
      <c r="AH49" s="25" t="s">
        <v>222</v>
      </c>
    </row>
    <row r="50" spans="1:46" ht="60.75" customHeight="1" thickBot="1" x14ac:dyDescent="0.3">
      <c r="A50" s="445"/>
      <c r="B50" s="398"/>
      <c r="C50" s="398"/>
      <c r="D50" s="449" t="s">
        <v>131</v>
      </c>
      <c r="E50" s="296" t="s">
        <v>132</v>
      </c>
      <c r="F50" s="297" t="s">
        <v>133</v>
      </c>
      <c r="G50" s="298"/>
      <c r="H50" s="299"/>
      <c r="I50" s="299"/>
      <c r="J50" s="299"/>
      <c r="K50" s="299"/>
      <c r="L50" s="299"/>
      <c r="M50" s="299"/>
      <c r="N50" s="299" t="s">
        <v>7</v>
      </c>
      <c r="O50" s="299"/>
      <c r="P50" s="299"/>
      <c r="Q50" s="299"/>
      <c r="R50" s="299"/>
      <c r="S50" s="299"/>
      <c r="T50" s="299"/>
      <c r="U50" s="299"/>
      <c r="V50" s="300"/>
      <c r="W50" s="301"/>
      <c r="X50" s="302"/>
      <c r="Y50" s="303">
        <f t="shared" si="7"/>
        <v>0</v>
      </c>
      <c r="Z50" s="304">
        <v>1</v>
      </c>
      <c r="AA50" s="303">
        <f t="shared" si="8"/>
        <v>0.5</v>
      </c>
      <c r="AB50" s="304">
        <v>2</v>
      </c>
      <c r="AC50" s="303">
        <f t="shared" si="9"/>
        <v>1</v>
      </c>
      <c r="AD50" s="304">
        <v>2</v>
      </c>
      <c r="AE50" s="305">
        <f t="shared" si="10"/>
        <v>1</v>
      </c>
      <c r="AF50" s="21">
        <v>1</v>
      </c>
      <c r="AG50" s="372">
        <f t="shared" si="14"/>
        <v>1</v>
      </c>
      <c r="AH50" s="18" t="s">
        <v>223</v>
      </c>
    </row>
    <row r="51" spans="1:46" ht="78.75" customHeight="1" thickBot="1" x14ac:dyDescent="0.3">
      <c r="A51" s="445"/>
      <c r="B51" s="398"/>
      <c r="C51" s="398"/>
      <c r="D51" s="448"/>
      <c r="E51" s="394" t="s">
        <v>134</v>
      </c>
      <c r="F51" s="307" t="s">
        <v>111</v>
      </c>
      <c r="G51" s="308"/>
      <c r="H51" s="309"/>
      <c r="I51" s="309"/>
      <c r="J51" s="309"/>
      <c r="K51" s="309"/>
      <c r="L51" s="309"/>
      <c r="M51" s="309"/>
      <c r="N51" s="309" t="s">
        <v>7</v>
      </c>
      <c r="O51" s="309"/>
      <c r="P51" s="309" t="s">
        <v>7</v>
      </c>
      <c r="Q51" s="309"/>
      <c r="R51" s="309"/>
      <c r="S51" s="309"/>
      <c r="T51" s="309"/>
      <c r="U51" s="309"/>
      <c r="V51" s="310"/>
      <c r="W51" s="311"/>
      <c r="X51" s="312">
        <v>1</v>
      </c>
      <c r="Y51" s="313">
        <f t="shared" si="7"/>
        <v>0.25</v>
      </c>
      <c r="Z51" s="314">
        <v>2</v>
      </c>
      <c r="AA51" s="313">
        <f t="shared" si="8"/>
        <v>0.5</v>
      </c>
      <c r="AB51" s="314">
        <v>3</v>
      </c>
      <c r="AC51" s="313">
        <f t="shared" si="9"/>
        <v>0.75</v>
      </c>
      <c r="AD51" s="314">
        <v>4</v>
      </c>
      <c r="AE51" s="315">
        <f t="shared" si="10"/>
        <v>1</v>
      </c>
      <c r="AF51" s="21"/>
      <c r="AG51" s="372">
        <f t="shared" si="14"/>
        <v>0</v>
      </c>
      <c r="AH51" s="27" t="s">
        <v>227</v>
      </c>
    </row>
    <row r="52" spans="1:46" ht="95.25" customHeight="1" thickBot="1" x14ac:dyDescent="0.3">
      <c r="A52" s="445"/>
      <c r="B52" s="398"/>
      <c r="C52" s="398"/>
      <c r="D52" s="448"/>
      <c r="E52" s="296" t="s">
        <v>135</v>
      </c>
      <c r="F52" s="297" t="s">
        <v>136</v>
      </c>
      <c r="G52" s="298"/>
      <c r="H52" s="299"/>
      <c r="I52" s="299"/>
      <c r="J52" s="299"/>
      <c r="K52" s="299"/>
      <c r="L52" s="299"/>
      <c r="M52" s="299"/>
      <c r="N52" s="299"/>
      <c r="O52" s="299" t="s">
        <v>7</v>
      </c>
      <c r="P52" s="299"/>
      <c r="Q52" s="299"/>
      <c r="R52" s="299"/>
      <c r="S52" s="299"/>
      <c r="T52" s="299"/>
      <c r="U52" s="299"/>
      <c r="V52" s="300"/>
      <c r="W52" s="301"/>
      <c r="X52" s="302">
        <v>1</v>
      </c>
      <c r="Y52" s="303">
        <f t="shared" si="7"/>
        <v>0.25</v>
      </c>
      <c r="Z52" s="304">
        <v>2</v>
      </c>
      <c r="AA52" s="303">
        <f t="shared" si="8"/>
        <v>0.5</v>
      </c>
      <c r="AB52" s="304">
        <v>3</v>
      </c>
      <c r="AC52" s="303">
        <f t="shared" si="9"/>
        <v>0.75</v>
      </c>
      <c r="AD52" s="304">
        <v>4</v>
      </c>
      <c r="AE52" s="305">
        <f t="shared" si="10"/>
        <v>1</v>
      </c>
      <c r="AF52" s="21">
        <v>0.75</v>
      </c>
      <c r="AG52" s="372">
        <f>AF52/AC52</f>
        <v>1</v>
      </c>
      <c r="AH52" s="18" t="s">
        <v>202</v>
      </c>
    </row>
    <row r="53" spans="1:46" ht="85.5" customHeight="1" thickBot="1" x14ac:dyDescent="0.3">
      <c r="A53" s="445"/>
      <c r="B53" s="398"/>
      <c r="C53" s="398"/>
      <c r="D53" s="450"/>
      <c r="E53" s="306" t="s">
        <v>137</v>
      </c>
      <c r="F53" s="307" t="s">
        <v>138</v>
      </c>
      <c r="G53" s="308" t="s">
        <v>7</v>
      </c>
      <c r="H53" s="309" t="s">
        <v>7</v>
      </c>
      <c r="I53" s="309" t="s">
        <v>7</v>
      </c>
      <c r="J53" s="309" t="s">
        <v>7</v>
      </c>
      <c r="K53" s="309" t="s">
        <v>7</v>
      </c>
      <c r="L53" s="309" t="s">
        <v>7</v>
      </c>
      <c r="M53" s="309" t="s">
        <v>7</v>
      </c>
      <c r="N53" s="309" t="s">
        <v>7</v>
      </c>
      <c r="O53" s="309" t="s">
        <v>7</v>
      </c>
      <c r="P53" s="309" t="s">
        <v>7</v>
      </c>
      <c r="Q53" s="309" t="s">
        <v>7</v>
      </c>
      <c r="R53" s="309" t="s">
        <v>7</v>
      </c>
      <c r="S53" s="309" t="s">
        <v>7</v>
      </c>
      <c r="T53" s="309" t="s">
        <v>7</v>
      </c>
      <c r="U53" s="309" t="s">
        <v>7</v>
      </c>
      <c r="V53" s="310" t="s">
        <v>7</v>
      </c>
      <c r="W53" s="311"/>
      <c r="X53" s="312">
        <v>1</v>
      </c>
      <c r="Y53" s="313">
        <f t="shared" si="7"/>
        <v>1</v>
      </c>
      <c r="Z53" s="314">
        <v>1</v>
      </c>
      <c r="AA53" s="313">
        <f t="shared" si="8"/>
        <v>1</v>
      </c>
      <c r="AB53" s="314">
        <v>1</v>
      </c>
      <c r="AC53" s="313">
        <f t="shared" si="9"/>
        <v>1</v>
      </c>
      <c r="AD53" s="314">
        <v>1</v>
      </c>
      <c r="AE53" s="315">
        <f t="shared" si="10"/>
        <v>1</v>
      </c>
      <c r="AF53" s="21">
        <v>1</v>
      </c>
      <c r="AG53" s="372">
        <f>AF53/AC53</f>
        <v>1</v>
      </c>
      <c r="AH53" s="370" t="s">
        <v>190</v>
      </c>
    </row>
    <row r="54" spans="1:46" ht="93.75" customHeight="1" thickBot="1" x14ac:dyDescent="0.3">
      <c r="A54" s="445"/>
      <c r="B54" s="398"/>
      <c r="C54" s="398"/>
      <c r="D54" s="316" t="s">
        <v>139</v>
      </c>
      <c r="E54" s="317" t="s">
        <v>140</v>
      </c>
      <c r="F54" s="389" t="s">
        <v>141</v>
      </c>
      <c r="G54" s="318"/>
      <c r="H54" s="319"/>
      <c r="I54" s="319"/>
      <c r="J54" s="319"/>
      <c r="K54" s="319" t="s">
        <v>7</v>
      </c>
      <c r="L54" s="319"/>
      <c r="M54" s="319" t="s">
        <v>7</v>
      </c>
      <c r="N54" s="319" t="s">
        <v>7</v>
      </c>
      <c r="O54" s="319"/>
      <c r="P54" s="319" t="s">
        <v>7</v>
      </c>
      <c r="Q54" s="319"/>
      <c r="R54" s="319"/>
      <c r="S54" s="319"/>
      <c r="T54" s="319"/>
      <c r="U54" s="319"/>
      <c r="V54" s="320"/>
      <c r="W54" s="321"/>
      <c r="X54" s="322"/>
      <c r="Y54" s="323">
        <f t="shared" si="7"/>
        <v>0</v>
      </c>
      <c r="Z54" s="324"/>
      <c r="AA54" s="323">
        <f t="shared" si="8"/>
        <v>0</v>
      </c>
      <c r="AB54" s="324">
        <v>1</v>
      </c>
      <c r="AC54" s="323">
        <f t="shared" si="9"/>
        <v>0.5</v>
      </c>
      <c r="AD54" s="324">
        <v>2</v>
      </c>
      <c r="AE54" s="325">
        <f t="shared" si="10"/>
        <v>1</v>
      </c>
      <c r="AF54" s="21">
        <v>0.5</v>
      </c>
      <c r="AG54" s="372">
        <f t="shared" ref="AG54:AG59" si="15">AF54/AC54</f>
        <v>1</v>
      </c>
      <c r="AH54" s="18" t="s">
        <v>228</v>
      </c>
      <c r="AI54" t="s">
        <v>187</v>
      </c>
    </row>
    <row r="55" spans="1:46" ht="160.5" customHeight="1" thickTop="1" thickBot="1" x14ac:dyDescent="0.3">
      <c r="A55" s="445"/>
      <c r="B55" s="398"/>
      <c r="C55" s="398"/>
      <c r="D55" s="451" t="s">
        <v>142</v>
      </c>
      <c r="E55" s="326" t="s">
        <v>143</v>
      </c>
      <c r="F55" s="327" t="s">
        <v>144</v>
      </c>
      <c r="G55" s="328" t="s">
        <v>7</v>
      </c>
      <c r="H55" s="329"/>
      <c r="I55" s="329"/>
      <c r="J55" s="329"/>
      <c r="K55" s="329"/>
      <c r="L55" s="329"/>
      <c r="M55" s="329"/>
      <c r="N55" s="329" t="s">
        <v>7</v>
      </c>
      <c r="O55" s="329"/>
      <c r="P55" s="329" t="s">
        <v>7</v>
      </c>
      <c r="Q55" s="329"/>
      <c r="R55" s="329"/>
      <c r="S55" s="329"/>
      <c r="T55" s="329"/>
      <c r="U55" s="329"/>
      <c r="V55" s="330"/>
      <c r="W55" s="331"/>
      <c r="X55" s="332"/>
      <c r="Y55" s="333">
        <f t="shared" si="7"/>
        <v>0</v>
      </c>
      <c r="Z55" s="334"/>
      <c r="AA55" s="333">
        <f t="shared" si="8"/>
        <v>0</v>
      </c>
      <c r="AB55" s="334">
        <v>1</v>
      </c>
      <c r="AC55" s="333">
        <f t="shared" si="9"/>
        <v>0.5</v>
      </c>
      <c r="AD55" s="334">
        <v>2</v>
      </c>
      <c r="AE55" s="335">
        <f t="shared" si="10"/>
        <v>1</v>
      </c>
      <c r="AF55" s="21">
        <v>0.5</v>
      </c>
      <c r="AG55" s="372">
        <f t="shared" si="15"/>
        <v>1</v>
      </c>
      <c r="AH55" s="18" t="s">
        <v>197</v>
      </c>
    </row>
    <row r="56" spans="1:46" ht="105.75" thickBot="1" x14ac:dyDescent="0.3">
      <c r="A56" s="445"/>
      <c r="B56" s="398"/>
      <c r="C56" s="398"/>
      <c r="D56" s="450"/>
      <c r="E56" s="306" t="s">
        <v>145</v>
      </c>
      <c r="F56" s="307" t="s">
        <v>146</v>
      </c>
      <c r="G56" s="308"/>
      <c r="H56" s="309"/>
      <c r="I56" s="309"/>
      <c r="J56" s="309"/>
      <c r="K56" s="309"/>
      <c r="L56" s="309" t="s">
        <v>7</v>
      </c>
      <c r="M56" s="309"/>
      <c r="N56" s="309"/>
      <c r="O56" s="309"/>
      <c r="P56" s="309"/>
      <c r="Q56" s="309"/>
      <c r="R56" s="309"/>
      <c r="S56" s="309"/>
      <c r="T56" s="309"/>
      <c r="U56" s="309"/>
      <c r="V56" s="310"/>
      <c r="W56" s="311"/>
      <c r="X56" s="312"/>
      <c r="Y56" s="313">
        <f t="shared" si="7"/>
        <v>0</v>
      </c>
      <c r="Z56" s="314">
        <v>1</v>
      </c>
      <c r="AA56" s="313">
        <f t="shared" si="8"/>
        <v>0.33333333333333331</v>
      </c>
      <c r="AB56" s="314">
        <v>2</v>
      </c>
      <c r="AC56" s="313">
        <f t="shared" si="9"/>
        <v>0.66666666666666663</v>
      </c>
      <c r="AD56" s="314">
        <v>3</v>
      </c>
      <c r="AE56" s="315">
        <f t="shared" si="10"/>
        <v>1</v>
      </c>
      <c r="AF56" s="21">
        <f>2/3</f>
        <v>0.66666666666666663</v>
      </c>
      <c r="AG56" s="372">
        <f t="shared" si="15"/>
        <v>1</v>
      </c>
      <c r="AH56" s="18" t="s">
        <v>195</v>
      </c>
    </row>
    <row r="57" spans="1:46" ht="409.6" thickBot="1" x14ac:dyDescent="0.3">
      <c r="A57" s="445"/>
      <c r="B57" s="398"/>
      <c r="C57" s="398"/>
      <c r="D57" s="449" t="s">
        <v>147</v>
      </c>
      <c r="E57" s="336" t="s">
        <v>148</v>
      </c>
      <c r="F57" s="390" t="s">
        <v>149</v>
      </c>
      <c r="G57" s="337" t="s">
        <v>7</v>
      </c>
      <c r="H57" s="338" t="s">
        <v>7</v>
      </c>
      <c r="I57" s="338" t="s">
        <v>7</v>
      </c>
      <c r="J57" s="338"/>
      <c r="K57" s="338" t="s">
        <v>7</v>
      </c>
      <c r="L57" s="338"/>
      <c r="M57" s="338" t="s">
        <v>7</v>
      </c>
      <c r="N57" s="338" t="s">
        <v>7</v>
      </c>
      <c r="O57" s="338" t="s">
        <v>7</v>
      </c>
      <c r="P57" s="338" t="s">
        <v>7</v>
      </c>
      <c r="Q57" s="338"/>
      <c r="R57" s="338"/>
      <c r="S57" s="338"/>
      <c r="T57" s="338"/>
      <c r="U57" s="338"/>
      <c r="V57" s="339"/>
      <c r="W57" s="340"/>
      <c r="X57" s="341"/>
      <c r="Y57" s="342">
        <f t="shared" si="7"/>
        <v>0</v>
      </c>
      <c r="Z57" s="343"/>
      <c r="AA57" s="342">
        <f t="shared" si="8"/>
        <v>0</v>
      </c>
      <c r="AB57" s="343">
        <v>1</v>
      </c>
      <c r="AC57" s="342">
        <f t="shared" si="9"/>
        <v>0.5</v>
      </c>
      <c r="AD57" s="343">
        <v>2</v>
      </c>
      <c r="AE57" s="344">
        <f t="shared" si="10"/>
        <v>1</v>
      </c>
      <c r="AF57" s="21">
        <v>0.5</v>
      </c>
      <c r="AG57" s="372">
        <f t="shared" si="15"/>
        <v>1</v>
      </c>
      <c r="AH57" s="369" t="s">
        <v>210</v>
      </c>
      <c r="AI57" t="s">
        <v>187</v>
      </c>
      <c r="AT57" t="s">
        <v>196</v>
      </c>
    </row>
    <row r="58" spans="1:46" ht="106.5" customHeight="1" thickBot="1" x14ac:dyDescent="0.3">
      <c r="A58" s="446"/>
      <c r="B58" s="399"/>
      <c r="C58" s="399"/>
      <c r="D58" s="452"/>
      <c r="E58" s="471" t="s">
        <v>150</v>
      </c>
      <c r="F58" s="345" t="s">
        <v>151</v>
      </c>
      <c r="G58" s="346"/>
      <c r="H58" s="347"/>
      <c r="I58" s="347"/>
      <c r="J58" s="347"/>
      <c r="K58" s="347"/>
      <c r="L58" s="347"/>
      <c r="M58" s="347"/>
      <c r="N58" s="347" t="s">
        <v>7</v>
      </c>
      <c r="O58" s="347"/>
      <c r="P58" s="347"/>
      <c r="Q58" s="347"/>
      <c r="R58" s="347"/>
      <c r="S58" s="347"/>
      <c r="T58" s="347"/>
      <c r="U58" s="347"/>
      <c r="V58" s="348"/>
      <c r="W58" s="349"/>
      <c r="X58" s="350">
        <v>0</v>
      </c>
      <c r="Y58" s="351">
        <f t="shared" si="7"/>
        <v>0</v>
      </c>
      <c r="Z58" s="352">
        <v>1</v>
      </c>
      <c r="AA58" s="351">
        <f t="shared" si="8"/>
        <v>0.33333333333333331</v>
      </c>
      <c r="AB58" s="352">
        <v>2</v>
      </c>
      <c r="AC58" s="351">
        <f t="shared" si="9"/>
        <v>0.66666666666666663</v>
      </c>
      <c r="AD58" s="352">
        <v>3</v>
      </c>
      <c r="AE58" s="353">
        <f t="shared" si="10"/>
        <v>1</v>
      </c>
      <c r="AF58" s="21">
        <f>2/3</f>
        <v>0.66666666666666663</v>
      </c>
      <c r="AG58" s="372">
        <f t="shared" si="15"/>
        <v>1</v>
      </c>
      <c r="AH58" s="18" t="s">
        <v>224</v>
      </c>
    </row>
    <row r="59" spans="1:46" ht="36" customHeight="1" thickBot="1" x14ac:dyDescent="0.3">
      <c r="A59" s="354" t="s">
        <v>152</v>
      </c>
      <c r="B59" s="355">
        <f>AG59</f>
        <v>1</v>
      </c>
      <c r="C59" s="355">
        <f>AF59</f>
        <v>0.66666666666666663</v>
      </c>
      <c r="D59" s="356" t="s">
        <v>161</v>
      </c>
      <c r="E59" s="357" t="s">
        <v>160</v>
      </c>
      <c r="F59" s="358" t="s">
        <v>159</v>
      </c>
      <c r="G59" s="359" t="s">
        <v>7</v>
      </c>
      <c r="H59" s="360"/>
      <c r="I59" s="360"/>
      <c r="J59" s="360"/>
      <c r="K59" s="360"/>
      <c r="L59" s="360"/>
      <c r="M59" s="360"/>
      <c r="N59" s="360" t="s">
        <v>7</v>
      </c>
      <c r="O59" s="360"/>
      <c r="P59" s="360" t="s">
        <v>7</v>
      </c>
      <c r="Q59" s="360"/>
      <c r="R59" s="360"/>
      <c r="S59" s="360"/>
      <c r="T59" s="360"/>
      <c r="U59" s="360"/>
      <c r="V59" s="361"/>
      <c r="W59" s="362"/>
      <c r="X59" s="363"/>
      <c r="Y59" s="364">
        <f t="shared" si="7"/>
        <v>0</v>
      </c>
      <c r="Z59" s="365">
        <v>1</v>
      </c>
      <c r="AA59" s="364">
        <f t="shared" si="8"/>
        <v>0.33333333333333331</v>
      </c>
      <c r="AB59" s="365">
        <v>2</v>
      </c>
      <c r="AC59" s="364">
        <f t="shared" si="9"/>
        <v>0.66666666666666663</v>
      </c>
      <c r="AD59" s="365">
        <v>3</v>
      </c>
      <c r="AE59" s="366">
        <f t="shared" si="10"/>
        <v>1</v>
      </c>
      <c r="AF59" s="22">
        <f>AC59</f>
        <v>0.66666666666666663</v>
      </c>
      <c r="AG59" s="372">
        <f t="shared" si="15"/>
        <v>1</v>
      </c>
      <c r="AH59" s="19" t="s">
        <v>193</v>
      </c>
    </row>
    <row r="60" spans="1:46" x14ac:dyDescent="0.25">
      <c r="A60" s="28"/>
      <c r="B60" s="28"/>
      <c r="C60" s="28"/>
      <c r="D60" s="29"/>
      <c r="E60" s="30"/>
      <c r="F60" s="30"/>
      <c r="G60" s="30">
        <f t="shared" ref="G60:W60" si="16">COUNTIF(G4:G59,"x")</f>
        <v>27</v>
      </c>
      <c r="H60" s="30">
        <f t="shared" si="16"/>
        <v>16</v>
      </c>
      <c r="I60" s="30">
        <f t="shared" si="16"/>
        <v>16</v>
      </c>
      <c r="J60" s="30">
        <f t="shared" si="16"/>
        <v>4</v>
      </c>
      <c r="K60" s="30">
        <f t="shared" si="16"/>
        <v>25</v>
      </c>
      <c r="L60" s="30">
        <f t="shared" si="16"/>
        <v>7</v>
      </c>
      <c r="M60" s="30">
        <f t="shared" si="16"/>
        <v>6</v>
      </c>
      <c r="N60" s="30">
        <f t="shared" si="16"/>
        <v>31</v>
      </c>
      <c r="O60" s="30">
        <f t="shared" si="16"/>
        <v>6</v>
      </c>
      <c r="P60" s="30">
        <f t="shared" si="16"/>
        <v>9</v>
      </c>
      <c r="Q60" s="30">
        <f t="shared" si="16"/>
        <v>11</v>
      </c>
      <c r="R60" s="30">
        <f t="shared" si="16"/>
        <v>4</v>
      </c>
      <c r="S60" s="30">
        <f t="shared" si="16"/>
        <v>4</v>
      </c>
      <c r="T60" s="30">
        <f t="shared" si="16"/>
        <v>4</v>
      </c>
      <c r="U60" s="30">
        <f t="shared" si="16"/>
        <v>1</v>
      </c>
      <c r="V60" s="30">
        <f t="shared" si="16"/>
        <v>1</v>
      </c>
      <c r="W60" s="30">
        <f t="shared" si="16"/>
        <v>0</v>
      </c>
      <c r="X60" s="367"/>
      <c r="Y60" s="368">
        <f>AVERAGE(Y4:Y59)</f>
        <v>0.16418650793650794</v>
      </c>
      <c r="Z60" s="368"/>
      <c r="AA60" s="368">
        <f>AVERAGE(AA4:AA59)</f>
        <v>0.35912698412698407</v>
      </c>
      <c r="AB60" s="368"/>
      <c r="AC60" s="368">
        <f>AVERAGE(AC4:AC59)</f>
        <v>0.58978174603174605</v>
      </c>
      <c r="AD60" s="368"/>
      <c r="AE60" s="368">
        <f>AVERAGE(AE4:AE59)</f>
        <v>1</v>
      </c>
      <c r="AF60" s="29"/>
      <c r="AG60" s="29"/>
      <c r="AH60" s="29"/>
    </row>
    <row r="61" spans="1:46" hidden="1" x14ac:dyDescent="0.25"/>
    <row r="62" spans="1:46" hidden="1" x14ac:dyDescent="0.25">
      <c r="F62" s="2" t="s">
        <v>153</v>
      </c>
      <c r="G62" s="2" t="s">
        <v>6</v>
      </c>
      <c r="H62" s="2" t="s">
        <v>154</v>
      </c>
    </row>
    <row r="63" spans="1:46" hidden="1" x14ac:dyDescent="0.25">
      <c r="E63" s="5" t="s">
        <v>155</v>
      </c>
      <c r="F63" s="6">
        <f>COUNTIF(Y4:Y59,100%)</f>
        <v>4</v>
      </c>
      <c r="G63" s="7">
        <f>F63/(SUM($F$63:$F$66))</f>
        <v>5.4794520547945202E-2</v>
      </c>
      <c r="H63" s="8">
        <f>G63</f>
        <v>5.4794520547945202E-2</v>
      </c>
    </row>
    <row r="64" spans="1:46" hidden="1" x14ac:dyDescent="0.25">
      <c r="E64" s="5" t="s">
        <v>156</v>
      </c>
      <c r="F64" s="6">
        <f>COUNTIF(AA4:AA59,100%)</f>
        <v>4</v>
      </c>
      <c r="G64" s="7">
        <f t="shared" ref="G64:G66" si="17">F64/(SUM($F$63:$F$66))</f>
        <v>5.4794520547945202E-2</v>
      </c>
      <c r="H64" s="8">
        <f>H63+G64</f>
        <v>0.1095890410958904</v>
      </c>
    </row>
    <row r="65" spans="1:31" s="2" customFormat="1" hidden="1" x14ac:dyDescent="0.25">
      <c r="A65" s="1"/>
      <c r="B65" s="1"/>
      <c r="C65" s="1"/>
      <c r="D65"/>
      <c r="E65" s="5" t="s">
        <v>157</v>
      </c>
      <c r="F65" s="6">
        <f>COUNTIF(AC4:AC59,100%)</f>
        <v>9</v>
      </c>
      <c r="G65" s="7">
        <f t="shared" si="17"/>
        <v>0.12328767123287671</v>
      </c>
      <c r="H65" s="8">
        <f t="shared" ref="H65:H66" si="18">H64+G65</f>
        <v>0.23287671232876711</v>
      </c>
      <c r="X65" s="3"/>
      <c r="Y65" s="4"/>
      <c r="Z65" s="3"/>
      <c r="AA65" s="4"/>
      <c r="AB65" s="3"/>
      <c r="AC65" s="4"/>
      <c r="AD65" s="3"/>
      <c r="AE65" s="4"/>
    </row>
    <row r="66" spans="1:31" s="2" customFormat="1" hidden="1" x14ac:dyDescent="0.25">
      <c r="A66" s="1"/>
      <c r="B66" s="1"/>
      <c r="C66" s="1"/>
      <c r="D66"/>
      <c r="E66" s="5" t="s">
        <v>158</v>
      </c>
      <c r="F66" s="6">
        <f>COUNTIF(AE4:AE59,100%)</f>
        <v>56</v>
      </c>
      <c r="G66" s="7">
        <f t="shared" si="17"/>
        <v>0.76712328767123283</v>
      </c>
      <c r="H66" s="8">
        <f t="shared" si="18"/>
        <v>1</v>
      </c>
      <c r="X66" s="3"/>
      <c r="Y66" s="4"/>
      <c r="Z66" s="3"/>
      <c r="AA66" s="4"/>
      <c r="AB66" s="3"/>
      <c r="AC66" s="4"/>
      <c r="AD66" s="3"/>
      <c r="AE66" s="4"/>
    </row>
    <row r="67" spans="1:31" s="2" customFormat="1" hidden="1" x14ac:dyDescent="0.25">
      <c r="A67" s="1"/>
      <c r="B67" s="1"/>
      <c r="C67" s="1"/>
      <c r="D67"/>
      <c r="F67" s="2">
        <f>SUM(F63:F66)</f>
        <v>73</v>
      </c>
      <c r="X67" s="3"/>
      <c r="Y67" s="4"/>
      <c r="Z67" s="3"/>
      <c r="AA67" s="4"/>
      <c r="AB67" s="3"/>
      <c r="AC67" s="4"/>
      <c r="AD67" s="3"/>
      <c r="AE67" s="4"/>
    </row>
  </sheetData>
  <sheetProtection sort="0" autoFilter="0"/>
  <autoFilter ref="A3:AI60" xr:uid="{6E2F2550-B68F-444A-9E18-446054E14A26}"/>
  <mergeCells count="37">
    <mergeCell ref="AF1:AH2"/>
    <mergeCell ref="C4:C11"/>
    <mergeCell ref="C12:C17"/>
    <mergeCell ref="C18:C29"/>
    <mergeCell ref="A48:A58"/>
    <mergeCell ref="D48:D49"/>
    <mergeCell ref="D50:D53"/>
    <mergeCell ref="D55:D56"/>
    <mergeCell ref="D57:D58"/>
    <mergeCell ref="C48:C58"/>
    <mergeCell ref="A30:A47"/>
    <mergeCell ref="D30:D32"/>
    <mergeCell ref="D33:D35"/>
    <mergeCell ref="D36:D39"/>
    <mergeCell ref="D40:D45"/>
    <mergeCell ref="D46:D47"/>
    <mergeCell ref="X1:AE1"/>
    <mergeCell ref="G2:W2"/>
    <mergeCell ref="X2:Y2"/>
    <mergeCell ref="Z2:AA2"/>
    <mergeCell ref="AB2:AC2"/>
    <mergeCell ref="AD2:AE2"/>
    <mergeCell ref="B48:B58"/>
    <mergeCell ref="A4:A11"/>
    <mergeCell ref="D6:D8"/>
    <mergeCell ref="D10:D11"/>
    <mergeCell ref="A12:A17"/>
    <mergeCell ref="D12:D17"/>
    <mergeCell ref="B4:B11"/>
    <mergeCell ref="B12:B17"/>
    <mergeCell ref="C30:C47"/>
    <mergeCell ref="A18:A29"/>
    <mergeCell ref="D18:D21"/>
    <mergeCell ref="D22:D25"/>
    <mergeCell ref="D26:D28"/>
    <mergeCell ref="B18:B29"/>
    <mergeCell ref="B30:B47"/>
  </mergeCells>
  <conditionalFormatting sqref="AG4:AG23 AG45:AG59 AG25:AG34 AG37:AG42">
    <cfRule type="cellIs" dxfId="19" priority="16" operator="between">
      <formula>0%</formula>
      <formula>24%</formula>
    </cfRule>
    <cfRule type="cellIs" dxfId="18" priority="17" operator="between">
      <formula>25%</formula>
      <formula>49%</formula>
    </cfRule>
    <cfRule type="cellIs" dxfId="17" priority="18" operator="between">
      <formula>50%</formula>
      <formula>74%</formula>
    </cfRule>
    <cfRule type="cellIs" dxfId="16" priority="19" operator="between">
      <formula>75%</formula>
      <formula>90%</formula>
    </cfRule>
    <cfRule type="cellIs" dxfId="15" priority="20" operator="between">
      <formula>91%</formula>
      <formula>100%</formula>
    </cfRule>
  </conditionalFormatting>
  <conditionalFormatting sqref="AG24">
    <cfRule type="cellIs" dxfId="14" priority="11" operator="between">
      <formula>0%</formula>
      <formula>24%</formula>
    </cfRule>
    <cfRule type="cellIs" dxfId="13" priority="12" operator="between">
      <formula>25%</formula>
      <formula>49%</formula>
    </cfRule>
    <cfRule type="cellIs" dxfId="12" priority="13" operator="between">
      <formula>50%</formula>
      <formula>74%</formula>
    </cfRule>
    <cfRule type="cellIs" dxfId="11" priority="14" operator="between">
      <formula>75%</formula>
      <formula>90%</formula>
    </cfRule>
    <cfRule type="cellIs" dxfId="10" priority="15" operator="between">
      <formula>91%</formula>
      <formula>100%</formula>
    </cfRule>
  </conditionalFormatting>
  <conditionalFormatting sqref="AG44 AG35:AG36">
    <cfRule type="cellIs" dxfId="9" priority="6" operator="between">
      <formula>0%</formula>
      <formula>24%</formula>
    </cfRule>
    <cfRule type="cellIs" dxfId="8" priority="7" operator="between">
      <formula>25%</formula>
      <formula>49%</formula>
    </cfRule>
    <cfRule type="cellIs" dxfId="7" priority="8" operator="between">
      <formula>50%</formula>
      <formula>74%</formula>
    </cfRule>
    <cfRule type="cellIs" dxfId="6" priority="9" operator="between">
      <formula>75%</formula>
      <formula>90%</formula>
    </cfRule>
    <cfRule type="cellIs" dxfId="5" priority="10" operator="between">
      <formula>91%</formula>
      <formula>100%</formula>
    </cfRule>
  </conditionalFormatting>
  <conditionalFormatting sqref="AG43">
    <cfRule type="cellIs" dxfId="4" priority="1" operator="between">
      <formula>0%</formula>
      <formula>24%</formula>
    </cfRule>
    <cfRule type="cellIs" dxfId="3" priority="2" operator="between">
      <formula>25%</formula>
      <formula>49%</formula>
    </cfRule>
    <cfRule type="cellIs" dxfId="2" priority="3" operator="between">
      <formula>50%</formula>
      <formula>74%</formula>
    </cfRule>
    <cfRule type="cellIs" dxfId="1" priority="4" operator="between">
      <formula>75%</formula>
      <formula>90%</formula>
    </cfRule>
    <cfRule type="cellIs" dxfId="0" priority="5" operator="between">
      <formula>91%</formula>
      <formula>100%</formula>
    </cfRule>
  </conditionalFormatting>
  <dataValidations xWindow="1687" yWindow="715" count="3">
    <dataValidation allowBlank="1" showInputMessage="1" showErrorMessage="1" prompt="Favor describir brevemente los resultados de la gestión adelantada (fechas, url, nombre de documenentos generados, aplicativo donde reposa, número de memorandos, etc)" sqref="AH4:AH11" xr:uid="{7B83F0B4-B7BC-4B67-86DD-DA3A15418755}"/>
    <dataValidation allowBlank="1" showInputMessage="1" showErrorMessage="1" prompt="100% aplica solo si se cumplio a cabalidad la actividad programada" sqref="AF4:AG59" xr:uid="{A9FAC1A4-42E5-4917-8EC5-F7F13BA12686}"/>
    <dataValidation allowBlank="1" showInputMessage="1" showErrorMessage="1" prompt="Favor describir brevemente los resultados de la gestión adelantada (fechas, url, nombre de documentos generados, aplicativo donde reposa, número de memorandos, etc)" sqref="AH12:AH59" xr:uid="{E089CDE3-3BC3-4346-91BD-F61694FFD6FB}"/>
  </dataValidations>
  <printOptions horizontalCentered="1" verticalCentered="1"/>
  <pageMargins left="0.70866141732283472" right="0.70866141732283472" top="0.74803149606299213" bottom="0.74803149606299213" header="0.31496062992125984" footer="0.31496062992125984"/>
  <pageSetup scale="27" fitToHeight="5" orientation="landscape" horizontalDpi="300" verticalDpi="300" r:id="rId1"/>
  <headerFooter>
    <oddHeader>&amp;L&amp;G&amp;CImplementación Plan Anticorrupción y de Atención al Ciudadano 2021&amp;RCorte 3° trimestre de 2021</oddHeader>
    <oddFooter>&amp;CPág. &amp;P de &amp;N&amp;ROficina Asesora de Planeación
INVIAS</oddFoot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2.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Gantt</vt:lpstr>
      <vt:lpstr>Gantt (2)</vt:lpstr>
      <vt:lpstr>PAAC 2021</vt:lpstr>
      <vt:lpstr>Gantt!Área_de_impresión</vt:lpstr>
      <vt:lpstr>'Gantt (2)'!Área_de_impresión</vt:lpstr>
      <vt:lpstr>'PAAC 2021'!Área_de_impresión</vt:lpstr>
      <vt:lpstr>'PAAC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2021-04-28T18:53:00Z</cp:lastPrinted>
  <dcterms:created xsi:type="dcterms:W3CDTF">2021-01-21T21:26:19Z</dcterms:created>
  <dcterms:modified xsi:type="dcterms:W3CDTF">2021-10-12T16:44:46Z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