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delaparra\Documents\RIESGOS_2017-2018\"/>
    </mc:Choice>
  </mc:AlternateContent>
  <bookViews>
    <workbookView xWindow="285" yWindow="120" windowWidth="10395" windowHeight="4200"/>
  </bookViews>
  <sheets>
    <sheet name="MATRIZ DE RIESGOS DE GESTION 20" sheetId="6" r:id="rId1"/>
    <sheet name="GRAFICA DE RIESGOS" sheetId="17" r:id="rId2"/>
    <sheet name="Hoja1" sheetId="15" state="hidden"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s>
  <definedNames>
    <definedName name="__l9001">'[1]Plan auditoría'!#REF!</definedName>
    <definedName name="_xlnm._FilterDatabase" localSheetId="0" hidden="1">'MATRIZ DE RIESGOS DE GESTION 20'!$A$3:$AM$22</definedName>
    <definedName name="_l9001">'[1]Plan auditoría'!#REF!</definedName>
    <definedName name="acciones" localSheetId="1">#REF!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 localSheetId="1">#REF!</definedName>
    <definedName name="AMENAZAS">#REF!</definedName>
    <definedName name="Análisis_de_riesgos">'[2]FORMATO IDENTIFICACIÓN'!$E$11</definedName>
    <definedName name="anterior">'[6]Plan auditoría'!$D$12:$D$22</definedName>
    <definedName name="_xlnm.Print_Area" localSheetId="1">'GRAFICA DE RIESGOS'!$A$2:$O$61</definedName>
    <definedName name="_xlnm.Print_Area" localSheetId="0">'MATRIZ DE RIESGOS DE GESTION 20'!$A$1:$AF$16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 localSheetId="1">#REF!</definedName>
    <definedName name="CALIDAD">#REF!</definedName>
    <definedName name="CATEGORIA">[2]LISTAS!$C$36:$C$42</definedName>
    <definedName name="categoriariesgos">[2]LISTAS!$C$36:$C$41</definedName>
    <definedName name="CAUSA" localSheetId="1">[2]LISTAS!#REF!</definedName>
    <definedName name="CAUSA">[2]LISTAS!#REF!</definedName>
    <definedName name="CODIGO" localSheetId="1">#REF!</definedName>
    <definedName name="CODIGO">#REF!</definedName>
    <definedName name="compefactores" localSheetId="1">#REF!</definedName>
    <definedName name="compefactores">#REF!</definedName>
    <definedName name="COMPONENTES" localSheetId="1">[2]LISTAS!#REF!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 localSheetId="1">#REF!</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 localSheetId="1">'[1]Plan auditoría'!#REF!</definedName>
    <definedName name="dd">'[1]Plan auditoría'!#REF!</definedName>
    <definedName name="DEBILIDADES" localSheetId="1">#REF!</definedName>
    <definedName name="DEBILIDADES">#REF!</definedName>
    <definedName name="DECISIONES">[9]PARAMETROS!$C$2:$C$3</definedName>
    <definedName name="DEMORA1" localSheetId="1">#REF!</definedName>
    <definedName name="DEMORA1">#REF!</definedName>
    <definedName name="Desarrollo_del_talento_humano">'[2]FORMATO IDENTIFICACIÓN'!$E$3:$E$4</definedName>
    <definedName name="DESCRIPCION" localSheetId="1">[2]LISTAS!#REF!</definedName>
    <definedName name="DESCRIPCION">[2]LISTAS!#REF!</definedName>
    <definedName name="Dimensiones" localSheetId="1">#REF!</definedName>
    <definedName name="Dimensiones">#REF!</definedName>
    <definedName name="DIRECCIONAMIENTO_ESTRATÉGICO">[2]LISTAS!$E$21:$E$23</definedName>
    <definedName name="dos">'[6]Plan auditoría'!$C$7</definedName>
    <definedName name="E">[10]Hoja2!$A$2:$A$30</definedName>
    <definedName name="EFECTO" localSheetId="1">[2]LISTAS!#REF!</definedName>
    <definedName name="EFECTO">[2]LISTAS!#REF!</definedName>
    <definedName name="Efectos">[7]Hoja1!$I$26:$I$53</definedName>
    <definedName name="ELEMENTOS" localSheetId="1">[2]LISTAS!#REF!</definedName>
    <definedName name="ELEMENTOS">[2]LISTAS!#REF!</definedName>
    <definedName name="EMPRESA" localSheetId="1">#REF!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 localSheetId="1">#REF!</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 localSheetId="1">#REF!</definedName>
    <definedName name="N_VISITA">#REF!</definedName>
    <definedName name="NATURALEZA">[2]LISTAS!$A$2:$A$4</definedName>
    <definedName name="NIVELES">'[12]ANALISIS RESULTADOS'!$A$2:$A$6</definedName>
    <definedName name="NT">[8]Hoja2!$A$51:$A$53</definedName>
    <definedName name="nuevo">'[6]Plan auditoría'!$I$2</definedName>
    <definedName name="num" localSheetId="1">[2]LISTAS!#REF!</definedName>
    <definedName name="num">[2]LISTAS!#REF!</definedName>
    <definedName name="OBJETIVO">'[6]Plan auditoría'!$C$4</definedName>
    <definedName name="OPRTUNIDADES" localSheetId="1">#REF!</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 localSheetId="1">#REF!</definedName>
    <definedName name="PROYECTO">#REF!</definedName>
    <definedName name="Puntosdecontrol">[7]Hoja1!$G$43:$G$93</definedName>
    <definedName name="Recursosnecesarios">[7]Hoja1!$G$26:$G$41</definedName>
    <definedName name="REPRESENTANTE" localSheetId="1">#REF!</definedName>
    <definedName name="REPRESENTANTE">#REF!</definedName>
    <definedName name="REQUISITOS" localSheetId="1">#REF!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[13]CLASIFICACION!$B$2:$B$21</definedName>
    <definedName name="_xlnm.Print_Titles" localSheetId="0">'MATRIZ DE RIESGOS DE GESTION 20'!$1:$3</definedName>
    <definedName name="tp">[2]LISTAS!$A$33:$A$36</definedName>
    <definedName name="UNICO">'[6]Plan auditoría'!$C$6</definedName>
    <definedName name="UNO" localSheetId="1">#REF!</definedName>
    <definedName name="UNO">#REF!</definedName>
    <definedName name="VALOR" localSheetId="1">[3]NOMBRES!#REF!</definedName>
    <definedName name="VALOR">[3]NOMBRES!#REF!</definedName>
    <definedName name="Valoración_de_riesgos">'[2]FORMATO IDENTIFICACIÓN'!$E$12</definedName>
    <definedName name="visión" localSheetId="1">#REF!</definedName>
    <definedName name="visión">#REF!</definedName>
  </definedNames>
  <calcPr calcId="152511"/>
</workbook>
</file>

<file path=xl/calcChain.xml><?xml version="1.0" encoding="utf-8"?>
<calcChain xmlns="http://schemas.openxmlformats.org/spreadsheetml/2006/main">
  <c r="W22" i="6" l="1"/>
  <c r="X22" i="6" s="1"/>
  <c r="U22" i="6"/>
  <c r="V22" i="6" s="1"/>
  <c r="R22" i="6"/>
  <c r="S22" i="6" s="1"/>
  <c r="O22" i="6"/>
  <c r="P22" i="6" s="1"/>
  <c r="M22" i="6"/>
  <c r="Y22" i="6" s="1"/>
  <c r="Z22" i="6" s="1"/>
  <c r="W21" i="6"/>
  <c r="X21" i="6" s="1"/>
  <c r="U21" i="6"/>
  <c r="V21" i="6" s="1"/>
  <c r="R21" i="6"/>
  <c r="S21" i="6" s="1"/>
  <c r="O21" i="6"/>
  <c r="P21" i="6" s="1"/>
  <c r="M21" i="6"/>
  <c r="Y21" i="6" s="1"/>
  <c r="Z21" i="6" s="1"/>
  <c r="W20" i="6"/>
  <c r="X20" i="6" s="1"/>
  <c r="U20" i="6"/>
  <c r="V20" i="6" s="1"/>
  <c r="R20" i="6"/>
  <c r="S20" i="6" s="1"/>
  <c r="O20" i="6"/>
  <c r="P20" i="6" s="1"/>
  <c r="M20" i="6"/>
  <c r="Y20" i="6" s="1"/>
  <c r="Z20" i="6" s="1"/>
  <c r="W19" i="6"/>
  <c r="X19" i="6" s="1"/>
  <c r="U19" i="6"/>
  <c r="V19" i="6" s="1"/>
  <c r="R19" i="6"/>
  <c r="S19" i="6" s="1"/>
  <c r="O19" i="6"/>
  <c r="P19" i="6" s="1"/>
  <c r="M19" i="6"/>
  <c r="Y19" i="6" s="1"/>
  <c r="Z19" i="6" s="1"/>
  <c r="W18" i="6"/>
  <c r="X18" i="6" s="1"/>
  <c r="U18" i="6"/>
  <c r="V18" i="6" s="1"/>
  <c r="R18" i="6"/>
  <c r="S18" i="6" s="1"/>
  <c r="O18" i="6"/>
  <c r="P18" i="6" s="1"/>
  <c r="M18" i="6"/>
  <c r="Y18" i="6" s="1"/>
  <c r="Z18" i="6" s="1"/>
  <c r="W17" i="6"/>
  <c r="X17" i="6" s="1"/>
  <c r="U17" i="6"/>
  <c r="V17" i="6" s="1"/>
  <c r="R17" i="6"/>
  <c r="S17" i="6" s="1"/>
  <c r="O17" i="6"/>
  <c r="P17" i="6" s="1"/>
  <c r="M17" i="6"/>
  <c r="Y17" i="6" s="1"/>
  <c r="Z17" i="6" s="1"/>
  <c r="AA17" i="6" l="1"/>
  <c r="AB17" i="6" s="1"/>
  <c r="AA20" i="6"/>
  <c r="AB20" i="6" s="1"/>
  <c r="AA18" i="6"/>
  <c r="AB18" i="6" s="1"/>
  <c r="AA19" i="6"/>
  <c r="AB19" i="6" s="1"/>
  <c r="AA21" i="6"/>
  <c r="AB21" i="6" s="1"/>
  <c r="AA22" i="6"/>
  <c r="AB22" i="6" s="1"/>
  <c r="W16" i="6" l="1"/>
  <c r="X16" i="6" s="1"/>
  <c r="U16" i="6"/>
  <c r="V16" i="6" s="1"/>
  <c r="R16" i="6"/>
  <c r="S16" i="6" s="1"/>
  <c r="O16" i="6"/>
  <c r="P16" i="6" s="1"/>
  <c r="M16" i="6"/>
  <c r="Y16" i="6" s="1"/>
  <c r="Z16" i="6" s="1"/>
  <c r="W15" i="6"/>
  <c r="X15" i="6" s="1"/>
  <c r="U15" i="6"/>
  <c r="V15" i="6" s="1"/>
  <c r="R15" i="6"/>
  <c r="S15" i="6" s="1"/>
  <c r="O15" i="6"/>
  <c r="P15" i="6" s="1"/>
  <c r="M15" i="6"/>
  <c r="Y15" i="6" s="1"/>
  <c r="Z15" i="6" s="1"/>
  <c r="W14" i="6"/>
  <c r="X14" i="6" s="1"/>
  <c r="U14" i="6"/>
  <c r="V14" i="6" s="1"/>
  <c r="R14" i="6"/>
  <c r="S14" i="6" s="1"/>
  <c r="O14" i="6"/>
  <c r="P14" i="6" s="1"/>
  <c r="M14" i="6"/>
  <c r="Y14" i="6" s="1"/>
  <c r="Z14" i="6" s="1"/>
  <c r="W13" i="6"/>
  <c r="X13" i="6" s="1"/>
  <c r="U13" i="6"/>
  <c r="V13" i="6" s="1"/>
  <c r="R13" i="6"/>
  <c r="S13" i="6" s="1"/>
  <c r="O13" i="6"/>
  <c r="P13" i="6" s="1"/>
  <c r="M13" i="6"/>
  <c r="Y13" i="6" s="1"/>
  <c r="Z13" i="6" s="1"/>
  <c r="W12" i="6"/>
  <c r="X12" i="6" s="1"/>
  <c r="U12" i="6"/>
  <c r="V12" i="6" s="1"/>
  <c r="R12" i="6"/>
  <c r="S12" i="6" s="1"/>
  <c r="O12" i="6"/>
  <c r="P12" i="6" s="1"/>
  <c r="M12" i="6"/>
  <c r="Y12" i="6" s="1"/>
  <c r="Z12" i="6" s="1"/>
  <c r="W11" i="6"/>
  <c r="X11" i="6" s="1"/>
  <c r="U11" i="6"/>
  <c r="V11" i="6" s="1"/>
  <c r="R11" i="6"/>
  <c r="S11" i="6" s="1"/>
  <c r="O11" i="6"/>
  <c r="P11" i="6" s="1"/>
  <c r="M11" i="6"/>
  <c r="Y11" i="6" s="1"/>
  <c r="Z11" i="6" s="1"/>
  <c r="W10" i="6"/>
  <c r="X10" i="6" s="1"/>
  <c r="U10" i="6"/>
  <c r="V10" i="6" s="1"/>
  <c r="R10" i="6"/>
  <c r="S10" i="6" s="1"/>
  <c r="O10" i="6"/>
  <c r="P10" i="6" s="1"/>
  <c r="M10" i="6"/>
  <c r="Y10" i="6" s="1"/>
  <c r="Z10" i="6" s="1"/>
  <c r="W9" i="6"/>
  <c r="X9" i="6" s="1"/>
  <c r="U9" i="6"/>
  <c r="V9" i="6" s="1"/>
  <c r="R9" i="6"/>
  <c r="S9" i="6" s="1"/>
  <c r="O9" i="6"/>
  <c r="P9" i="6" s="1"/>
  <c r="M9" i="6"/>
  <c r="Y9" i="6" s="1"/>
  <c r="Z9" i="6" s="1"/>
  <c r="W8" i="6"/>
  <c r="X8" i="6" s="1"/>
  <c r="U8" i="6"/>
  <c r="V8" i="6" s="1"/>
  <c r="R8" i="6"/>
  <c r="S8" i="6" s="1"/>
  <c r="O8" i="6"/>
  <c r="P8" i="6" s="1"/>
  <c r="M8" i="6"/>
  <c r="Y8" i="6" s="1"/>
  <c r="Z8" i="6" s="1"/>
  <c r="W7" i="6"/>
  <c r="X7" i="6" s="1"/>
  <c r="U7" i="6"/>
  <c r="V7" i="6" s="1"/>
  <c r="R7" i="6"/>
  <c r="S7" i="6" s="1"/>
  <c r="O7" i="6"/>
  <c r="P7" i="6" s="1"/>
  <c r="M7" i="6"/>
  <c r="Y7" i="6" s="1"/>
  <c r="Z7" i="6" s="1"/>
  <c r="AA6" i="6"/>
  <c r="AB6" i="6" s="1"/>
  <c r="W6" i="6"/>
  <c r="X6" i="6" s="1"/>
  <c r="U6" i="6"/>
  <c r="V6" i="6" s="1"/>
  <c r="R6" i="6"/>
  <c r="S6" i="6" s="1"/>
  <c r="O6" i="6"/>
  <c r="P6" i="6" s="1"/>
  <c r="M6" i="6"/>
  <c r="Y6" i="6" s="1"/>
  <c r="Z6" i="6" s="1"/>
  <c r="W5" i="6"/>
  <c r="X5" i="6" s="1"/>
  <c r="U5" i="6"/>
  <c r="V5" i="6" s="1"/>
  <c r="R5" i="6"/>
  <c r="S5" i="6" s="1"/>
  <c r="O5" i="6"/>
  <c r="P5" i="6" s="1"/>
  <c r="M5" i="6"/>
  <c r="Y5" i="6" s="1"/>
  <c r="Z5" i="6" s="1"/>
  <c r="W4" i="6"/>
  <c r="X4" i="6" s="1"/>
  <c r="U4" i="6"/>
  <c r="V4" i="6" s="1"/>
  <c r="R4" i="6"/>
  <c r="S4" i="6" s="1"/>
  <c r="O4" i="6"/>
  <c r="P4" i="6" s="1"/>
  <c r="M4" i="6"/>
  <c r="Y4" i="6" s="1"/>
  <c r="Z4" i="6" s="1"/>
  <c r="AA7" i="6" l="1"/>
  <c r="AB7" i="6" s="1"/>
  <c r="AA11" i="6"/>
  <c r="AB11" i="6" s="1"/>
  <c r="AA9" i="6"/>
  <c r="AB9" i="6" s="1"/>
  <c r="AA8" i="6"/>
  <c r="AB8" i="6" s="1"/>
  <c r="AA16" i="6"/>
  <c r="AB16" i="6" s="1"/>
  <c r="AA10" i="6"/>
  <c r="AB10" i="6" s="1"/>
  <c r="AA12" i="6"/>
  <c r="AB12" i="6" s="1"/>
  <c r="AA13" i="6"/>
  <c r="AB13" i="6" s="1"/>
  <c r="AA15" i="6"/>
  <c r="AB15" i="6" s="1"/>
  <c r="AA5" i="6"/>
  <c r="AB5" i="6" s="1"/>
  <c r="AA14" i="6"/>
  <c r="AB14" i="6" s="1"/>
  <c r="AA4" i="6"/>
  <c r="AB4" i="6" s="1"/>
</calcChain>
</file>

<file path=xl/comments1.xml><?xml version="1.0" encoding="utf-8"?>
<comments xmlns="http://schemas.openxmlformats.org/spreadsheetml/2006/main">
  <authors>
    <author>jdelaparra</author>
  </authors>
  <commentList>
    <comment ref="J2" authorId="0" shapeId="0">
      <text>
        <r>
          <rPr>
            <sz val="8"/>
            <color indexed="81"/>
            <rFont val="Tahoma"/>
            <family val="2"/>
          </rPr>
          <t xml:space="preserve">Consecuencias que  puede ocasionar a la organización la  materialización del riesgo
</t>
        </r>
      </text>
    </comment>
    <comment ref="M2" authorId="0" shapeId="0">
      <text>
        <r>
          <rPr>
            <b/>
            <sz val="8"/>
            <color indexed="81"/>
            <rFont val="Calibri"/>
            <family val="2"/>
          </rPr>
          <t>Consecuencias que puede ocasionar a la organización la materialización del riesgo.
 Para diligenciar este campo se debe seguir la siguiente convención:
• 1 = Insignificante
• 2 = Menor
• 3 = Medio
• 4 = Mayor
• 5 = Catastrófico</t>
        </r>
      </text>
    </comment>
    <comment ref="O2" authorId="0" shapeId="0">
      <text>
        <r>
          <rPr>
            <b/>
            <sz val="8"/>
            <color indexed="81"/>
            <rFont val="Calibri"/>
            <family val="2"/>
          </rPr>
          <t>Nivel de riesgo propio de la actividad, sin tener en cuenta el efecto de los controles. 
Corresponde al producto de la probabilidad e impacto.</t>
        </r>
      </text>
    </comment>
    <comment ref="P2" authorId="0" shapeId="0">
      <text>
        <r>
          <rPr>
            <b/>
            <sz val="8"/>
            <color indexed="81"/>
            <rFont val="Calibri"/>
            <family val="2"/>
          </rPr>
          <t>Criterio de preferencia que permite reconocer la necesidad de atender el riesgo.
Este campo depende del valor del riesgo inherente y su resultado corresponde a la siguiente convención: 
• BAJA: cuando el riesgo es inferior a 6
• MODERADA: cuando el riesgo es inferior a 12
• ALTA: cuando el riesgo es inferior a 20
• MUY ALTA: cuando el riesgo es superior a 20</t>
        </r>
      </text>
    </comment>
    <comment ref="J3" authorId="0" shapeId="0">
      <text>
        <r>
          <rPr>
            <b/>
            <sz val="8"/>
            <color indexed="81"/>
            <rFont val="Calibri"/>
            <family val="2"/>
          </rPr>
          <t>5  CATASTRÓFICO:
• No conformidades críticas
• Interrupción  total del proceso
• Sanciones,  litigios graves 
4  MAYOR: 
No conformidades  mayores
• Interrupción parcial del proceso
• Insatisfacción alta-reclamos 
3  MEDIO:
• No conformidades mayores, sin interrupción del proceso
• Insatisfacción media - quejas 
2  MENOR:
• No conformidades menores
• Insatisfacción baja 
1 NSIGNIFICANTE: 
• No se afecta calidad del servicio
• No se afecta satisfacción</t>
        </r>
        <r>
          <rPr>
            <b/>
            <sz val="9"/>
            <color indexed="81"/>
            <rFont val="Tahoma"/>
            <family val="2"/>
          </rPr>
          <t xml:space="preserve">
</t>
        </r>
        <r>
          <rPr>
            <sz val="9"/>
            <color indexed="81"/>
            <rFont val="Tahoma"/>
            <family val="2"/>
          </rPr>
          <t xml:space="preserve">
</t>
        </r>
      </text>
    </comment>
    <comment ref="K3" authorId="0" shapeId="0">
      <text>
        <r>
          <rPr>
            <b/>
            <sz val="8"/>
            <color indexed="81"/>
            <rFont val="Calibri"/>
            <family val="2"/>
          </rPr>
          <t>5  CATASTRÓFICO: Grandes pérdidas económicas 
4  MAYOR: Altas  pérdidas económicas 
3  MEDIO: Medianas  pérdidas económicas 
2  MENOR: Bajas pérdidas económicas 
1  INSIGNIFICANTE: Ninguna pérdida económica</t>
        </r>
        <r>
          <rPr>
            <b/>
            <sz val="9"/>
            <color indexed="81"/>
            <rFont val="Tahoma"/>
            <family val="2"/>
          </rPr>
          <t xml:space="preserve">
</t>
        </r>
      </text>
    </comment>
    <comment ref="L3" authorId="0" shapeId="0">
      <text>
        <r>
          <rPr>
            <b/>
            <sz val="8"/>
            <color indexed="81"/>
            <rFont val="Calibri"/>
            <family val="2"/>
          </rPr>
          <t xml:space="preserve">5  CATASTRÓFICO: Impacto permanente en la imagen a nivel general 
4  MAYOR: Impacto a nivel local 
3  MEDIO: Impacto temporal   en la imagen 
2  MENOR: Bajo impacto en la imagen 
1  INSIGNIFICANTE: Ningún impacto en la imagen
</t>
        </r>
      </text>
    </comment>
    <comment ref="Q3" authorId="0" shapeId="0">
      <text>
        <r>
          <rPr>
            <sz val="8"/>
            <color indexed="81"/>
            <rFont val="Tahoma"/>
            <family val="2"/>
          </rPr>
          <t>Es el producto entre la implementación y la eficacia del control.</t>
        </r>
      </text>
    </comment>
    <comment ref="S3"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3" authorId="0" shapeId="0">
      <text>
        <r>
          <rPr>
            <sz val="8"/>
            <color indexed="81"/>
            <rFont val="Tahoma"/>
            <family val="2"/>
          </rPr>
          <t>Es el producto entre la implementación y la eficacia del control.</t>
        </r>
      </text>
    </comment>
    <comment ref="V3"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W3" authorId="0" shapeId="0">
      <text>
        <r>
          <rPr>
            <sz val="8"/>
            <color indexed="81"/>
            <rFont val="Tahoma"/>
            <family val="2"/>
          </rPr>
          <t>Representa el número de veces que el riesgo se ha presentado en un determinado tiempo o puede presentarse.
Para diligenciar este campo se debe seguir la siguiente convención:
• 1 = Excepcionalmente
• 2 = Ocasionalmente 
• 3 = Regularmente
• 4 = Generalmente
• 5 = Siempre</t>
        </r>
      </text>
    </comment>
    <comment ref="Y3" authorId="0" shapeId="0">
      <text>
        <r>
          <rPr>
            <sz val="8"/>
            <color indexed="81"/>
            <rFont val="Tahoma"/>
            <family val="2"/>
          </rPr>
          <t>Consecuencias que puede ocasionar a la organización la materialización del riesgo.
 Para diligenciar este campo se debe seguir la siguiente convención:
• 1 = Insignificante
• 2 = Menor
• 3 = Medio
• 4 = Mayor
• 5 = Catastrófico</t>
        </r>
      </text>
    </comment>
    <comment ref="AA3" authorId="0" shapeId="0">
      <text>
        <r>
          <rPr>
            <sz val="8"/>
            <color indexed="81"/>
            <rFont val="Tahoma"/>
            <family val="2"/>
          </rPr>
          <t>Es la combinación de la probabilidad de ocurrencia y la magnitud del impacto posterior a la aplicación del control, por tanto determina el nivel de criticidad de los riesgos.</t>
        </r>
      </text>
    </comment>
    <comment ref="AB3" authorId="0" shapeId="0">
      <text>
        <r>
          <rPr>
            <sz val="8"/>
            <color indexed="81"/>
            <rFont val="Tahoma"/>
            <family val="2"/>
          </rPr>
          <t>Criterio de preferencia que permite reconocer la necesidad de atender el riesgo.
Este campo depende del valor del riesgo residual y su resultado corresponde a la siguiente convención: 
• Muy Baja: cuando el riesgo es inferior a 4
• Baja: cuando el riesgo es inferior a 8 
• Moderada: cuando el riesgo es inferior a 12
• Alta: cuando el riesgo es superior a 12</t>
        </r>
      </text>
    </comment>
    <comment ref="AC3" authorId="0" shapeId="0">
      <text>
        <r>
          <rPr>
            <sz val="8"/>
            <color indexed="81"/>
            <rFont val="Tahoma"/>
            <family val="2"/>
          </rPr>
          <t>Definen las 4 opciones para tratar y manejar los riesgos.
Una de ellas es Evitarlo tomando las medidas encaminadas a prevenir su materialización; otra consiste en reducirlo tomando las medidas encaminadas a disminuir tanto la probabilidad (medidas de prevención), como el impacto (medidas de protección); la siguiente en compartirlo o transferirlo reduciendo su efecto a través del traspaso de las pérdidas a otras organizaciones; y la ultima implica asumirlo aceptando la pérdida residual probable y elaborado los planes de contingencia para su manejo.</t>
        </r>
      </text>
    </comment>
    <comment ref="AE3" authorId="0" shapeId="0">
      <text>
        <r>
          <rPr>
            <sz val="8"/>
            <color indexed="81"/>
            <rFont val="Tahoma"/>
            <family val="2"/>
          </rPr>
          <t>Es la fecha máxima en que la solución o los controles deben estar implantados.</t>
        </r>
      </text>
    </comment>
  </commentList>
</comments>
</file>

<file path=xl/sharedStrings.xml><?xml version="1.0" encoding="utf-8"?>
<sst xmlns="http://schemas.openxmlformats.org/spreadsheetml/2006/main" count="310" uniqueCount="193">
  <si>
    <t>NIVEL DE RIESGO INHERENTE (RI)</t>
  </si>
  <si>
    <t>NIVEL DE RIESGO RESIDUAL (RR)</t>
  </si>
  <si>
    <t>ANÁLISIS DEL RIESGO INHERENTE</t>
  </si>
  <si>
    <t xml:space="preserve">TRATAMIENTO </t>
  </si>
  <si>
    <t>PROBABILIDAD</t>
  </si>
  <si>
    <t>PRIORIDAD</t>
  </si>
  <si>
    <t xml:space="preserve">EVALUACION DEL CONTROL </t>
  </si>
  <si>
    <t>VALORACION DE LA SOLIDEZ DEL CONTROL</t>
  </si>
  <si>
    <t>DESCRIPCIÓN DE  SOLIDEZ DEL CONTROL</t>
  </si>
  <si>
    <t>FACTOR DE SOLIDEZ DEL CONTROL</t>
  </si>
  <si>
    <t>VALORACION DEL RIESGO RESIDUAL</t>
  </si>
  <si>
    <t>POLÍTICA APLICABLE</t>
  </si>
  <si>
    <t>SEGUIMIENTO DEL RIESGO</t>
  </si>
  <si>
    <t>FECHA DE FINALIZACIÓN</t>
  </si>
  <si>
    <t>INDICADOR</t>
  </si>
  <si>
    <t>ID</t>
  </si>
  <si>
    <t>PROCESO</t>
  </si>
  <si>
    <t>CRITERIOS(IMPACTO)</t>
  </si>
  <si>
    <t xml:space="preserve">CONTINUIDAD DEL SERVICIO y PERCEPCIÓN DEL CLIENTE
</t>
  </si>
  <si>
    <t>COSTOS PARA LA ENTIDAD</t>
  </si>
  <si>
    <t>IMAGEN  ENTIDAD</t>
  </si>
  <si>
    <t>IMPACTO</t>
  </si>
  <si>
    <t>CONTOLES CORRECTIVOS</t>
  </si>
  <si>
    <t>CONTOLES PREVENTIVOS</t>
  </si>
  <si>
    <t>PRIORIDAD RECOMENDADA</t>
  </si>
  <si>
    <t>PLAN DE MITIGACIÓN</t>
  </si>
  <si>
    <t>PLANEACIÓN INSTITUCIONAL Y GESTIÓN PRESUPUESTAL</t>
  </si>
  <si>
    <t>GESTIÓN DE TECNOLOGÍAS DE INFORMACIÓN Y COMUNICACIÓN</t>
  </si>
  <si>
    <t>GESTIÓN DE INNOVACIÓN y REGLAMENTACIÓN TECNICA DE LA INFRAESTRUCTURA</t>
  </si>
  <si>
    <t>GESTIÓN DEL RIESGO VIAL</t>
  </si>
  <si>
    <t>GESTIÓN SOCIAL Y AMBIENTAL EN PROYECTOS DE INFRAESTRUCTURA</t>
  </si>
  <si>
    <t>GESTIÓN DE LA INFRAESTRUCTURA VIAL</t>
  </si>
  <si>
    <t>GESTIÓN DEL TALENTO HUMANO</t>
  </si>
  <si>
    <t>ADMINISTRACIÓN DE BIENES Y SERVICIOS</t>
  </si>
  <si>
    <t>CONTROL FINANCIERO Y CONTABLE</t>
  </si>
  <si>
    <t>GESTIÓN LEGAL Y DEFENSA JUDICIAL</t>
  </si>
  <si>
    <t>GESTIÓN CONTRACTUAL</t>
  </si>
  <si>
    <t>EVALUACION Y SEGUIMIENTO</t>
  </si>
  <si>
    <t>DESCRIPCIÓN</t>
  </si>
  <si>
    <t>TIPO</t>
  </si>
  <si>
    <t>RIESGO</t>
  </si>
  <si>
    <t>DEMORAS EN LA EJECUCIÓN DE LAS OBRAS</t>
  </si>
  <si>
    <t>El incumplimiento en la ejecución de las obras genera atraso en las metas físicas establecidas</t>
  </si>
  <si>
    <t>Operativo</t>
  </si>
  <si>
    <t>Reducir</t>
  </si>
  <si>
    <t>DEFICIENCIAS EN LA CALIDAD Y ESTABILIDAD DE LA OBRA</t>
  </si>
  <si>
    <t>Problemas de tipo técnico que se presentan durante la ejecución de la obra o posterior al recibo de la misma (durante la vigencia del amparo de estabilidad), que afectan la vida útil y correcta operación del proyecto</t>
  </si>
  <si>
    <t>INCONVENIENTES EN LA EJECUCIÓN Y LIQUIDACIÓN DE LOS CONVENIOS INTER ADMINISTRATIVOS</t>
  </si>
  <si>
    <t>Deficiencias en la concepción, planeación, ejecución y liquidación de Convenios Inter administrativos</t>
  </si>
  <si>
    <t>POSIBLE INSATISFACCIÓN EN ALGUNOS DE LOS SECTORES DE LA POBLACIÓN BENEFICIARIA DE LOS PLANES DE BIENESTAR, CAPACITACIÓN Y SALUD Y SEGURIDAD EN EL TRABAJO Y/O INCUMPLIMIENTO DE DICHOS PLANES</t>
  </si>
  <si>
    <t>Estratégico</t>
  </si>
  <si>
    <t>Los planes se formulan de acuerdo con la normatividad vigente y las necesidades reportadas por los facilitadores, sin embargo por restricciones presupuestales y disposiciones de austeridad se requiere priorizar las actividades en razón a necesidades coyunturales de la Entidad.</t>
  </si>
  <si>
    <t>Encuestas de satisfacción beneficiarios de programas</t>
  </si>
  <si>
    <t>La razonabilidad de los estados financieros  es consecuencia de la confiabilidad, oportunidad y disponibilidad de la información financiera</t>
  </si>
  <si>
    <t>Financiero</t>
  </si>
  <si>
    <t>NO RAZONABILIDAD DE LA INFORMACIÓN  DE LOS ESTADOS FINANCIEROS</t>
  </si>
  <si>
    <t>Diciembre de 2017</t>
  </si>
  <si>
    <t xml:space="preserve"> NO EVIDENCIAR DENTRO DEL PROCESO DE AUDITORÍA, SITUACIONES RELEVANTES QUE AFECTEN NEGATIVAMENTE EL NORMAL Y ADECUADO DESARROLLO DE LA OPERACIÓN DE LA ENTIDAD</t>
  </si>
  <si>
    <t>Dado que el proceso de la evaluación independiente es realizado de manera selectiva y por muestreo, existe la posibilidad que dentro de la muestra seleccionada no se identifiquen aspectos importantes del proceso evaluado que involucren elementos significativos de riesgo de cumplimiento, de riesgo de fraude , de riesgo de control  y riesgo de detección</t>
  </si>
  <si>
    <t>FECHA DE ELABORACIÓN</t>
  </si>
  <si>
    <t>FECHA DE APROBACIÓN</t>
  </si>
  <si>
    <r>
      <t xml:space="preserve">1. </t>
    </r>
    <r>
      <rPr>
        <b/>
        <sz val="10"/>
        <rFont val="Arial Narrow"/>
        <family val="2"/>
      </rPr>
      <t>Revisar el procedimiento del Comité de Coordinación y si es pertinente efectuar ajuste</t>
    </r>
    <r>
      <rPr>
        <sz val="10"/>
        <rFont val="Arial Narrow"/>
        <family val="2"/>
      </rPr>
      <t xml:space="preserve"> / involucrados: Oficina de Control Interno y Desarrollo Organizacional/  Inicia el 1/09/2017 y finaliza el 1/10/2017 /Oficina de control Interno 
2. </t>
    </r>
    <r>
      <rPr>
        <b/>
        <sz val="10"/>
        <rFont val="Arial Narrow"/>
        <family val="2"/>
      </rPr>
      <t>Revisar el manual de Evaluación y si es pertinente efectuar ajuste / involucrados</t>
    </r>
    <r>
      <rPr>
        <sz val="10"/>
        <rFont val="Arial Narrow"/>
        <family val="2"/>
      </rPr>
      <t xml:space="preserve">: Control Interno y Desarrollo Organizacional/ inicia el 1/10/2017 y finaliza el 1/12/2017 /Oficina de control Interno 
3. </t>
    </r>
    <r>
      <rPr>
        <b/>
        <sz val="10"/>
        <rFont val="Arial Narrow"/>
        <family val="2"/>
      </rPr>
      <t>Elaborar proyecto del estatuto de Auditoría Interna y remitirlo a Jurídica para revisión Legal/</t>
    </r>
    <r>
      <rPr>
        <sz val="10"/>
        <rFont val="Arial Narrow"/>
        <family val="2"/>
      </rPr>
      <t xml:space="preserve"> involucrados: Control Interno y Oficina Asesora Jurídica/ inicia el 1/10/2017 y finaliza el 1/12/2017 / Oficina de control Interno 
4. </t>
    </r>
    <r>
      <rPr>
        <b/>
        <sz val="10"/>
        <rFont val="Arial Narrow"/>
        <family val="2"/>
      </rPr>
      <t>Elaborar proyecto del Código de Ética del Auditor Interno y remitirlo a Jurídica para revisión Legal</t>
    </r>
    <r>
      <rPr>
        <sz val="10"/>
        <rFont val="Arial Narrow"/>
        <family val="2"/>
      </rPr>
      <t xml:space="preserve"> / Involucrados: Control Interno y Oficina Asesora Jurídica / Inicia el 1/10/2017 y finaliza el 1/12/2017 / Oficina de control Interno 
5. </t>
    </r>
    <r>
      <rPr>
        <b/>
        <sz val="10"/>
        <rFont val="Arial Narrow"/>
        <family val="2"/>
      </rPr>
      <t>Socializar los cambios en todo el proceso auditor / involucrados: Oficina de control Interno</t>
    </r>
    <r>
      <rPr>
        <sz val="10"/>
        <rFont val="Arial Narrow"/>
        <family val="2"/>
      </rPr>
      <t xml:space="preserve"> / inicia el 1/12/2017 y termina el 31/12/2017 / Oficina de control Interno
</t>
    </r>
  </si>
  <si>
    <r>
      <t xml:space="preserve">1. </t>
    </r>
    <r>
      <rPr>
        <b/>
        <sz val="10"/>
        <rFont val="Arial Narrow"/>
        <family val="2"/>
      </rPr>
      <t>Porcentaje de ejecución del Plan de Auditoría,</t>
    </r>
    <r>
      <rPr>
        <sz val="10"/>
        <rFont val="Arial Narrow"/>
        <family val="2"/>
      </rPr>
      <t xml:space="preserve"> meta anual 100% 
2. I</t>
    </r>
    <r>
      <rPr>
        <b/>
        <sz val="10"/>
        <rFont val="Arial Narrow"/>
        <family val="2"/>
      </rPr>
      <t>nformes presentados  respecto al número de auditorías ejecutadas</t>
    </r>
    <r>
      <rPr>
        <sz val="10"/>
        <rFont val="Arial Narrow"/>
        <family val="2"/>
      </rPr>
      <t xml:space="preserve">, meta anual 100%
3. </t>
    </r>
    <r>
      <rPr>
        <b/>
        <sz val="10"/>
        <rFont val="Arial Narrow"/>
        <family val="2"/>
      </rPr>
      <t>Resultado final de la evaluación anual del Sistema de Control Interno con la metodología DAFP</t>
    </r>
    <r>
      <rPr>
        <sz val="10"/>
        <rFont val="Arial Narrow"/>
        <family val="2"/>
      </rPr>
      <t xml:space="preserve">, meta anual 75% 
</t>
    </r>
  </si>
  <si>
    <t>CÓDIGO</t>
  </si>
  <si>
    <t xml:space="preserve"> SEVALS-R1</t>
  </si>
  <si>
    <t xml:space="preserve"> SEVALS-R2</t>
  </si>
  <si>
    <t>NO PRESENTAR LOS INFORMES Y SEGUIMIENTOS LEGALMENTE ESTABLECIDOS, PRESENTARLOS DE MANERA PARCIAL, INEXACTA O EXTEMPORÁNEA</t>
  </si>
  <si>
    <t>Incumplir de manera total o parcial con la obligación de presentar los informes o realizar los seguimientos que legalmente han sido asignados a la Oficina de Control Interno</t>
  </si>
  <si>
    <r>
      <t xml:space="preserve">1. </t>
    </r>
    <r>
      <rPr>
        <b/>
        <sz val="10"/>
        <rFont val="Arial Narrow"/>
        <family val="2"/>
      </rPr>
      <t>Efectuar informe de seguimiento a la obligación de presentación de informes y seguimientos en forma oportuna/ Involucrados</t>
    </r>
    <r>
      <rPr>
        <sz val="10"/>
        <rFont val="Arial Narrow"/>
        <family val="2"/>
      </rPr>
      <t>: Control Interno/ inicia el 11/08/2017 y finaliza el 31/12/2017 /Jefe Oficina de Control Interno</t>
    </r>
  </si>
  <si>
    <r>
      <t xml:space="preserve">1. </t>
    </r>
    <r>
      <rPr>
        <b/>
        <sz val="10"/>
        <rFont val="Arial Narrow"/>
        <family val="2"/>
      </rPr>
      <t>Informes y seguimientos presentados oportunamente respecto al número total de informes y seguimientos</t>
    </r>
    <r>
      <rPr>
        <sz val="10"/>
        <rFont val="Arial Narrow"/>
        <family val="2"/>
      </rPr>
      <t>, meta anual 100%</t>
    </r>
  </si>
  <si>
    <t xml:space="preserve"> MINFRA-R1</t>
  </si>
  <si>
    <r>
      <t xml:space="preserve">1. </t>
    </r>
    <r>
      <rPr>
        <b/>
        <sz val="10"/>
        <rFont val="Arial Narrow"/>
        <family val="2"/>
      </rPr>
      <t>Implementar CIFRA - seguimiento a proyectos</t>
    </r>
    <r>
      <rPr>
        <sz val="10"/>
        <rFont val="Arial Narrow"/>
        <family val="2"/>
      </rPr>
      <t xml:space="preserve">/  OAP – TI/ 1° trimestre de 2017 a 4° trimestre de 2017/ DO
2. </t>
    </r>
    <r>
      <rPr>
        <b/>
        <sz val="10"/>
        <rFont val="Arial Narrow"/>
        <family val="2"/>
      </rPr>
      <t>Solicitar a la DC modificar los pliegos de condiciones incluyendo un tiempo máximo para la aprobación de las hojas de vida del personal profesional (controles)</t>
    </r>
    <r>
      <rPr>
        <sz val="10"/>
        <rFont val="Arial Narrow"/>
        <family val="2"/>
      </rPr>
      <t xml:space="preserve"> / DC /1° trimestre de 2017 a 2° trimestre de 2017/ DO
3. </t>
    </r>
    <r>
      <rPr>
        <b/>
        <sz val="10"/>
        <rFont val="Arial Narrow"/>
        <family val="2"/>
      </rPr>
      <t xml:space="preserve">Seguimiento a los procesos sancionatorios administrativos (cumplimiento, estabilidad y calidad) </t>
    </r>
    <r>
      <rPr>
        <sz val="10"/>
        <rFont val="Arial Narrow"/>
        <family val="2"/>
      </rPr>
      <t xml:space="preserve">/ Unidades ejecutoras / Cuando Aplica/ DO
4. </t>
    </r>
    <r>
      <rPr>
        <b/>
        <sz val="10"/>
        <rFont val="Arial Narrow"/>
        <family val="2"/>
      </rPr>
      <t>Solicitar a la DT y SMA fortalecer los controles ambientales, sociales y prediales</t>
    </r>
    <r>
      <rPr>
        <sz val="10"/>
        <rFont val="Arial Narrow"/>
        <family val="2"/>
      </rPr>
      <t xml:space="preserve"> / DT y SMA / 3° trimestre de 2017 / DO</t>
    </r>
  </si>
  <si>
    <r>
      <rPr>
        <b/>
        <sz val="10"/>
        <rFont val="Arial Narrow"/>
        <family val="2"/>
      </rPr>
      <t>% de atraso</t>
    </r>
    <r>
      <rPr>
        <sz val="10"/>
        <rFont val="Arial Narrow"/>
        <family val="2"/>
      </rPr>
      <t>, máximo 10%</t>
    </r>
  </si>
  <si>
    <t xml:space="preserve"> MINFRA-R2</t>
  </si>
  <si>
    <t xml:space="preserve"> MINFRA-R3</t>
  </si>
  <si>
    <r>
      <t xml:space="preserve">1. </t>
    </r>
    <r>
      <rPr>
        <b/>
        <sz val="10"/>
        <rFont val="Arial Narrow"/>
        <family val="2"/>
      </rPr>
      <t>Caso vías nacionales a cargo de la entidad: Continuar con el programa de administradores viales para que realicen el seguimiento a las obras recibidas y en garantía (Memorando a la SRNC)</t>
    </r>
    <r>
      <rPr>
        <sz val="10"/>
        <rFont val="Arial Narrow"/>
        <family val="2"/>
      </rPr>
      <t xml:space="preserve"> / Permanente Administradores Viales
2. </t>
    </r>
    <r>
      <rPr>
        <b/>
        <sz val="10"/>
        <rFont val="Arial Narrow"/>
        <family val="2"/>
      </rPr>
      <t xml:space="preserve">Enviar oficios a los Departamentos para que ellos reporten a Invias novedades en las vías a su cargo  en periodo de garantía y cobertura / DO / 2° trimestre de 2018 a 4° trimestre de 2018 </t>
    </r>
    <r>
      <rPr>
        <sz val="10"/>
        <rFont val="Arial Narrow"/>
        <family val="2"/>
      </rPr>
      <t>/ Subdirección Red Terciaria Férrea
3.</t>
    </r>
    <r>
      <rPr>
        <b/>
        <sz val="10"/>
        <rFont val="Arial Narrow"/>
        <family val="2"/>
      </rPr>
      <t xml:space="preserve"> Solicitar a la Dirección técnica continuar mejorando la calidad de los estudios y diseños </t>
    </r>
    <r>
      <rPr>
        <sz val="10"/>
        <rFont val="Arial Narrow"/>
        <family val="2"/>
      </rPr>
      <t xml:space="preserve"> / DO / 2° trimestre de 2018 a 4° trimestre de 2018 / Subdirección Red Terciaria Férrea
4. </t>
    </r>
    <r>
      <rPr>
        <b/>
        <sz val="10"/>
        <rFont val="Arial Narrow"/>
        <family val="2"/>
      </rPr>
      <t>Solicitar a la Dirección de Contratación que se mantenga el procedimiento estándar para requisitos técnicos habilitantes para los procesos de selección (obra e interventoría)</t>
    </r>
    <r>
      <rPr>
        <sz val="10"/>
        <rFont val="Arial Narrow"/>
        <family val="2"/>
      </rPr>
      <t xml:space="preserve"> / DC/ 3° trimestre de 2017 / Dirección Operativa  
5.</t>
    </r>
    <r>
      <rPr>
        <b/>
        <sz val="10"/>
        <rFont val="Arial Narrow"/>
        <family val="2"/>
      </rPr>
      <t xml:space="preserve"> Impartir una directriz a las Unidades ejecutoras en la cual se recomiende fortalecer los controles para definir los alcances de los proyectos a contratar en base a los estudios y diseños disponibles </t>
    </r>
    <r>
      <rPr>
        <sz val="10"/>
        <rFont val="Arial Narrow"/>
        <family val="2"/>
      </rPr>
      <t xml:space="preserve">/SEI - Unidades Ejecutoras / 4° trimestre de 2017 /Dirección Operativa  
6. </t>
    </r>
    <r>
      <rPr>
        <b/>
        <sz val="10"/>
        <rFont val="Arial Narrow"/>
        <family val="2"/>
      </rPr>
      <t>Impartir directriz a las Unidades Ejecutoras a cargo sobre la aplicación de los formatos MINFRA-FR-IMS-1 INFORME MENSUAL SUPERVISOR y MINFRA-FR-IMGTP-1 INFORME MENSUAL GESTOR TÉCNICO DE PROYECTO (memorando circular PC y DT)</t>
    </r>
    <r>
      <rPr>
        <sz val="10"/>
        <rFont val="Arial Narrow"/>
        <family val="2"/>
      </rPr>
      <t xml:space="preserve">  / 1° trimestre de 2017 a 2° trimestre de 2017/ DIRECCIÓN OPERATIVA
</t>
    </r>
  </si>
  <si>
    <r>
      <t>1.</t>
    </r>
    <r>
      <rPr>
        <b/>
        <sz val="10"/>
        <rFont val="Arial Narrow"/>
        <family val="2"/>
      </rPr>
      <t xml:space="preserve"> Obras visitadas con deficiencias en la calidad y estabilidad de obra  / total de obras en garantía</t>
    </r>
    <r>
      <rPr>
        <sz val="10"/>
        <rFont val="Arial Narrow"/>
        <family val="2"/>
      </rPr>
      <t>, Máximo 5%</t>
    </r>
  </si>
  <si>
    <r>
      <t xml:space="preserve">1. </t>
    </r>
    <r>
      <rPr>
        <b/>
        <sz val="10"/>
        <rFont val="Arial Narrow"/>
        <family val="2"/>
      </rPr>
      <t>Solicitar a la Dirección de Contratación validar la pertinencia de incluir en el estudio previo, para la celebración de convenios, la obligación por parte del contratista derivado de constituir las pólizas de cumplimiento a favor del ente territorial y/o Invias</t>
    </r>
    <r>
      <rPr>
        <sz val="10"/>
        <rFont val="Arial Narrow"/>
        <family val="2"/>
      </rPr>
      <t xml:space="preserve"> / DC 2° trimestre de 2017 / DIRECCIÓN OPERATIVA
2. I</t>
    </r>
    <r>
      <rPr>
        <b/>
        <sz val="10"/>
        <rFont val="Arial Narrow"/>
        <family val="2"/>
      </rPr>
      <t>mplementación y socialización de formato ENTREGA DE PUESTO DE TRABAJO) – Memorando</t>
    </r>
    <r>
      <rPr>
        <sz val="10"/>
        <rFont val="Arial Narrow"/>
        <family val="2"/>
      </rPr>
      <t xml:space="preserve"> / DT - SA – DO / 4° trimestre de 2017 /DIRECCIÓN OPERATIVA
3. </t>
    </r>
    <r>
      <rPr>
        <b/>
        <sz val="10"/>
        <rFont val="Arial Narrow"/>
        <family val="2"/>
      </rPr>
      <t>Solicitar a la Dirección de Contratación un concepto de viabilidad sobre la inclusión de formatos para liquidación de convenios dentro del proceso de GESTIÓN CONTRACTUAL</t>
    </r>
    <r>
      <rPr>
        <sz val="10"/>
        <rFont val="Arial Narrow"/>
        <family val="2"/>
      </rPr>
      <t xml:space="preserve">/ DO /2° trimestre de 2017 / DIRECCIÓN OPERATIVA
4. </t>
    </r>
    <r>
      <rPr>
        <b/>
        <sz val="10"/>
        <rFont val="Arial Narrow"/>
        <family val="2"/>
      </rPr>
      <t>Impartir directriz a las Unidades Ejecutoras a cargo sobre la aplicación de  los formatos MINFRA-FR-IMS-1 INFORME MENSUAL SUPERVISOR y MINFRA-FR-IMGTP-1 INFORME MENSUAL GESTOR TÉCNICO DE PROYECTO (memorando circular PC y DT)</t>
    </r>
    <r>
      <rPr>
        <sz val="10"/>
        <rFont val="Arial Narrow"/>
        <family val="2"/>
      </rPr>
      <t xml:space="preserve">  / 1° trimestre de 2017 a 2° trimestre de 2017/ DIRECCIÓN OPERATIVA
5. </t>
    </r>
    <r>
      <rPr>
        <b/>
        <sz val="10"/>
        <rFont val="Arial Narrow"/>
        <family val="2"/>
      </rPr>
      <t>Reiterar solicitud a la OAJ un concepto sobre las acciones que proceden ante incumplimientos de las obligaciones adquiridas por las entidades con las que se suscriben convenios administrativos</t>
    </r>
    <r>
      <rPr>
        <sz val="10"/>
        <rFont val="Arial Narrow"/>
        <family val="2"/>
      </rPr>
      <t xml:space="preserve"> /OFICINA ASESORA JÚRIDICA /2° trimestre de 2017 /DIRECCIÓN OPERATIVA
</t>
    </r>
  </si>
  <si>
    <r>
      <t xml:space="preserve">1. </t>
    </r>
    <r>
      <rPr>
        <b/>
        <sz val="10"/>
        <rFont val="Arial Narrow"/>
        <family val="2"/>
      </rPr>
      <t>No. de convenios liquidados  / No. de convenios recibidos a satisfacción</t>
    </r>
    <r>
      <rPr>
        <sz val="10"/>
        <rFont val="Arial Narrow"/>
        <family val="2"/>
      </rPr>
      <t xml:space="preserve">, meta aual 70%
2. </t>
    </r>
    <r>
      <rPr>
        <b/>
        <sz val="10"/>
        <rFont val="Arial Narrow"/>
        <family val="2"/>
      </rPr>
      <t>No. de convenios recibidos a satisfacción  / No. de convenios suscrito</t>
    </r>
    <r>
      <rPr>
        <sz val="10"/>
        <rFont val="Arial Narrow"/>
        <family val="2"/>
      </rPr>
      <t>s, meta aual 50%</t>
    </r>
  </si>
  <si>
    <r>
      <t xml:space="preserve">1. </t>
    </r>
    <r>
      <rPr>
        <b/>
        <sz val="10"/>
        <rFont val="Arial Narrow"/>
        <family val="2"/>
      </rPr>
      <t>Mesas de trabajo con los interesados en las capacitaciones, y cuando es posible con los posibles oferentes, para manifestar las necesidades a satisfacer y definir la contratación</t>
    </r>
    <r>
      <rPr>
        <sz val="10"/>
        <rFont val="Arial Narrow"/>
        <family val="2"/>
      </rPr>
      <t xml:space="preserve"> /Todas las Unidades Ejecutoras / Permanente /Grupo Talento Humano
2. A</t>
    </r>
    <r>
      <rPr>
        <b/>
        <sz val="10"/>
        <rFont val="Arial Narrow"/>
        <family val="2"/>
      </rPr>
      <t>mpliación de la cobertura de las capacitaciones mediante el sistema de virtualidad de la capacitación</t>
    </r>
    <r>
      <rPr>
        <sz val="10"/>
        <rFont val="Arial Narrow"/>
        <family val="2"/>
      </rPr>
      <t xml:space="preserve"> / Grupo Talento Humano
</t>
    </r>
  </si>
  <si>
    <t>AFINCO-R1</t>
  </si>
  <si>
    <t>AFINCO-R2</t>
  </si>
  <si>
    <r>
      <t xml:space="preserve">1. </t>
    </r>
    <r>
      <rPr>
        <b/>
        <sz val="10"/>
        <rFont val="Arial Narrow"/>
        <family val="2"/>
      </rPr>
      <t>Mejorar la calidad de la información que se suministra en los estados Financieros  (plan de mejoramiento)</t>
    </r>
    <r>
      <rPr>
        <sz val="10"/>
        <rFont val="Arial Narrow"/>
        <family val="2"/>
      </rPr>
      <t xml:space="preserve">/ Involucrados: Unidades Ejecutoras y Subdirección Financiera/ Según cronograma acordado con OCI / Grupo de Contabilidad
2. </t>
    </r>
    <r>
      <rPr>
        <b/>
        <sz val="10"/>
        <rFont val="Arial Narrow"/>
        <family val="2"/>
      </rPr>
      <t>Adoptar una política de depuración contable permanente y de sostenibilidad de la calidad de la información</t>
    </r>
    <r>
      <rPr>
        <sz val="10"/>
        <rFont val="Arial Narrow"/>
        <family val="2"/>
      </rPr>
      <t xml:space="preserve">/ Involucrados: DG - SF/ inicia el 3° trimestre de 2017 y finaliza el 3° trimestre de 2017 / Grupo de Contabilidad
3. </t>
    </r>
    <r>
      <rPr>
        <b/>
        <sz val="10"/>
        <rFont val="Arial Narrow"/>
        <family val="2"/>
      </rPr>
      <t>Actualizar la resolución de políticas contables</t>
    </r>
    <r>
      <rPr>
        <sz val="10"/>
        <rFont val="Arial Narrow"/>
        <family val="2"/>
      </rPr>
      <t xml:space="preserve"> / Involucrados: DG - SF/ inicia el 4° trimestre de 2017 y finaliza el 4° trimestre de 2017 /Grupo de Contabilidad
4. </t>
    </r>
    <r>
      <rPr>
        <b/>
        <sz val="10"/>
        <rFont val="Arial Narrow"/>
        <family val="2"/>
      </rPr>
      <t>Adoptar Políticas para realizar las conciliaciones, cruces de información</t>
    </r>
    <r>
      <rPr>
        <sz val="10"/>
        <rFont val="Arial Narrow"/>
        <family val="2"/>
      </rPr>
      <t xml:space="preserve"> / Involucrados: DG - SF/ inicia el 4° trimestre de 2017 y finaliza el 4° trimestre de 2017 / Grupo de Contabilidad
5. </t>
    </r>
    <r>
      <rPr>
        <b/>
        <sz val="10"/>
        <rFont val="Arial Narrow"/>
        <family val="2"/>
      </rPr>
      <t>Consultar, a la Contaduría General de la Nación, las situaciones en que se presente duda sobre la adecuada interpretación del hecho económico</t>
    </r>
    <r>
      <rPr>
        <sz val="10"/>
        <rFont val="Arial Narrow"/>
        <family val="2"/>
      </rPr>
      <t xml:space="preserve">/ Involucrados: SF/ Cuándo aplique, permanente / Grupo de Contabilidad
6. </t>
    </r>
    <r>
      <rPr>
        <b/>
        <sz val="10"/>
        <rFont val="Arial Narrow"/>
        <family val="2"/>
      </rPr>
      <t>Hacer revisiones periódicas sobre la consistencia de los saldos que revelen las diferentes cuentas y subcuentas. *(observación AIC)</t>
    </r>
    <r>
      <rPr>
        <sz val="10"/>
        <rFont val="Arial Narrow"/>
        <family val="2"/>
      </rPr>
      <t xml:space="preserve">/ Involucrados: SF/ mensualmente 2° trimestre de 2017 / Grupo de Contabilidad
7. </t>
    </r>
    <r>
      <rPr>
        <b/>
        <sz val="10"/>
        <rFont val="Arial Narrow"/>
        <family val="2"/>
      </rPr>
      <t>Analizar el informe de la CGR y actualizar la Carta de Riesgo, alineando los Planes de mejoramiento</t>
    </r>
    <r>
      <rPr>
        <sz val="10"/>
        <rFont val="Arial Narrow"/>
        <family val="2"/>
      </rPr>
      <t xml:space="preserve"> / Involucrados: Unidades Ejecutoras y Subdirección Financiera/ Según cronograma acordado con OCI / Grupo de Contabilidad</t>
    </r>
  </si>
  <si>
    <r>
      <t xml:space="preserve">1. </t>
    </r>
    <r>
      <rPr>
        <b/>
        <sz val="10"/>
        <rFont val="Arial Narrow"/>
        <family val="2"/>
      </rPr>
      <t>Concepto CGR</t>
    </r>
    <r>
      <rPr>
        <sz val="10"/>
        <rFont val="Arial Narrow"/>
        <family val="2"/>
      </rPr>
      <t>, meta: favorable</t>
    </r>
  </si>
  <si>
    <t xml:space="preserve">PAGO DE LAS OBLIGACIONES FINANCIERAS DE LA ENTIDAD NO OPORTUNO O CON INCONSISTENCIAS </t>
  </si>
  <si>
    <t>Incumplimiento de los plazos establecidos contractualmente, en el plan de acción y/o calendario tributario. 
Deducciones por un mayor o menor valor  y/o consignaciones en cuentas bancarias diferentes</t>
  </si>
  <si>
    <r>
      <t xml:space="preserve">1. </t>
    </r>
    <r>
      <rPr>
        <b/>
        <sz val="10"/>
        <rFont val="Arial Narrow"/>
        <family val="2"/>
      </rPr>
      <t>Capacitación al personal que participa en el proceso de control financiero y contable</t>
    </r>
    <r>
      <rPr>
        <sz val="10"/>
        <rFont val="Arial Narrow"/>
        <family val="2"/>
      </rPr>
      <t xml:space="preserve"> / Permanente / Subdirección Financiera
2. </t>
    </r>
    <r>
      <rPr>
        <b/>
        <sz val="10"/>
        <rFont val="Arial Narrow"/>
        <family val="2"/>
      </rPr>
      <t xml:space="preserve">Actualizar permanentemente la información en los aplicativos de embargos y gestión tributaria </t>
    </r>
    <r>
      <rPr>
        <sz val="10"/>
        <rFont val="Arial Narrow"/>
        <family val="2"/>
      </rPr>
      <t xml:space="preserve">/ Involucrados SF- OAJ / Permanente /Subdirección Financiera
</t>
    </r>
  </si>
  <si>
    <r>
      <t xml:space="preserve">1. </t>
    </r>
    <r>
      <rPr>
        <b/>
        <sz val="10"/>
        <rFont val="Arial Narrow"/>
        <family val="2"/>
      </rPr>
      <t>Tiempo promedio de pago de obligaciones</t>
    </r>
    <r>
      <rPr>
        <sz val="10"/>
        <rFont val="Arial Narrow"/>
        <family val="2"/>
      </rPr>
      <t>, meta anuial 20 días</t>
    </r>
  </si>
  <si>
    <t>ALEDEJ-R1</t>
  </si>
  <si>
    <t>ALEDEJ-R2</t>
  </si>
  <si>
    <t>ALEDEJ-R3</t>
  </si>
  <si>
    <t>ALEDEJ-R4</t>
  </si>
  <si>
    <t>ALEDEJ-R5</t>
  </si>
  <si>
    <t>DECIDIR CONCILIAR TOTAL O PARCIALMENTE EN CASOS QUE NO LO AMERITEN O DECIDIR NO CONCILIAR EN CASOS EN LOS QUE SE REQUIERE O SEA RECOMENDABLE</t>
  </si>
  <si>
    <t>Las Fichas Técnicas suministradas al Comité por la OAJ, sobre los asuntos susceptibles de conciliación extrajudicial en materia contencioso administrativa, podrían presentar deficiencias en la calidad de la información del estudio jurídico (integridad, confiabilidad e idoneidad) dificultando la adecuada toma de decisión respecto a conciliar o no en un caso específico.</t>
  </si>
  <si>
    <t>Cumplimiento</t>
  </si>
  <si>
    <r>
      <t xml:space="preserve">1. </t>
    </r>
    <r>
      <rPr>
        <b/>
        <sz val="10"/>
        <rFont val="Arial Narrow"/>
        <family val="2"/>
      </rPr>
      <t xml:space="preserve">Formular e  Implementar la Política de Prevención del daño Antijurídico </t>
    </r>
    <r>
      <rPr>
        <sz val="10"/>
        <rFont val="Arial Narrow"/>
        <family val="2"/>
      </rPr>
      <t xml:space="preserve">/ involucrados: Todas las dependencias / Según cronograma ANDJE /Comité 
2. </t>
    </r>
    <r>
      <rPr>
        <b/>
        <sz val="10"/>
        <rFont val="Arial Narrow"/>
        <family val="2"/>
      </rPr>
      <t>Consultar a la ANDJE sobre la Implementación del nuevo módulo para la Secretaría Técnica en el aplicativo EKOGUI y la pertinencia  reglamento de funcionamiento interno del Comité</t>
    </r>
    <r>
      <rPr>
        <sz val="10"/>
        <rFont val="Arial Narrow"/>
        <family val="2"/>
      </rPr>
      <t xml:space="preserve"> / Todas las dependencias /Diciembre  de 2017 /Comité
</t>
    </r>
  </si>
  <si>
    <r>
      <t xml:space="preserve">1. </t>
    </r>
    <r>
      <rPr>
        <b/>
        <sz val="10"/>
        <rFont val="Arial Narrow"/>
        <family val="2"/>
      </rPr>
      <t>% de ejecución de la Política de Prevención del daño Antijurídico</t>
    </r>
    <r>
      <rPr>
        <sz val="10"/>
        <rFont val="Arial Narrow"/>
        <family val="2"/>
      </rPr>
      <t>, meta 80%</t>
    </r>
  </si>
  <si>
    <t>INCUMPLIMIENTO EN EL RECONOCIMIENTO Y/O PAGO DE LA CARTERA A FAVOR DE LA ENTIDAD, POR PARTE DE LOS DEUDORES</t>
  </si>
  <si>
    <t>Como consecuencia de las obligaciones derivadas de Siniestros declarados a los contratistas, Liquidaciones de contratos bilaterales o unilaterales con saldos a favor de Invias, Sanciones contractuales, Disciplinarios, hipotecarios MOPT, Deudas de Contraprestación Portuaria en contratos de concesión, órdenes judiciales, etc</t>
  </si>
  <si>
    <r>
      <t xml:space="preserve">1. </t>
    </r>
    <r>
      <rPr>
        <b/>
        <sz val="10"/>
        <rFont val="Arial Narrow"/>
        <family val="2"/>
      </rPr>
      <t xml:space="preserve">Reiterar solicitud de capacitación en SECOP para poder ubicar los contratos que tengan los deudores a nivel nacional </t>
    </r>
    <r>
      <rPr>
        <sz val="10"/>
        <rFont val="Arial Narrow"/>
        <family val="2"/>
      </rPr>
      <t xml:space="preserve">/ involucrados: Dirección de Contratación / 30/10/2017 / Coordinador Grupo de Jurisdicción Coactiva
2. </t>
    </r>
    <r>
      <rPr>
        <b/>
        <sz val="10"/>
        <rFont val="Arial Narrow"/>
        <family val="2"/>
      </rPr>
      <t>Reunión semestral con los Grupos de Contabilidad y Tesorería para seguimiento de temas claves /involucrados: Grupos de  Contabilidad y Tesorería</t>
    </r>
    <r>
      <rPr>
        <sz val="10"/>
        <rFont val="Arial Narrow"/>
        <family val="2"/>
      </rPr>
      <t xml:space="preserve"> / junio a Diciembre de 2017 / Coordinador Grupo de Jurisdicción Coactiva
3. </t>
    </r>
    <r>
      <rPr>
        <b/>
        <sz val="10"/>
        <rFont val="Arial Narrow"/>
        <family val="2"/>
      </rPr>
      <t>Culminar actualización del procedimiento relacionado con el límite de reiteraciones por medio de oficios, respecto al cobro</t>
    </r>
    <r>
      <rPr>
        <sz val="10"/>
        <rFont val="Arial Narrow"/>
        <family val="2"/>
      </rPr>
      <t xml:space="preserve"> / involucrados: Oficina Asesora de Planeación / 1/10/2017 / Coordinador Grupo de Jurisdicción Coactiva
4. </t>
    </r>
    <r>
      <rPr>
        <b/>
        <sz val="10"/>
        <rFont val="Arial Narrow"/>
        <family val="2"/>
      </rPr>
      <t>Proyecto de actos administrativos de pérdida de fuerza ejecutoria para aprobación del Comité Técnico de Sostenibilidad del Sistema Contable</t>
    </r>
    <r>
      <rPr>
        <sz val="10"/>
        <rFont val="Arial Narrow"/>
        <family val="2"/>
      </rPr>
      <t xml:space="preserve"> / involucrados: Oficina Asesora Jurídica, Grupo de Contabilidad y Comité / 1/12/2017 /Coordinador Grupo de Jurisdicción Coactiva
</t>
    </r>
  </si>
  <si>
    <r>
      <t xml:space="preserve">1. </t>
    </r>
    <r>
      <rPr>
        <b/>
        <sz val="10"/>
        <rFont val="Arial Narrow"/>
        <family val="2"/>
      </rPr>
      <t>Cobros persuasivos y procesos coactivos adelantados</t>
    </r>
    <r>
      <rPr>
        <sz val="10"/>
        <rFont val="Arial Narrow"/>
        <family val="2"/>
      </rPr>
      <t>, meta anual 100%</t>
    </r>
  </si>
  <si>
    <t>EMISIÓN NO OPORTUNA DE CONCEPTOS JURÍDICOS</t>
  </si>
  <si>
    <t>La emisión y trámites de conceptos se requieren para que las unidades ejecutoras y contratistas tomen decisiones sobre la vida y trámite del respectivo contrato, adicionalmente el control de legalidad que se le hace a diferentes actos administrativos los cuales son requeridos tanto por el Ministerio de Transporte como por INVIAS. Cuando no son tramitados en forma oportuna, eficaz y eficiente se corre el riesgo de que los contratos se paralicen, soliciten desequilibrios económicos, no se inicien las acciones contractuales sancionatorias o nos hagan efectivos silencios administrativos positivos, cuando a ello hubiere lugar</t>
  </si>
  <si>
    <r>
      <t xml:space="preserve">1. </t>
    </r>
    <r>
      <rPr>
        <b/>
        <sz val="10"/>
        <rFont val="Arial Narrow"/>
        <family val="2"/>
      </rPr>
      <t>Continuar con la realización de reuniones con los abogados de las territoriales y unidades Ejecutoras (semestralmente), apoyado en tecnologías de la información</t>
    </r>
    <r>
      <rPr>
        <sz val="10"/>
        <rFont val="Arial Narrow"/>
        <family val="2"/>
      </rPr>
      <t xml:space="preserve"> / involucrados: OAJ - Direcciones Territoriales y Unidades Ejecutoras / Permanente / OAJ</t>
    </r>
  </si>
  <si>
    <r>
      <t xml:space="preserve">1. </t>
    </r>
    <r>
      <rPr>
        <b/>
        <sz val="10"/>
        <rFont val="Arial Narrow"/>
        <family val="2"/>
      </rPr>
      <t>Tiempo promedio de emisión de conceptos</t>
    </r>
    <r>
      <rPr>
        <sz val="10"/>
        <rFont val="Arial Narrow"/>
        <family val="2"/>
      </rPr>
      <t xml:space="preserve">, meta anual 15 días hábiles </t>
    </r>
  </si>
  <si>
    <t>CONDENAS Y/O SANCIONES PECUNIARIAS Y/O ADMINISTRATIVAS EN CONTRA DE LA ENTIDAD</t>
  </si>
  <si>
    <t xml:space="preserve">Que de las pruebas que se aporten o allegen al proceso el operador judicial (Jueces o Magistrados), consideren y fallen que la Entidad tiene responsabilidad en los hechos objeto de demanda y que por lo tanto deba pagar o correr con el pago de las obligaciones que se originen en dicho fallo. Igualmente, la debilidad de la argumentación que se presente en la contestaciones de demandas o en el impulso o seguimiento procesal </t>
  </si>
  <si>
    <r>
      <t xml:space="preserve">1. </t>
    </r>
    <r>
      <rPr>
        <b/>
        <sz val="10"/>
        <rFont val="Arial Narrow"/>
        <family val="2"/>
      </rPr>
      <t>Coordinar Reuniones con ANDJE para revisar y definir estrategia de defensa en los procesos</t>
    </r>
    <r>
      <rPr>
        <sz val="10"/>
        <rFont val="Arial Narrow"/>
        <family val="2"/>
      </rPr>
      <t xml:space="preserve"> / Cuando aplique / OAJ - ANDJE 
2. </t>
    </r>
    <r>
      <rPr>
        <b/>
        <sz val="10"/>
        <rFont val="Arial Narrow"/>
        <family val="2"/>
      </rPr>
      <t>Continuar con el Estudio de condenas en contra y a favor en reuniones trimestrales</t>
    </r>
    <r>
      <rPr>
        <sz val="10"/>
        <rFont val="Arial Narrow"/>
        <family val="2"/>
      </rPr>
      <t xml:space="preserve"> / Permanente / Coordinador grupo de Procesos judiciales y Litigantes
3. </t>
    </r>
    <r>
      <rPr>
        <b/>
        <sz val="10"/>
        <rFont val="Arial Narrow"/>
        <family val="2"/>
      </rPr>
      <t>Dar continuidad a la Reunión ejecutiva mensual de jefe OAJ con los coordinadores</t>
    </r>
    <r>
      <rPr>
        <sz val="10"/>
        <rFont val="Arial Narrow"/>
        <family val="2"/>
      </rPr>
      <t xml:space="preserve"> / Permanente / Jefe OAJ - Coordinadores de Grupo
</t>
    </r>
  </si>
  <si>
    <r>
      <t xml:space="preserve">1. </t>
    </r>
    <r>
      <rPr>
        <b/>
        <sz val="10"/>
        <rFont val="Arial Narrow"/>
        <family val="2"/>
      </rPr>
      <t># de sentencias absolutorias  / # número de sentencias proferidas</t>
    </r>
    <r>
      <rPr>
        <sz val="10"/>
        <rFont val="Arial Narrow"/>
        <family val="2"/>
      </rPr>
      <t xml:space="preserve">, meta anual 70% 
2. </t>
    </r>
    <r>
      <rPr>
        <b/>
        <sz val="10"/>
        <rFont val="Arial Narrow"/>
        <family val="2"/>
      </rPr>
      <t>$ Cuantía condenada / $ Cuantías pretendías en las demandas ejecutoriadas</t>
    </r>
    <r>
      <rPr>
        <sz val="10"/>
        <rFont val="Arial Narrow"/>
        <family val="2"/>
      </rPr>
      <t xml:space="preserve">, meta anual 70% 
</t>
    </r>
  </si>
  <si>
    <t>ELABORACIÓN DE LOS ACTOS ADMINISTRATIVOS SANCIONATORIOS Y DECLARATIVOS DE SINIESTRO QUE AL IR A INSTANCIAS JUDICIALES OCASIONEN CONDENAS CONTRA LA ENTIDAD</t>
  </si>
  <si>
    <r>
      <t xml:space="preserve">1. </t>
    </r>
    <r>
      <rPr>
        <b/>
        <sz val="10"/>
        <rFont val="Arial Narrow"/>
        <family val="2"/>
      </rPr>
      <t>Actualizar procedimiento “ADELEJ-PR-6 PROCEDIMIENTO ADMINISTRATIVO SANCIONATORIO” (PAS), incluyendo plazos (acuerdos de nivel de servicio ANS)</t>
    </r>
    <r>
      <rPr>
        <sz val="10"/>
        <rFont val="Arial Narrow"/>
        <family val="2"/>
      </rPr>
      <t xml:space="preserve"> / Diciembre de 2017 / OAJ
2. </t>
    </r>
    <r>
      <rPr>
        <b/>
        <sz val="10"/>
        <rFont val="Arial Narrow"/>
        <family val="2"/>
      </rPr>
      <t>Realizar mesa de trabajo con el grupo que actualizó el Manual de Interventoría (para armonizar su contenido con el PAS)</t>
    </r>
    <r>
      <rPr>
        <sz val="10"/>
        <rFont val="Arial Narrow"/>
        <family val="2"/>
      </rPr>
      <t xml:space="preserve"> / involucrados: DO / Diciembre de 2017 /OAJ
3. </t>
    </r>
    <r>
      <rPr>
        <b/>
        <sz val="10"/>
        <rFont val="Arial Narrow"/>
        <family val="2"/>
      </rPr>
      <t>Verificar que durante la etapa precontractual se remitan los reportes o certificaciones de investigaciones en curso y sancionados</t>
    </r>
    <r>
      <rPr>
        <sz val="10"/>
        <rFont val="Arial Narrow"/>
        <family val="2"/>
      </rPr>
      <t xml:space="preserve">  / Diciembre de 2017 /OAJ
</t>
    </r>
  </si>
  <si>
    <t>Imponer de multas, declarar incumplimientos- caducidad y demás sanciones, evocando hechos u omisiones generadores de incumplimiento de las obligaciones contractuales, legales o reglamentarias, a cargo del contratista, generando una instancia conminatoria al cumplimiento de las obligaciones contractuales, luego apeladas.</t>
  </si>
  <si>
    <t>ATALHU-R1</t>
  </si>
  <si>
    <t xml:space="preserve">EXCEPCIONALMENTE </t>
  </si>
  <si>
    <t>OCASIONALMENTE</t>
  </si>
  <si>
    <t xml:space="preserve">MAYOR </t>
  </si>
  <si>
    <t xml:space="preserve">INSIGNIFICANTE </t>
  </si>
  <si>
    <t>CATASTRÓFICO</t>
  </si>
  <si>
    <t>MEDIO</t>
  </si>
  <si>
    <t>MENOR</t>
  </si>
  <si>
    <t xml:space="preserve">RIESGO INHERENTE
</t>
  </si>
  <si>
    <r>
      <t>REGULARMENTE</t>
    </r>
    <r>
      <rPr>
        <b/>
        <sz val="11"/>
        <color rgb="FF1F497D"/>
        <rFont val="Calibri"/>
        <family val="2"/>
        <scheme val="minor"/>
      </rPr>
      <t xml:space="preserve"> </t>
    </r>
    <r>
      <rPr>
        <b/>
        <sz val="11"/>
        <color rgb="FF000000"/>
        <rFont val="Calibri"/>
        <family val="2"/>
        <scheme val="minor"/>
      </rPr>
      <t xml:space="preserve"> </t>
    </r>
  </si>
  <si>
    <r>
      <t>GENERALMENTE</t>
    </r>
    <r>
      <rPr>
        <b/>
        <sz val="11"/>
        <color rgb="FF1F497D"/>
        <rFont val="Calibri"/>
        <family val="2"/>
        <scheme val="minor"/>
      </rPr>
      <t xml:space="preserve"> </t>
    </r>
    <r>
      <rPr>
        <b/>
        <sz val="11"/>
        <color rgb="FF000000"/>
        <rFont val="Calibri"/>
        <family val="2"/>
        <scheme val="minor"/>
      </rPr>
      <t xml:space="preserve"> </t>
    </r>
  </si>
  <si>
    <r>
      <t>SIEMPRE</t>
    </r>
    <r>
      <rPr>
        <b/>
        <sz val="11"/>
        <color rgb="FF1F497D"/>
        <rFont val="Calibri"/>
        <family val="2"/>
        <scheme val="minor"/>
      </rPr>
      <t xml:space="preserve"> </t>
    </r>
    <r>
      <rPr>
        <b/>
        <sz val="11"/>
        <color rgb="FF000000"/>
        <rFont val="Calibri"/>
        <family val="2"/>
        <scheme val="minor"/>
      </rPr>
      <t xml:space="preserve"> </t>
    </r>
  </si>
  <si>
    <t>DESACTUALIZACIÓN DE REQUERIMIENTOS TÉCNICOS PARA ESTRUCTURACIÓN Y EJECUCIÓN DE ESTUDIOS Y DISEÑOS</t>
  </si>
  <si>
    <t>Dentro de la estructuración para estudios y diseños deben contemplarse requerimientos técnicos actualizados, acordes con la normatividad vigente; además de situaciones sobrevinientes de carácter social y  ambiental que afecten la ejecución de un proyecto</t>
  </si>
  <si>
    <r>
      <t xml:space="preserve">1. </t>
    </r>
    <r>
      <rPr>
        <b/>
        <sz val="10"/>
        <rFont val="Arial Narrow"/>
        <family val="2"/>
      </rPr>
      <t>Solicitar recursos para contratar consultorías especializadas para la actualización de requerimientos técnicos (cada 3 años)</t>
    </r>
    <r>
      <rPr>
        <sz val="10"/>
        <rFont val="Arial Narrow"/>
        <family val="2"/>
      </rPr>
      <t xml:space="preserve">/ AP – DT/ Octubre de 2017 / SEI - Grupo de Estudios
2. </t>
    </r>
    <r>
      <rPr>
        <b/>
        <sz val="10"/>
        <rFont val="Arial Narrow"/>
        <family val="2"/>
      </rPr>
      <t xml:space="preserve">Revisar la caracterización del proceso y el procedimiento de estudios (actualizarlo si es el caso) </t>
    </r>
    <r>
      <rPr>
        <sz val="10"/>
        <rFont val="Arial Narrow"/>
        <family val="2"/>
      </rPr>
      <t xml:space="preserve">/ OAP - Desarrollo Organizacional / Septiembre de 2017 / SEI - Grupo de Estudios
3. </t>
    </r>
    <r>
      <rPr>
        <b/>
        <sz val="10"/>
        <rFont val="Arial Narrow"/>
        <family val="2"/>
      </rPr>
      <t xml:space="preserve">Requerir a los contratistas los documentos necesarios para dar inicio al trámite de liquidación los contratos dentro del plazo legal /  DC / Permanente, cuando aplique </t>
    </r>
    <r>
      <rPr>
        <sz val="10"/>
        <rFont val="Arial Narrow"/>
        <family val="2"/>
      </rPr>
      <t xml:space="preserve">/ SEI
4. </t>
    </r>
    <r>
      <rPr>
        <b/>
        <sz val="10"/>
        <rFont val="Arial Narrow"/>
        <family val="2"/>
      </rPr>
      <t>Solicitar a las Direcciones Territoriales informar si existen antecedentes de orden público en la zona del proyecto a estructurar</t>
    </r>
    <r>
      <rPr>
        <sz val="10"/>
        <rFont val="Arial Narrow"/>
        <family val="2"/>
      </rPr>
      <t xml:space="preserve"> /SEI, DT Y DIRECCIÓN TERRITORIAL / Permanente, cuando aplique SEI y DT
5. </t>
    </r>
    <r>
      <rPr>
        <b/>
        <sz val="10"/>
        <rFont val="Arial Narrow"/>
        <family val="2"/>
      </rPr>
      <t>Actualizar anualmente la  Base de Datos de Necesidades con la información suministrada por la Direcciones Territoriales y Unidades Ejecutoras</t>
    </r>
    <r>
      <rPr>
        <sz val="10"/>
        <rFont val="Arial Narrow"/>
        <family val="2"/>
      </rPr>
      <t xml:space="preserve">  / SEI - Direcciones  Territoriales y Unidades Ejecutoras / Diciembre de 2017 / SEI - Grupo de Estudios</t>
    </r>
  </si>
  <si>
    <r>
      <t xml:space="preserve">1. </t>
    </r>
    <r>
      <rPr>
        <b/>
        <sz val="10"/>
        <rFont val="Arial Narrow"/>
        <family val="2"/>
      </rPr>
      <t>Estudios y/o diseños de la red vial aprobados acordes con los requerimientos técnicos</t>
    </r>
    <r>
      <rPr>
        <sz val="10"/>
        <rFont val="Arial Narrow"/>
        <family val="2"/>
      </rPr>
      <t xml:space="preserve"> / 100%</t>
    </r>
  </si>
  <si>
    <t xml:space="preserve">NO CONTEMPLAR LAS VARIABLES QUE PUEDEN ORIGINAR UNA EMERGENCIA PREVISIBLE Y CON ELLO POSIBLES PÉRDIDAS SOCIOECONOMICAS Y DETERIORO DE LA CREDIBILIDAD DE LA ENTIDAD, DURANTE LA PLANIFICACIÓN, EJECUCIÓN Y OPERACIÓN DE LA INFRAESTRUCTURA DE TRANSPORTE </t>
  </si>
  <si>
    <t>Dentro de los procesos de planificación, ejecución y operación de un proyecto de infraestructura de transporte, deben incluirse las diferentes variables encaminadas a reducir la vulnerabilidad y a conocer las amenazas, mejorando la resiliencia a través de medidas de adaptación y/o mitigación efectivas, con el fin de minimizar el riesgo ante una amenaza natural o antrópica</t>
  </si>
  <si>
    <r>
      <t xml:space="preserve">1. </t>
    </r>
    <r>
      <rPr>
        <b/>
        <sz val="10"/>
        <rFont val="Arial Narrow"/>
        <family val="2"/>
      </rPr>
      <t>Realizar alianzas estratégicas con Entes Gubernamentales que cuenten con   información de los componentes de  gestión del riesgo y cambio climático   (servicio geológico)</t>
    </r>
    <r>
      <rPr>
        <sz val="10"/>
        <rFont val="Arial Narrow"/>
        <family val="2"/>
      </rPr>
      <t xml:space="preserve"> / DC / 1/01/2018 al 1/12/2018 / SPA
2. </t>
    </r>
    <r>
      <rPr>
        <b/>
        <sz val="10"/>
        <rFont val="Arial Narrow"/>
        <family val="2"/>
      </rPr>
      <t xml:space="preserve">Coordinar el seguimiento de la implementación de los lineamientos en los diferentes modos de transporte a cargo del Comité de Gestión del Riesgo  - RESOLUCION 4806 </t>
    </r>
    <r>
      <rPr>
        <sz val="10"/>
        <rFont val="Arial Narrow"/>
        <family val="2"/>
      </rPr>
      <t xml:space="preserve">/ 2015/ Permanente / SPA
3. </t>
    </r>
    <r>
      <rPr>
        <b/>
        <sz val="10"/>
        <rFont val="Arial Narrow"/>
        <family val="2"/>
      </rPr>
      <t>Revisión de los procedimientos asegurando su alineación con la nueva caracterización del proceso y el proyecto en implementación</t>
    </r>
    <r>
      <rPr>
        <sz val="10"/>
        <rFont val="Arial Narrow"/>
        <family val="2"/>
      </rPr>
      <t xml:space="preserve"> / Septiembre 18 de 2017 al Octubre 31 de 2017 / SPA
4.</t>
    </r>
    <r>
      <rPr>
        <b/>
        <sz val="10"/>
        <rFont val="Arial Narrow"/>
        <family val="2"/>
      </rPr>
      <t xml:space="preserve"> Solicitar adquisición de hardware y software necesario para el proyecto</t>
    </r>
    <r>
      <rPr>
        <sz val="10"/>
        <rFont val="Arial Narrow"/>
        <family val="2"/>
      </rPr>
      <t xml:space="preserve"> / OAP/ de 1/01/2018 al 1/12/2018 /SPA
</t>
    </r>
  </si>
  <si>
    <t>diciembre de 2018</t>
  </si>
  <si>
    <r>
      <t>1.</t>
    </r>
    <r>
      <rPr>
        <b/>
        <sz val="10"/>
        <rFont val="Arial Narrow"/>
        <family val="2"/>
      </rPr>
      <t xml:space="preserve"> # Alianzas estratégicas con Entes Gubernamentales</t>
    </r>
    <r>
      <rPr>
        <sz val="10"/>
        <rFont val="Arial Narrow"/>
        <family val="2"/>
      </rPr>
      <t xml:space="preserve"> / 1 
2. </t>
    </r>
    <r>
      <rPr>
        <b/>
        <sz val="10"/>
        <rFont val="Arial Narrow"/>
        <family val="2"/>
      </rPr>
      <t># Actas de  Comité de Gestión del Riesgo</t>
    </r>
    <r>
      <rPr>
        <sz val="10"/>
        <rFont val="Arial Narrow"/>
        <family val="2"/>
      </rPr>
      <t xml:space="preserve">/ mínimo 12 
3. </t>
    </r>
    <r>
      <rPr>
        <b/>
        <sz val="10"/>
        <rFont val="Arial Narrow"/>
        <family val="2"/>
      </rPr>
      <t xml:space="preserve"># Obras de mitigación contratadas cuyo objeto así lo señale </t>
    </r>
    <r>
      <rPr>
        <sz val="10"/>
        <rFont val="Arial Narrow"/>
        <family val="2"/>
      </rPr>
      <t xml:space="preserve">/ 1 
4. </t>
    </r>
    <r>
      <rPr>
        <b/>
        <sz val="10"/>
        <rFont val="Arial Narrow"/>
        <family val="2"/>
      </rPr>
      <t># Capacitaciones realizadas a los actores internos y externos</t>
    </r>
    <r>
      <rPr>
        <sz val="10"/>
        <rFont val="Arial Narrow"/>
        <family val="2"/>
      </rPr>
      <t xml:space="preserve"> / 3 
5. </t>
    </r>
    <r>
      <rPr>
        <b/>
        <sz val="10"/>
        <rFont val="Arial Narrow"/>
        <family val="2"/>
      </rPr>
      <t># Vías monitoreadas (piloto)</t>
    </r>
    <r>
      <rPr>
        <sz val="10"/>
        <rFont val="Arial Narrow"/>
        <family val="2"/>
      </rPr>
      <t xml:space="preserve"> / mínimo 1
</t>
    </r>
  </si>
  <si>
    <t xml:space="preserve"> IMPACTOS SOCIALES Y/O AMBIENTALES Y/O PREDIALES NEGATIVOS EN LAS ÁREAS DE INFLUENCIA DERIVADO DE LA EJECUCIÓN DE LOS PROYECTOS A CARGO DE LA ENTIDAD y/o NO DESARROLLAR LOS PROYECTOS BAJO LA NORMATIVIDAD Y  ACTUALES LINEAMIENTOS AMBIENTALES, SOCIALES Y PREDIALES</t>
  </si>
  <si>
    <t>El desarrollo de los proyectos deben contemplarse diferentes variables que se encuentran reguladas y al no actuar bajo la normatividad y lineamientos ambientales, sociales y prediales podrían acarrear durante su ejecución mayores costos, incremento en el  tiempo de ejecución, sanciones o menor sostenibilidad de los proyectos</t>
  </si>
  <si>
    <t xml:space="preserve">RIESGO RESIDUAL
</t>
  </si>
  <si>
    <t>MINREI-R1</t>
  </si>
  <si>
    <t>MRIESV-1</t>
  </si>
  <si>
    <t>MSOAMB-R1</t>
  </si>
  <si>
    <t>MEMORANDO OAP</t>
  </si>
  <si>
    <t>MEMORANDO RESPUESTA</t>
  </si>
  <si>
    <t>% AVANCE</t>
  </si>
  <si>
    <t>OBSERVACIONES CIERRE CARTA DE RIESGO</t>
  </si>
  <si>
    <t>N°</t>
  </si>
  <si>
    <t>fecha</t>
  </si>
  <si>
    <t>Solciiatud</t>
  </si>
  <si>
    <t xml:space="preserve">OAP 182993 </t>
  </si>
  <si>
    <t>DESACTUALIZACION DE INVENTARIO DE MUEBLES</t>
  </si>
  <si>
    <t>1.  Validar desde el punto de vista gerencial del Riesgo de Gestión 
2.  Confirmara la información documentada en la con su equipo de trabajo en el archivo adjunto (hoja de trabajo CARTA DE RIESGO)
3.  Aprobar del Plan de Tratamiento para mitigar el riesgo en el periodo 2017-2018 
4. Informar sobre los avances en la ejecución de las actividades programadas y/o incidentes de materialización de causas o el riesgo mismo durante la vigencia</t>
  </si>
  <si>
    <t>DIFICULTAD PARA REALIZAR SANEAMIENTO DE BIENES INMUEBLES</t>
  </si>
  <si>
    <t>La Complejidad de los predios fiscales a cargo de la Subdirección afecta el proceso de saneamiento a corto plazo</t>
  </si>
  <si>
    <t xml:space="preserve">OAP 183231 </t>
  </si>
  <si>
    <t xml:space="preserve">28/12/2017
</t>
  </si>
  <si>
    <t>Abocarnos a demandas y reclamaciones de carácter económico por parte de personas afectadas con las actuaciones de la entidad en desarrollo de  las etapas precontractual, contractual y postcontractual</t>
  </si>
  <si>
    <t>En desarrollo de su actividad contractual la entidad puede generar actuaciones que afecten a terceros, que podrían emprender acciones judiciales tendientes proteger sus derechos</t>
  </si>
  <si>
    <t xml:space="preserve">29/12/2017
</t>
  </si>
  <si>
    <t xml:space="preserve">Reportar la ejecución de las actividades programadas en la CARTA DE RIESGOS, los incidentes presentados (materialización de las causas o del riesgo mismo), variaciones en el contexto estratégico o controles existentes y cuando apliqué, la medición del indicador de seguimiento, junto con la información que Ud. consideré pertinente.
</t>
  </si>
  <si>
    <t>OAP 183754</t>
  </si>
  <si>
    <t xml:space="preserve">OCI 552 </t>
  </si>
  <si>
    <t>Reportar la ejecución de las actividades programadas en la CARTA DE RIESGOS, los incidentes presentados (materialización de las causas o del riesgo mismo), variaciones en el contexto estratégico o controles existentes y cuando apliqué, la medición del ind</t>
  </si>
  <si>
    <t xml:space="preserve">05/01/2018
</t>
  </si>
  <si>
    <t xml:space="preserve">Reun ion con el Subdirector </t>
  </si>
  <si>
    <t xml:space="preserve">1. Continuar con la actualización de avalúos comerciales como una de las fases de saneamiento de bienes inmuebles fiscales a cargo de la Subdirección Administrativa, al igual que iniciar los levantamientos planimétricos de los predios que se serán objeto de avalúo/ Subdirección Administrativa – Instituto Geográfico Agustín Codazzi – IGAC / Permanente / responsable: Grupo de Bienes Inmuebles y Seguros – Subdirección Administrativa
2. Ejecución del convenio con IGAC para realizar consultas en tiempo real / Subdirección Administrativa – Instituto Geográfico Agustín Codazzi – IGAC / Permanente/ responsable: Grupo de Bienes Inmuebles y Seguros – Subdirección Administrativa
3. Reiterar a la OAJ la importancia y necesidad de iniciar acciones jurídicas con los predios / Subdirección Administrativa –  Oficina Asesora Jurídica / Marzo de 2018 /Grupo de Bienes Inmuebles y Seguros – Subdirección Administrativa
</t>
  </si>
  <si>
    <t>SA 11185</t>
  </si>
  <si>
    <t xml:space="preserve">20/02/2018
</t>
  </si>
  <si>
    <t>Se requiere la actualización permanente del inventario de los bienes muebles de la Entidad y su responsable con el fin de salvaguardar los activos de la Nación y mantener actualizado los registros contables de los mismos.</t>
  </si>
  <si>
    <t>1. Emitir lineamientos informando la responsabilidad del uso de bienes muebles tanto de contratistas como de funcionarios y de la importancia de comunicar cambios del puesto de trabajo / Subdirección Administrativa / Abril de 2018 / responsable: Grupo de Almacén e Inventarios- Subdirección Administrativa</t>
  </si>
  <si>
    <t>ABIENS-R2</t>
  </si>
  <si>
    <t>ABIENS-R1</t>
  </si>
  <si>
    <t xml:space="preserve">OAP 183886 </t>
  </si>
  <si>
    <t>Reportar en el archivo adjunto la ejecución de las actividades programadas en las CARTAS DE RIESGOS, los incidentes presentados (materialización de las causas o del riesgo mismo), variaciones en el contexto estratégico o controles existentes y cuando apliqué, la medición del indicador de seguimiento</t>
  </si>
  <si>
    <t>SPA 6060</t>
  </si>
  <si>
    <t xml:space="preserve">Pendiente el reporte de:
1. Avance de las actividades:
• Coordinar el seguimiento de la implementación de los lineamientos en los diferentes modos de transporte a cargo del Comité de Gestión del Riesgo  - RESOLUCION 4806 / 2015
• Solicitar adquisición de hardware y software necesario para el proyecto
2. La medición de los indicadores: 
• # Actas de  Comité de Gestión del Riesgo  
• # Obras de mitigación contratadas cuyo objeto asi lo señale  
• # Capacitaciones realizadas a los actores internos y externos 
• # Vías monitoreadas (piloto) 
3. Evaluar la eficacia 
</t>
  </si>
  <si>
    <t xml:space="preserve">183792
</t>
  </si>
  <si>
    <t>PENDIENTE</t>
  </si>
  <si>
    <t>No reportaron seguimiento solicitaron reunión</t>
  </si>
  <si>
    <t>SA-GGT 1532</t>
  </si>
  <si>
    <t>MEMORANDO SA-GGT 1532 del 12/01/2018 en repuesta 1 al MEMORANDO 183791 del 29/12/2017 (cierre medinate SA-GGT 3360 del 23/01/2018) Reportaron el indicador y un incidente  (cierre mediante SA-GGT 3360 del 23/01/2018)</t>
  </si>
  <si>
    <t xml:space="preserve">DC 8675 </t>
  </si>
  <si>
    <t xml:space="preserve">ACONTR-R1 </t>
  </si>
  <si>
    <t>1. Participación en la implementación de PATI (controles de aplicación), alimentando la información correspondiente
2. Diseñar y alimentar una base de datos con los proponentes que conforman cada consorcio
3. Implementación de SECOP II (Sistema Electrónico de Contratación Pública)</t>
  </si>
  <si>
    <t>junio de 2018</t>
  </si>
  <si>
    <t>1. # Condenas / # Demandas
2.   $ Condenas / $ Pretensiones</t>
  </si>
  <si>
    <t xml:space="preserve">1. Actualizar Caracterización del proceso, instructivos y formatos de gestión relacionados con aspectos ambientales, sociales y prediales   
2. Participación en la actualización del Manual de Interventoría   
Participar en los Comités de Liquidación de contratos 
</t>
  </si>
  <si>
    <t xml:space="preserve">1. Percepción de la comunidad frente al proyecto  
2. Incremento de Proyectos con cierre ambiental  
Chat temáticos 
</t>
  </si>
  <si>
    <t>Total de inventario individual actualizado/Personas del Instituto</t>
  </si>
  <si>
    <t xml:space="preserve">1. Porcentaje de inmuebles fiscales con avalúos comerciales  
2. Porcentaje de inmuebles fiscales con levantamiento planimétricos
</t>
  </si>
  <si>
    <t>Actividad declarada no eficaz</t>
  </si>
  <si>
    <t>Se reprogramó la fecha de finalización par el 31/04/2018 (en 3 de las 5 actividades)</t>
  </si>
  <si>
    <r>
      <t xml:space="preserve">Se documentó el </t>
    </r>
    <r>
      <rPr>
        <b/>
        <sz val="10"/>
        <rFont val="Arial Narrow"/>
        <family val="2"/>
      </rPr>
      <t>seguimiento a las 4 Actividades y la eficacia de las mismas,</t>
    </r>
    <r>
      <rPr>
        <sz val="10"/>
        <rFont val="Arial Narrow"/>
        <family val="2"/>
      </rPr>
      <t xml:space="preserve"> medinate actas de reunión de los meses de junio, agosto y octubre de 2017.
28.76% De Atraso.
Las obras que presentan atraso según el aplicativo CIFRA, son:                                                                                                                           Aspriella - Riu Mataje; Cobeñas - momil; Circunvalar de San Andres; Armenia - Aeropuerto; Puente Pumarejo; Intercambiador; Tunel Principal; Armenia- Cajamarca</t>
    </r>
  </si>
  <si>
    <r>
      <t xml:space="preserve">Se documentó el </t>
    </r>
    <r>
      <rPr>
        <b/>
        <sz val="10"/>
        <rFont val="Arial Narrow"/>
        <family val="2"/>
      </rPr>
      <t>seguimiento a las 6 Actividades y la eficacia de las mismas,</t>
    </r>
    <r>
      <rPr>
        <sz val="10"/>
        <rFont val="Arial Narrow"/>
        <family val="2"/>
      </rPr>
      <t xml:space="preserve"> medinate actas de reunión de los meses de junio, agosto y octubre de 2017 y registro de partcipantes del mes de enero de 2018.
Para la actividad "Caso vías nacionales a cargo de la entidad: Continuar con el programa de administradores viales para que realicen el seguimiento a las obras recibidas y en garantía (Memorando a la SRNC) " se verifico que los grupos de administradores viales, presentan un informe trimestral, donde se presenta el cumplimiento, el avance,  y el estado  (Anexo 18). Cumplimiento del 100%</t>
    </r>
  </si>
  <si>
    <r>
      <t xml:space="preserve">Se documentó el </t>
    </r>
    <r>
      <rPr>
        <b/>
        <sz val="10"/>
        <rFont val="Arial Narrow"/>
        <family val="2"/>
      </rPr>
      <t>seguimiento a las 6 Actividades y la eficacia de las mismas,</t>
    </r>
    <r>
      <rPr>
        <sz val="10"/>
        <rFont val="Arial Narrow"/>
        <family val="2"/>
      </rPr>
      <t xml:space="preserve"> medinate actas de reunión de los meses de junio, agosto y octubre de 2017 y registro de partcipantes del mes de enero de 2018
Actividad 1. "Solicitar a la Dirección de Contratación validar la pertinencia de incluir en el estudio previo, para la celebración de convenios, la obligación por parte del contratista derivado de constituir las pólizas de cumplimiento a favor del ente territorial y/o Invias"   
Se incoropora el control correctivo "Realizar liquidación unilateral dentro de los dos (2) meses siguientes al vencimiento convenido para liquidar de mutuo acuerdo o en su defecto del término establecido por la ley (Artículo 141 del CPACA)" en reemplazo de la actividad "Solicitar a la Dirección de Contratación validar la pertinencia de incluir en el estudio previo, para la celebración de convenios, la obligación por parte del contratista derivado de constituir las pólizas de cumplimiento a favor del ente territorial y/o Invias" de acuerdo con el concepto de la red terciaria     
La Actividad "Solicitar a la Dirección de Contratación un concepto de viabilidad sobre la inclusión de formatos para liquidación de convenios dentro del proceso de GESTIÓN CONTRACTUAL" reporta 100% de ejecución. Se realizaron 5 mesas de trabajo donde participaron, representantes de contratación, calidad, unidades ejecutoras, con el fin de consolidar un formato de acta de  entrega y recibo definitivo de convenios, y el acta de liquidación de convenios, junto con sus instructivos, de esta manera se elaboró el borrador de estos documentos que están sujetos a cambios del líder de proceso respectivo. (Anexo 23)   
Análisis del indicador "No. de convenios liquidados  / No. de convenios recibidos a satisfacción" Son 26 territoriales, y solo 2 de ellas Meta y Casanare, quedaron con pendientes de hacer las liquidaciones prgramadas.   La SRT con corte a enero reporta 75%, SRN 83% y SMF 85%    
Análisis del indicador "No. de convenios recibidos a satisfacción  / No. de convenios suscritos" El proceso de gestión de la infraestructura vial, cuenta con este consolidado integral que reune contratos y convenios interadministrativos, es decir que el analisis que se realiza sobre este riesgo es inetgral. En el caso de las direcciones Territoriales se programaron 716 y se liquidaron 700 logrando un cumplimiento del 98%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</si>
</sst>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29" x14ac:knownFonts="1">
    <font>
      <sz val="10"/>
      <name val="Arial"/>
    </font>
    <font>
      <sz val="10"/>
      <name val="Arial"/>
      <family val="2"/>
    </font>
    <font>
      <u/>
      <sz val="10"/>
      <color indexed="12"/>
      <name val="Arial"/>
      <family val="2"/>
    </font>
    <font>
      <sz val="10"/>
      <name val="Arial"/>
      <family val="2"/>
    </font>
    <font>
      <sz val="8"/>
      <name val="Arial"/>
      <family val="2"/>
    </font>
    <font>
      <b/>
      <sz val="6"/>
      <name val="Arial"/>
      <family val="2"/>
    </font>
    <font>
      <sz val="8"/>
      <color indexed="81"/>
      <name val="Tahoma"/>
      <family val="2"/>
    </font>
    <font>
      <sz val="6"/>
      <name val="Arial"/>
      <family val="2"/>
    </font>
    <font>
      <b/>
      <sz val="7"/>
      <name val="Arial"/>
      <family val="2"/>
    </font>
    <font>
      <b/>
      <sz val="8"/>
      <color indexed="81"/>
      <name val="Calibri"/>
      <family val="2"/>
    </font>
    <font>
      <b/>
      <sz val="9"/>
      <color indexed="81"/>
      <name val="Tahoma"/>
      <family val="2"/>
    </font>
    <font>
      <sz val="9"/>
      <color indexed="81"/>
      <name val="Tahoma"/>
      <family val="2"/>
    </font>
    <font>
      <b/>
      <sz val="5"/>
      <color indexed="23"/>
      <name val="Calibri"/>
      <family val="2"/>
      <scheme val="minor"/>
    </font>
    <font>
      <b/>
      <sz val="9"/>
      <color indexed="23"/>
      <name val="Calibri"/>
      <family val="2"/>
      <scheme val="minor"/>
    </font>
    <font>
      <sz val="10"/>
      <name val="Arial Narrow"/>
      <family val="2"/>
    </font>
    <font>
      <b/>
      <sz val="10"/>
      <name val="Arial Narrow"/>
      <family val="2"/>
    </font>
    <font>
      <b/>
      <sz val="10"/>
      <color indexed="8"/>
      <name val="Arial Narrow"/>
      <family val="2"/>
    </font>
    <font>
      <b/>
      <i/>
      <sz val="10"/>
      <name val="Arial Narrow"/>
      <family val="2"/>
    </font>
    <font>
      <b/>
      <sz val="10"/>
      <color theme="0"/>
      <name val="Arial Narrow"/>
      <family val="2"/>
    </font>
    <font>
      <sz val="10"/>
      <color theme="0"/>
      <name val="Arial Narrow"/>
      <family val="2"/>
    </font>
    <font>
      <sz val="10"/>
      <color theme="0"/>
      <name val="Arial"/>
      <family val="2"/>
    </font>
    <font>
      <sz val="12"/>
      <name val="Times New Roman"/>
      <family val="1"/>
    </font>
    <font>
      <b/>
      <sz val="11"/>
      <name val="Arial"/>
      <family val="2"/>
    </font>
    <font>
      <b/>
      <sz val="20"/>
      <name val="Arial"/>
      <family val="2"/>
    </font>
    <font>
      <b/>
      <sz val="11"/>
      <color rgb="FF000000"/>
      <name val="Calibri"/>
      <family val="2"/>
      <scheme val="minor"/>
    </font>
    <font>
      <b/>
      <sz val="11"/>
      <color rgb="FF1F497D"/>
      <name val="Calibri"/>
      <family val="2"/>
      <scheme val="minor"/>
    </font>
    <font>
      <b/>
      <sz val="10"/>
      <name val="Arial"/>
      <family val="2"/>
    </font>
    <font>
      <sz val="11"/>
      <name val="Calibri"/>
      <family val="2"/>
    </font>
    <font>
      <b/>
      <sz val="10"/>
      <color rgb="FFFF0000"/>
      <name val="Arial Narrow"/>
      <family val="2"/>
    </font>
  </fonts>
  <fills count="11">
    <fill>
      <patternFill patternType="none"/>
    </fill>
    <fill>
      <patternFill patternType="gray125"/>
    </fill>
    <fill>
      <patternFill patternType="solid">
        <fgColor indexed="9"/>
        <bgColor indexed="64"/>
      </patternFill>
    </fill>
    <fill>
      <patternFill patternType="solid">
        <fgColor indexed="42"/>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34998626667073579"/>
        <bgColor indexed="64"/>
      </patternFill>
    </fill>
    <fill>
      <patternFill patternType="solid">
        <fgColor rgb="FFFF0000"/>
        <bgColor indexed="64"/>
      </patternFill>
    </fill>
    <fill>
      <patternFill patternType="solid">
        <fgColor rgb="FF92D050"/>
        <bgColor indexed="64"/>
      </patternFill>
    </fill>
    <fill>
      <patternFill patternType="solid">
        <fgColor rgb="FFFF99CC"/>
        <bgColor indexed="64"/>
      </patternFill>
    </fill>
    <fill>
      <patternFill patternType="solid">
        <fgColor rgb="FFFFFF99"/>
        <bgColor indexed="64"/>
      </patternFill>
    </fill>
  </fills>
  <borders count="28">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5">
    <xf numFmtId="0" fontId="0" fillId="0" borderId="0"/>
    <xf numFmtId="0" fontId="2" fillId="0" borderId="0" applyNumberFormat="0" applyFill="0" applyBorder="0" applyAlignment="0" applyProtection="0">
      <alignment vertical="top"/>
      <protection locked="0"/>
    </xf>
    <xf numFmtId="0" fontId="3" fillId="0" borderId="0"/>
    <xf numFmtId="9" fontId="1" fillId="0" borderId="0" applyFont="0" applyFill="0" applyBorder="0" applyAlignment="0" applyProtection="0"/>
    <xf numFmtId="0" fontId="21" fillId="0" borderId="0"/>
  </cellStyleXfs>
  <cellXfs count="116">
    <xf numFmtId="0" fontId="0" fillId="0" borderId="0" xfId="0"/>
    <xf numFmtId="0" fontId="7" fillId="0" borderId="0" xfId="0" applyFont="1" applyAlignment="1">
      <alignment horizontal="center" vertical="center" wrapText="1"/>
    </xf>
    <xf numFmtId="0" fontId="0" fillId="0" borderId="0" xfId="0" applyAlignment="1">
      <alignment wrapText="1"/>
    </xf>
    <xf numFmtId="0" fontId="0" fillId="0" borderId="0" xfId="0" applyFill="1"/>
    <xf numFmtId="0" fontId="4" fillId="0" borderId="0" xfId="0" applyFont="1"/>
    <xf numFmtId="0" fontId="0" fillId="0" borderId="0" xfId="0" applyAlignment="1">
      <alignment horizontal="center" vertical="center"/>
    </xf>
    <xf numFmtId="0" fontId="14" fillId="0" borderId="2"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4" fillId="4" borderId="2" xfId="0" applyFont="1" applyFill="1" applyBorder="1" applyAlignment="1" applyProtection="1">
      <alignment horizontal="center" vertical="center" wrapText="1"/>
    </xf>
    <xf numFmtId="0" fontId="15" fillId="2" borderId="2" xfId="0" applyFont="1" applyFill="1" applyBorder="1" applyAlignment="1" applyProtection="1">
      <alignment horizontal="center" vertical="center" wrapText="1"/>
    </xf>
    <xf numFmtId="0" fontId="15" fillId="4" borderId="2" xfId="0" applyFont="1" applyFill="1" applyBorder="1" applyAlignment="1" applyProtection="1">
      <alignment horizontal="center" vertical="center" wrapText="1"/>
    </xf>
    <xf numFmtId="10" fontId="15" fillId="0" borderId="2" xfId="3" applyNumberFormat="1" applyFont="1" applyFill="1" applyBorder="1" applyAlignment="1" applyProtection="1">
      <alignment horizontal="center" vertical="center" wrapText="1"/>
    </xf>
    <xf numFmtId="14" fontId="14" fillId="0" borderId="2" xfId="0" applyNumberFormat="1" applyFont="1" applyBorder="1" applyAlignment="1" applyProtection="1">
      <alignment horizontal="center" vertical="center" wrapText="1"/>
      <protection locked="0"/>
    </xf>
    <xf numFmtId="0" fontId="15" fillId="0" borderId="2" xfId="0" applyFont="1" applyFill="1" applyBorder="1" applyAlignment="1" applyProtection="1">
      <alignment horizontal="center" vertical="center" wrapText="1"/>
    </xf>
    <xf numFmtId="0" fontId="20" fillId="5" borderId="0" xfId="0" applyFont="1" applyFill="1"/>
    <xf numFmtId="0" fontId="18" fillId="5" borderId="2" xfId="0" applyFont="1" applyFill="1" applyBorder="1" applyAlignment="1" applyProtection="1">
      <alignment horizontal="center" vertical="center" wrapText="1"/>
    </xf>
    <xf numFmtId="1" fontId="15" fillId="4" borderId="2" xfId="0" applyNumberFormat="1" applyFont="1" applyFill="1" applyBorder="1" applyAlignment="1" applyProtection="1">
      <alignment horizontal="center" vertical="center" wrapText="1"/>
    </xf>
    <xf numFmtId="1" fontId="0" fillId="0" borderId="0" xfId="0" applyNumberFormat="1"/>
    <xf numFmtId="164" fontId="20" fillId="5" borderId="0" xfId="0" applyNumberFormat="1" applyFont="1" applyFill="1"/>
    <xf numFmtId="0" fontId="17" fillId="6" borderId="2" xfId="0" applyFont="1" applyFill="1" applyBorder="1" applyAlignment="1" applyProtection="1">
      <alignment horizontal="center" vertical="center" wrapText="1"/>
    </xf>
    <xf numFmtId="0" fontId="16" fillId="3" borderId="2" xfId="1" applyFont="1" applyFill="1" applyBorder="1" applyAlignment="1" applyProtection="1">
      <alignment horizontal="center" vertical="center" wrapText="1"/>
    </xf>
    <xf numFmtId="0" fontId="19" fillId="5" borderId="2" xfId="0" applyFont="1" applyFill="1" applyBorder="1" applyAlignment="1" applyProtection="1">
      <alignment horizontal="center" vertical="center" wrapText="1"/>
    </xf>
    <xf numFmtId="0" fontId="15" fillId="3" borderId="2" xfId="1" applyFont="1" applyFill="1" applyBorder="1" applyAlignment="1" applyProtection="1">
      <alignment horizontal="center" vertical="center" wrapText="1"/>
    </xf>
    <xf numFmtId="0" fontId="1" fillId="0" borderId="0" xfId="0" applyFont="1"/>
    <xf numFmtId="0" fontId="1" fillId="0" borderId="0" xfId="0" applyFont="1" applyAlignment="1">
      <alignment vertical="center"/>
    </xf>
    <xf numFmtId="0" fontId="0" fillId="0" borderId="2" xfId="0" applyFill="1" applyBorder="1" applyAlignment="1">
      <alignment horizontal="center" vertical="center" wrapText="1"/>
    </xf>
    <xf numFmtId="0" fontId="1" fillId="0" borderId="2" xfId="0" applyFont="1" applyFill="1" applyBorder="1" applyAlignment="1">
      <alignment horizontal="center" vertical="center" wrapText="1"/>
    </xf>
    <xf numFmtId="0" fontId="12" fillId="0" borderId="25" xfId="0" applyFont="1" applyFill="1" applyBorder="1" applyAlignment="1" applyProtection="1">
      <alignment horizontal="center" vertical="center" wrapText="1"/>
    </xf>
    <xf numFmtId="0" fontId="13" fillId="0" borderId="25" xfId="0" applyFont="1" applyFill="1" applyBorder="1" applyAlignment="1" applyProtection="1">
      <alignment vertical="center" wrapText="1"/>
    </xf>
    <xf numFmtId="0" fontId="13" fillId="0" borderId="25" xfId="0" applyFont="1" applyFill="1" applyBorder="1" applyAlignment="1" applyProtection="1">
      <alignment horizontal="center" vertical="center" wrapText="1"/>
    </xf>
    <xf numFmtId="0" fontId="5" fillId="0" borderId="25" xfId="0" applyFont="1" applyFill="1" applyBorder="1" applyAlignment="1" applyProtection="1">
      <alignment horizontal="center" vertical="center" wrapText="1"/>
    </xf>
    <xf numFmtId="0" fontId="5" fillId="0" borderId="26" xfId="0" applyFont="1" applyFill="1" applyBorder="1" applyAlignment="1" applyProtection="1">
      <alignment horizontal="center" vertical="center" wrapText="1"/>
    </xf>
    <xf numFmtId="0" fontId="26" fillId="0" borderId="24" xfId="0" applyFont="1" applyBorder="1" applyAlignment="1">
      <alignment horizontal="center" vertical="center" wrapText="1"/>
    </xf>
    <xf numFmtId="0" fontId="26" fillId="0" borderId="25" xfId="0" applyFont="1" applyBorder="1" applyAlignment="1">
      <alignment horizontal="center" vertical="center" wrapText="1"/>
    </xf>
    <xf numFmtId="0" fontId="1" fillId="0" borderId="2" xfId="0" applyFont="1" applyBorder="1" applyAlignment="1">
      <alignment horizontal="center" vertical="center" wrapText="1"/>
    </xf>
    <xf numFmtId="14" fontId="27" fillId="0" borderId="2" xfId="0" applyNumberFormat="1" applyFont="1" applyBorder="1" applyAlignment="1">
      <alignment horizontal="center" vertical="center" wrapText="1"/>
    </xf>
    <xf numFmtId="164" fontId="19" fillId="5" borderId="2" xfId="0" applyNumberFormat="1" applyFont="1" applyFill="1" applyBorder="1" applyAlignment="1" applyProtection="1">
      <alignment horizontal="center" vertical="center" wrapText="1"/>
    </xf>
    <xf numFmtId="1" fontId="14" fillId="4" borderId="2" xfId="0" applyNumberFormat="1" applyFont="1" applyFill="1" applyBorder="1" applyAlignment="1" applyProtection="1">
      <alignment horizontal="center" vertical="center" wrapText="1"/>
    </xf>
    <xf numFmtId="0" fontId="4" fillId="0" borderId="2" xfId="0" applyFont="1" applyBorder="1" applyAlignment="1">
      <alignment horizontal="center" vertical="center" wrapText="1"/>
    </xf>
    <xf numFmtId="14" fontId="4" fillId="0" borderId="2" xfId="0" applyNumberFormat="1" applyFont="1" applyBorder="1" applyAlignment="1">
      <alignment horizontal="center" vertical="center" wrapText="1"/>
    </xf>
    <xf numFmtId="9" fontId="4" fillId="0" borderId="2" xfId="0" applyNumberFormat="1" applyFont="1" applyBorder="1" applyAlignment="1">
      <alignment horizontal="center" vertical="center" wrapText="1"/>
    </xf>
    <xf numFmtId="0" fontId="0" fillId="0" borderId="2" xfId="0" applyBorder="1" applyAlignment="1">
      <alignment horizontal="center" vertical="center" wrapText="1"/>
    </xf>
    <xf numFmtId="14" fontId="0" fillId="0" borderId="2" xfId="0" applyNumberFormat="1" applyBorder="1" applyAlignment="1">
      <alignment horizontal="center" vertical="center" wrapText="1"/>
    </xf>
    <xf numFmtId="9" fontId="0" fillId="0" borderId="2" xfId="0" applyNumberFormat="1" applyBorder="1" applyAlignment="1">
      <alignment horizontal="center" vertical="center" wrapText="1"/>
    </xf>
    <xf numFmtId="14" fontId="15" fillId="0" borderId="2" xfId="0" applyNumberFormat="1" applyFont="1" applyBorder="1" applyAlignment="1" applyProtection="1">
      <alignment horizontal="center" vertical="center" wrapText="1"/>
      <protection locked="0"/>
    </xf>
    <xf numFmtId="0" fontId="15" fillId="0" borderId="2" xfId="0" applyFont="1" applyFill="1" applyBorder="1" applyAlignment="1" applyProtection="1">
      <alignment horizontal="center" vertical="center" wrapText="1"/>
      <protection locked="0"/>
    </xf>
    <xf numFmtId="0" fontId="14" fillId="0" borderId="2" xfId="0" applyFont="1" applyFill="1" applyBorder="1" applyAlignment="1" applyProtection="1">
      <alignment horizontal="center" vertical="center" wrapText="1"/>
      <protection locked="0"/>
    </xf>
    <xf numFmtId="14" fontId="14" fillId="0" borderId="2" xfId="0" applyNumberFormat="1" applyFont="1" applyFill="1" applyBorder="1" applyAlignment="1" applyProtection="1">
      <alignment horizontal="center" vertical="center" wrapText="1"/>
      <protection locked="0"/>
    </xf>
    <xf numFmtId="0" fontId="21" fillId="0" borderId="2" xfId="0" applyFont="1" applyBorder="1" applyAlignment="1">
      <alignment horizontal="center" vertical="center" wrapText="1"/>
    </xf>
    <xf numFmtId="14" fontId="2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164" fontId="18" fillId="5" borderId="2" xfId="0" applyNumberFormat="1" applyFont="1" applyFill="1" applyBorder="1" applyAlignment="1" applyProtection="1">
      <alignment horizontal="center" vertical="center" wrapText="1"/>
    </xf>
    <xf numFmtId="0" fontId="16" fillId="10" borderId="2" xfId="1" applyFont="1" applyFill="1" applyBorder="1" applyAlignment="1" applyProtection="1">
      <alignment horizontal="center" vertical="center" wrapText="1"/>
    </xf>
    <xf numFmtId="0" fontId="15" fillId="10" borderId="2" xfId="1" applyFont="1" applyFill="1" applyBorder="1" applyAlignment="1" applyProtection="1">
      <alignment horizontal="center" vertical="center" wrapText="1"/>
    </xf>
    <xf numFmtId="0" fontId="16" fillId="9" borderId="2" xfId="1" applyFont="1" applyFill="1" applyBorder="1" applyAlignment="1" applyProtection="1">
      <alignment horizontal="center" vertical="center" wrapText="1"/>
    </xf>
    <xf numFmtId="0" fontId="15" fillId="9" borderId="2" xfId="1" applyFont="1" applyFill="1" applyBorder="1" applyAlignment="1" applyProtection="1">
      <alignment horizontal="center" vertical="center" wrapText="1"/>
    </xf>
    <xf numFmtId="0" fontId="18" fillId="7" borderId="2" xfId="1" applyFont="1" applyFill="1" applyBorder="1" applyAlignment="1" applyProtection="1">
      <alignment horizontal="center" vertical="center" wrapText="1"/>
    </xf>
    <xf numFmtId="10" fontId="28" fillId="0" borderId="2" xfId="3" applyNumberFormat="1"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24"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5" fillId="0" borderId="25"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13" fillId="0" borderId="2" xfId="0" applyFont="1" applyFill="1" applyBorder="1" applyAlignment="1" applyProtection="1">
      <alignment horizontal="center" vertical="center" wrapText="1"/>
    </xf>
    <xf numFmtId="0" fontId="13" fillId="0" borderId="25" xfId="0" applyFont="1" applyFill="1" applyBorder="1" applyAlignment="1" applyProtection="1">
      <alignment horizontal="center" vertical="center" wrapText="1"/>
    </xf>
    <xf numFmtId="9" fontId="26" fillId="0" borderId="6" xfId="3" applyFont="1" applyBorder="1" applyAlignment="1">
      <alignment horizontal="center" vertical="center" wrapText="1"/>
    </xf>
    <xf numFmtId="9" fontId="26" fillId="0" borderId="2" xfId="3" applyFont="1" applyBorder="1" applyAlignment="1">
      <alignment horizontal="center" vertical="center" wrapText="1"/>
    </xf>
    <xf numFmtId="9" fontId="26" fillId="0" borderId="25" xfId="3" applyFont="1" applyBorder="1" applyAlignment="1">
      <alignment horizontal="center" vertical="center" wrapText="1"/>
    </xf>
    <xf numFmtId="0" fontId="26" fillId="0" borderId="7" xfId="0" applyFont="1" applyBorder="1" applyAlignment="1">
      <alignment horizontal="center" vertical="center" wrapText="1"/>
    </xf>
    <xf numFmtId="0" fontId="26" fillId="0" borderId="3" xfId="0" applyFont="1" applyBorder="1" applyAlignment="1">
      <alignment horizontal="center" vertical="center" wrapText="1"/>
    </xf>
    <xf numFmtId="0" fontId="26" fillId="0" borderId="27" xfId="0" applyFont="1" applyBorder="1" applyAlignment="1">
      <alignment horizontal="center" vertical="center" wrapText="1"/>
    </xf>
    <xf numFmtId="0" fontId="8" fillId="0" borderId="2" xfId="0" applyFont="1" applyFill="1" applyBorder="1" applyAlignment="1" applyProtection="1">
      <alignment horizontal="center" vertical="center" wrapText="1"/>
    </xf>
    <xf numFmtId="0" fontId="8" fillId="0" borderId="22" xfId="0" applyFont="1" applyFill="1" applyBorder="1" applyAlignment="1" applyProtection="1">
      <alignment horizontal="center" vertical="center" wrapText="1"/>
    </xf>
    <xf numFmtId="0" fontId="8" fillId="0" borderId="23" xfId="0" applyFont="1" applyFill="1" applyBorder="1" applyAlignment="1" applyProtection="1">
      <alignment horizontal="center"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19" xfId="0" applyFont="1" applyBorder="1" applyAlignment="1">
      <alignment horizontal="center" vertical="center" wrapText="1"/>
    </xf>
    <xf numFmtId="0" fontId="23" fillId="0" borderId="8" xfId="0" applyFont="1" applyBorder="1" applyAlignment="1">
      <alignment horizontal="center"/>
    </xf>
    <xf numFmtId="0" fontId="23" fillId="0" borderId="9" xfId="0" applyFont="1" applyBorder="1" applyAlignment="1">
      <alignment horizontal="center"/>
    </xf>
    <xf numFmtId="0" fontId="23" fillId="0" borderId="10" xfId="0" applyFont="1" applyBorder="1" applyAlignment="1">
      <alignment horizontal="center"/>
    </xf>
    <xf numFmtId="0" fontId="22" fillId="0" borderId="3" xfId="0" applyFont="1" applyFill="1" applyBorder="1" applyAlignment="1">
      <alignment horizontal="center" vertical="center"/>
    </xf>
    <xf numFmtId="0" fontId="22" fillId="0" borderId="10" xfId="0" applyFont="1" applyFill="1" applyBorder="1" applyAlignment="1">
      <alignment horizontal="center" vertical="center"/>
    </xf>
    <xf numFmtId="0" fontId="0" fillId="8" borderId="15" xfId="0" applyFill="1" applyBorder="1" applyAlignment="1">
      <alignment horizontal="center"/>
    </xf>
    <xf numFmtId="0" fontId="0" fillId="8" borderId="0" xfId="0" applyFill="1" applyBorder="1" applyAlignment="1">
      <alignment horizontal="center"/>
    </xf>
    <xf numFmtId="0" fontId="0" fillId="8" borderId="12" xfId="0" applyFill="1" applyBorder="1" applyAlignment="1">
      <alignment horizontal="center"/>
    </xf>
    <xf numFmtId="0" fontId="0" fillId="8" borderId="4" xfId="0" applyFill="1" applyBorder="1" applyAlignment="1">
      <alignment horizontal="center"/>
    </xf>
    <xf numFmtId="0" fontId="0" fillId="8" borderId="16" xfId="0" applyFill="1" applyBorder="1" applyAlignment="1">
      <alignment horizontal="center"/>
    </xf>
    <xf numFmtId="0" fontId="0" fillId="8" borderId="17" xfId="0" applyFill="1" applyBorder="1" applyAlignment="1">
      <alignment horizontal="center"/>
    </xf>
    <xf numFmtId="0" fontId="24" fillId="0" borderId="5" xfId="0" applyFont="1" applyBorder="1" applyAlignment="1" applyProtection="1">
      <alignment horizontal="center" vertical="center" wrapText="1" readingOrder="1"/>
    </xf>
    <xf numFmtId="0" fontId="24" fillId="0" borderId="6" xfId="0" applyFont="1" applyBorder="1" applyAlignment="1" applyProtection="1">
      <alignment horizontal="center" vertical="center" wrapText="1" readingOrder="1"/>
    </xf>
    <xf numFmtId="0" fontId="24" fillId="0" borderId="7" xfId="0" applyFont="1" applyBorder="1" applyAlignment="1" applyProtection="1">
      <alignment horizontal="center" vertical="center" wrapText="1" readingOrder="1"/>
    </xf>
    <xf numFmtId="0" fontId="0" fillId="10" borderId="0" xfId="0" applyFill="1" applyBorder="1" applyAlignment="1">
      <alignment horizontal="center"/>
    </xf>
    <xf numFmtId="0" fontId="0" fillId="10" borderId="16" xfId="0" applyFill="1" applyBorder="1" applyAlignment="1">
      <alignment horizontal="center"/>
    </xf>
    <xf numFmtId="0" fontId="0" fillId="9" borderId="0" xfId="0" applyFill="1" applyBorder="1" applyAlignment="1">
      <alignment horizontal="center"/>
    </xf>
    <xf numFmtId="0" fontId="0" fillId="9" borderId="16" xfId="0" applyFill="1" applyBorder="1" applyAlignment="1">
      <alignment horizontal="center"/>
    </xf>
    <xf numFmtId="0" fontId="0" fillId="7" borderId="0" xfId="0" applyFill="1" applyBorder="1" applyAlignment="1">
      <alignment horizontal="center"/>
    </xf>
    <xf numFmtId="0" fontId="0" fillId="7" borderId="16" xfId="0" applyFill="1" applyBorder="1" applyAlignment="1">
      <alignment horizontal="center"/>
    </xf>
    <xf numFmtId="0" fontId="23" fillId="0" borderId="5" xfId="0" applyFont="1" applyBorder="1" applyAlignment="1">
      <alignment horizontal="center" vertical="center" textRotation="90"/>
    </xf>
    <xf numFmtId="0" fontId="23" fillId="0" borderId="1" xfId="0" applyFont="1" applyBorder="1" applyAlignment="1">
      <alignment horizontal="center" vertical="center" textRotation="90"/>
    </xf>
    <xf numFmtId="0" fontId="23" fillId="0" borderId="8" xfId="0" applyFont="1" applyBorder="1" applyAlignment="1">
      <alignment horizontal="center" vertical="center" textRotation="90"/>
    </xf>
    <xf numFmtId="0" fontId="23" fillId="0" borderId="0" xfId="0" applyFont="1" applyAlignment="1">
      <alignment horizontal="center"/>
    </xf>
    <xf numFmtId="0" fontId="23" fillId="0" borderId="0" xfId="0" applyFont="1" applyAlignment="1">
      <alignment horizontal="center" wrapText="1"/>
    </xf>
    <xf numFmtId="0" fontId="22" fillId="0" borderId="7" xfId="0" applyFont="1" applyFill="1" applyBorder="1" applyAlignment="1">
      <alignment horizontal="center" vertical="center"/>
    </xf>
    <xf numFmtId="0" fontId="0" fillId="8" borderId="11" xfId="0" applyFill="1" applyBorder="1" applyAlignment="1">
      <alignment horizontal="center"/>
    </xf>
    <xf numFmtId="0" fontId="0" fillId="8" borderId="13" xfId="0" applyFill="1" applyBorder="1" applyAlignment="1">
      <alignment horizontal="center"/>
    </xf>
    <xf numFmtId="0" fontId="0" fillId="10" borderId="13" xfId="0" applyFill="1" applyBorder="1" applyAlignment="1">
      <alignment horizontal="center"/>
    </xf>
    <xf numFmtId="0" fontId="0" fillId="9" borderId="13" xfId="0" applyFill="1" applyBorder="1" applyAlignment="1">
      <alignment horizontal="center"/>
    </xf>
    <xf numFmtId="0" fontId="0" fillId="7" borderId="13" xfId="0" applyFill="1" applyBorder="1" applyAlignment="1">
      <alignment horizontal="center"/>
    </xf>
    <xf numFmtId="0" fontId="0" fillId="7" borderId="14" xfId="0" applyFill="1" applyBorder="1" applyAlignment="1">
      <alignment horizontal="center"/>
    </xf>
  </cellXfs>
  <cellStyles count="5">
    <cellStyle name="Hipervínculo" xfId="1" builtinId="8"/>
    <cellStyle name="Normal" xfId="0" builtinId="0"/>
    <cellStyle name="Normal 2" xfId="2"/>
    <cellStyle name="Normal 3" xfId="4"/>
    <cellStyle name="Porcentaje" xfId="3" builtinId="5"/>
  </cellStyles>
  <dxfs count="6">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s>
  <tableStyles count="0" defaultTableStyle="TableStyleMedium9" defaultPivotStyle="PivotStyleLight16"/>
  <colors>
    <mruColors>
      <color rgb="FFFFFF99"/>
      <color rgb="FFFF99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10" Type="http://schemas.openxmlformats.org/officeDocument/2006/relationships/externalLink" Target="externalLinks/externalLink7.xml"/><Relationship Id="rId19"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RI</c:v>
          </c:tx>
          <c:spPr>
            <a:ln w="28575">
              <a:noFill/>
            </a:ln>
          </c:spPr>
          <c:marker>
            <c:symbol val="diamond"/>
            <c:size val="7"/>
            <c:spPr>
              <a:solidFill>
                <a:srgbClr val="000080"/>
              </a:solidFill>
              <a:ln>
                <a:solidFill>
                  <a:srgbClr val="000080"/>
                </a:solidFill>
                <a:prstDash val="solid"/>
              </a:ln>
            </c:spPr>
          </c:marker>
          <c:dLbls>
            <c:spPr>
              <a:noFill/>
              <a:ln w="25400">
                <a:noFill/>
              </a:ln>
            </c:spPr>
            <c:txPr>
              <a:bodyPr wrap="square" lIns="38100" tIns="19050" rIns="38100" bIns="19050" anchor="ctr">
                <a:spAutoFit/>
              </a:bodyPr>
              <a:lstStyle/>
              <a:p>
                <a:pPr algn="l">
                  <a:defRPr sz="300" b="0" i="0" u="none" strike="noStrike" baseline="0">
                    <a:solidFill>
                      <a:srgbClr val="000000"/>
                    </a:solidFill>
                    <a:latin typeface="Arial"/>
                    <a:ea typeface="Arial"/>
                    <a:cs typeface="Arial"/>
                  </a:defRPr>
                </a:pPr>
                <a:endParaRPr lang="es-CO"/>
              </a:p>
            </c:txPr>
            <c:dLblPos val="b"/>
            <c:showLegendKey val="0"/>
            <c:showVal val="1"/>
            <c:showCatName val="1"/>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'MATRIZ DE RIESGOS DE GESTION 20'!#REF!</c:f>
              <c:numCache>
                <c:formatCode>General</c:formatCode>
                <c:ptCount val="1"/>
                <c:pt idx="0">
                  <c:v>1</c:v>
                </c:pt>
              </c:numCache>
            </c:numRef>
          </c:xVal>
          <c:yVal>
            <c:numRef>
              <c:f>'MATRIZ DE RIESGOS DE GESTION 20'!#REF!</c:f>
              <c:numCache>
                <c:formatCode>General</c:formatCode>
                <c:ptCount val="1"/>
                <c:pt idx="0">
                  <c:v>1</c:v>
                </c:pt>
              </c:numCache>
            </c:numRef>
          </c:yVal>
          <c:smooth val="0"/>
          <c:extLst xmlns:c16r2="http://schemas.microsoft.com/office/drawing/2015/06/chart">
            <c:ext xmlns:c16="http://schemas.microsoft.com/office/drawing/2014/chart" uri="{C3380CC4-5D6E-409C-BE32-E72D297353CC}">
              <c16:uniqueId val="{00000000-DF7C-4DBB-8B05-1FE990382272}"/>
            </c:ext>
          </c:extLst>
        </c:ser>
        <c:ser>
          <c:idx val="1"/>
          <c:order val="1"/>
          <c:tx>
            <c:v>RR</c:v>
          </c:tx>
          <c:spPr>
            <a:ln w="28575">
              <a:noFill/>
            </a:ln>
          </c:spPr>
          <c:marker>
            <c:symbol val="square"/>
            <c:size val="7"/>
            <c:spPr>
              <a:solidFill>
                <a:srgbClr val="FF00FF"/>
              </a:solidFill>
              <a:ln>
                <a:solidFill>
                  <a:srgbClr val="FF00FF"/>
                </a:solidFill>
                <a:prstDash val="solid"/>
              </a:ln>
            </c:spPr>
          </c:marker>
          <c:dLbls>
            <c:spPr>
              <a:noFill/>
              <a:ln w="25400">
                <a:noFill/>
              </a:ln>
            </c:spPr>
            <c:txPr>
              <a:bodyPr wrap="square" lIns="38100" tIns="19050" rIns="38100" bIns="19050" anchor="ctr">
                <a:spAutoFit/>
              </a:bodyPr>
              <a:lstStyle/>
              <a:p>
                <a:pPr algn="l">
                  <a:defRPr sz="300" b="0" i="0" u="none" strike="noStrike" baseline="0">
                    <a:solidFill>
                      <a:srgbClr val="000000"/>
                    </a:solidFill>
                    <a:latin typeface="Arial"/>
                    <a:ea typeface="Arial"/>
                    <a:cs typeface="Arial"/>
                  </a:defRPr>
                </a:pPr>
                <a:endParaRPr lang="es-CO"/>
              </a:p>
            </c:txPr>
            <c:dLblPos val="b"/>
            <c:showLegendKey val="0"/>
            <c:showVal val="1"/>
            <c:showCatName val="1"/>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'MATRIZ DE RIESGOS DE GESTION 20'!#REF!</c:f>
              <c:numCache>
                <c:formatCode>General</c:formatCode>
                <c:ptCount val="1"/>
                <c:pt idx="0">
                  <c:v>1</c:v>
                </c:pt>
              </c:numCache>
            </c:numRef>
          </c:xVal>
          <c:yVal>
            <c:numRef>
              <c:f>'MATRIZ DE RIESGOS DE GESTION 20'!#REF!</c:f>
              <c:numCache>
                <c:formatCode>General</c:formatCode>
                <c:ptCount val="1"/>
                <c:pt idx="0">
                  <c:v>1</c:v>
                </c:pt>
              </c:numCache>
            </c:numRef>
          </c:yVal>
          <c:smooth val="0"/>
          <c:extLst xmlns:c16r2="http://schemas.microsoft.com/office/drawing/2015/06/chart">
            <c:ext xmlns:c16="http://schemas.microsoft.com/office/drawing/2014/chart" uri="{C3380CC4-5D6E-409C-BE32-E72D297353CC}">
              <c16:uniqueId val="{00000001-DF7C-4DBB-8B05-1FE990382272}"/>
            </c:ext>
          </c:extLst>
        </c:ser>
        <c:dLbls>
          <c:showLegendKey val="0"/>
          <c:showVal val="0"/>
          <c:showCatName val="0"/>
          <c:showSerName val="0"/>
          <c:showPercent val="0"/>
          <c:showBubbleSize val="0"/>
        </c:dLbls>
        <c:axId val="-1551935968"/>
        <c:axId val="-1551930528"/>
      </c:scatterChart>
      <c:valAx>
        <c:axId val="-1551935968"/>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551930528"/>
        <c:crosses val="autoZero"/>
        <c:crossBetween val="midCat"/>
        <c:majorUnit val="1"/>
        <c:minorUnit val="1"/>
      </c:valAx>
      <c:valAx>
        <c:axId val="-155193052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551935968"/>
        <c:crosses val="autoZero"/>
        <c:crossBetween val="midCat"/>
        <c:minorUnit val="1"/>
      </c:valAx>
      <c:spPr>
        <a:solidFill>
          <a:srgbClr val="FFFFFF"/>
        </a:solidFill>
        <a:ln w="12700">
          <a:solidFill>
            <a:srgbClr val="FFFFFF"/>
          </a:solidFill>
          <a:prstDash val="solid"/>
        </a:ln>
      </c:spPr>
    </c:plotArea>
    <c:legend>
      <c:legendPos val="r"/>
      <c:overlay val="0"/>
      <c:spPr>
        <a:solidFill>
          <a:srgbClr val="FFFFFF"/>
        </a:solidFill>
        <a:ln w="25400">
          <a:noFill/>
        </a:ln>
      </c:spPr>
      <c:txPr>
        <a:bodyPr/>
        <a:lstStyle/>
        <a:p>
          <a:pPr>
            <a:defRPr sz="90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325" b="0" i="0" u="none" strike="noStrike" baseline="0">
          <a:solidFill>
            <a:srgbClr val="000000"/>
          </a:solidFill>
          <a:latin typeface="Arial"/>
          <a:ea typeface="Arial"/>
          <a:cs typeface="Arial"/>
        </a:defRPr>
      </a:pPr>
      <a:endParaRPr lang="es-CO"/>
    </a:p>
  </c:txPr>
  <c:printSettings>
    <c:headerFooter alignWithMargins="0"/>
    <c:pageMargins b="1" l="0.75" r="0.75"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0572830868903467E-2"/>
          <c:y val="5.9904546942573106E-2"/>
          <c:w val="0.98933971198916715"/>
          <c:h val="0.93963530269876006"/>
        </c:manualLayout>
      </c:layout>
      <c:bubbleChart>
        <c:varyColors val="0"/>
        <c:ser>
          <c:idx val="0"/>
          <c:order val="0"/>
          <c:tx>
            <c:strRef>
              <c:f>'MATRIZ DE RIESGOS DE GESTION 20'!$B$4</c:f>
              <c:strCache>
                <c:ptCount val="1"/>
                <c:pt idx="0">
                  <c:v> MINFRA-R1</c:v>
                </c:pt>
              </c:strCache>
            </c:strRef>
          </c:tx>
          <c:spPr>
            <a:solidFill>
              <a:srgbClr val="9999FF"/>
            </a:solidFill>
            <a:ln w="12700">
              <a:solidFill>
                <a:srgbClr val="000000"/>
              </a:solidFill>
              <a:prstDash val="solid"/>
            </a:ln>
          </c:spPr>
          <c:invertIfNegative val="0"/>
          <c:dLbls>
            <c:dLbl>
              <c:idx val="0"/>
              <c:layout>
                <c:manualLayout>
                  <c:x val="-8.4052911108548678E-2"/>
                  <c:y val="2.505277901901197E-2"/>
                </c:manualLayout>
              </c:layout>
              <c:spPr>
                <a:noFill/>
                <a:ln w="25400">
                  <a:noFill/>
                </a:ln>
              </c:spPr>
              <c:txPr>
                <a:bodyPr/>
                <a:lstStyle/>
                <a:p>
                  <a:pPr>
                    <a:defRPr sz="900" b="1" i="0" u="none" strike="noStrike" baseline="0">
                      <a:solidFill>
                        <a:srgbClr val="000000"/>
                      </a:solidFill>
                      <a:latin typeface="Arial"/>
                      <a:ea typeface="Arial"/>
                      <a:cs typeface="Arial"/>
                    </a:defRPr>
                  </a:pPr>
                  <a:endParaRPr lang="es-CO"/>
                </a:p>
              </c:txPr>
              <c:dLblPos val="r"/>
              <c:showLegendKey val="0"/>
              <c:showVal val="0"/>
              <c:showCatName val="0"/>
              <c:showSerName val="1"/>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900" b="1" i="0" u="none" strike="noStrike" baseline="0">
                    <a:solidFill>
                      <a:srgbClr val="000000"/>
                    </a:solidFill>
                    <a:latin typeface="Arial"/>
                    <a:ea typeface="Arial"/>
                    <a:cs typeface="Arial"/>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'MATRIZ DE RIESGOS DE GESTION 20'!$I$4</c:f>
            </c:numRef>
          </c:xVal>
          <c:yVal>
            <c:numRef>
              <c:f>'MATRIZ DE RIESGOS DE GESTION 20'!$N$4</c:f>
            </c:numRef>
          </c:yVal>
          <c:bubbleSize>
            <c:numLit>
              <c:formatCode>General</c:formatCode>
              <c:ptCount val="1"/>
              <c:pt idx="0">
                <c:v>0.1</c:v>
              </c:pt>
            </c:numLit>
          </c:bubbleSize>
          <c:bubble3D val="0"/>
        </c:ser>
        <c:ser>
          <c:idx val="1"/>
          <c:order val="1"/>
          <c:tx>
            <c:strRef>
              <c:f>'MATRIZ DE RIESGOS DE GESTION 20'!$B$5</c:f>
              <c:strCache>
                <c:ptCount val="1"/>
                <c:pt idx="0">
                  <c:v> MINFRA-R2</c:v>
                </c:pt>
              </c:strCache>
            </c:strRef>
          </c:tx>
          <c:invertIfNegative val="0"/>
          <c:dLbls>
            <c:dLbl>
              <c:idx val="0"/>
              <c:layout>
                <c:manualLayout>
                  <c:x val="-9.0322578198016673E-2"/>
                  <c:y val="8.1948342585553169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20'!$I$5</c:f>
            </c:numRef>
          </c:xVal>
          <c:yVal>
            <c:numRef>
              <c:f>'MATRIZ DE RIESGOS DE GESTION 20'!$N$5</c:f>
            </c:numRef>
          </c:yVal>
          <c:bubbleSize>
            <c:numLit>
              <c:formatCode>General</c:formatCode>
              <c:ptCount val="1"/>
              <c:pt idx="0">
                <c:v>1</c:v>
              </c:pt>
            </c:numLit>
          </c:bubbleSize>
          <c:bubble3D val="0"/>
        </c:ser>
        <c:ser>
          <c:idx val="2"/>
          <c:order val="2"/>
          <c:tx>
            <c:strRef>
              <c:f>'MATRIZ DE RIESGOS DE GESTION 20'!$B$6</c:f>
              <c:strCache>
                <c:ptCount val="1"/>
                <c:pt idx="0">
                  <c:v> MINFRA-R3</c:v>
                </c:pt>
              </c:strCache>
            </c:strRef>
          </c:tx>
          <c:invertIfNegative val="0"/>
          <c:dLbls>
            <c:dLbl>
              <c:idx val="0"/>
              <c:layout>
                <c:manualLayout>
                  <c:x val="-8.1892470899535039E-2"/>
                  <c:y val="5.268107737642698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20'!$I$6</c:f>
            </c:numRef>
          </c:xVal>
          <c:yVal>
            <c:numRef>
              <c:f>'MATRIZ DE RIESGOS DE GESTION 20'!$N$6</c:f>
            </c:numRef>
          </c:yVal>
          <c:bubbleSize>
            <c:numLit>
              <c:formatCode>General</c:formatCode>
              <c:ptCount val="1"/>
              <c:pt idx="0">
                <c:v>1</c:v>
              </c:pt>
            </c:numLit>
          </c:bubbleSize>
          <c:bubble3D val="0"/>
        </c:ser>
        <c:ser>
          <c:idx val="3"/>
          <c:order val="3"/>
          <c:tx>
            <c:strRef>
              <c:f>'MATRIZ DE RIESGOS DE GESTION 20'!$B$7</c:f>
              <c:strCache>
                <c:ptCount val="1"/>
                <c:pt idx="0">
                  <c:v>ATALHU-R1</c:v>
                </c:pt>
              </c:strCache>
            </c:strRef>
          </c:tx>
          <c:invertIfNegative val="0"/>
          <c:dLbls>
            <c:dLbl>
              <c:idx val="0"/>
              <c:layout>
                <c:manualLayout>
                  <c:x val="-8.068816985689499E-2"/>
                  <c:y val="9.072852214829101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20'!$I$7</c:f>
            </c:numRef>
          </c:xVal>
          <c:yVal>
            <c:numRef>
              <c:f>'MATRIZ DE RIESGOS DE GESTION 20'!$N$7</c:f>
            </c:numRef>
          </c:yVal>
          <c:bubbleSize>
            <c:numLit>
              <c:formatCode>General</c:formatCode>
              <c:ptCount val="1"/>
              <c:pt idx="0">
                <c:v>1</c:v>
              </c:pt>
            </c:numLit>
          </c:bubbleSize>
          <c:bubble3D val="0"/>
        </c:ser>
        <c:ser>
          <c:idx val="4"/>
          <c:order val="4"/>
          <c:tx>
            <c:strRef>
              <c:f>'MATRIZ DE RIESGOS DE GESTION 20'!$B$8</c:f>
              <c:strCache>
                <c:ptCount val="1"/>
                <c:pt idx="0">
                  <c:v> SEVALS-R1</c:v>
                </c:pt>
              </c:strCache>
            </c:strRef>
          </c:tx>
          <c:invertIfNegative val="0"/>
          <c:dLbls>
            <c:dLbl>
              <c:idx val="0"/>
              <c:layout>
                <c:manualLayout>
                  <c:x val="-8.550537402745588E-2"/>
                  <c:y val="1.463363260456306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20'!$I$8</c:f>
            </c:numRef>
          </c:xVal>
          <c:yVal>
            <c:numRef>
              <c:f>'MATRIZ DE RIESGOS DE GESTION 20'!$N$8</c:f>
            </c:numRef>
          </c:yVal>
          <c:bubbleSize>
            <c:numLit>
              <c:formatCode>General</c:formatCode>
              <c:ptCount val="1"/>
              <c:pt idx="0">
                <c:v>1</c:v>
              </c:pt>
            </c:numLit>
          </c:bubbleSize>
          <c:bubble3D val="0"/>
        </c:ser>
        <c:ser>
          <c:idx val="5"/>
          <c:order val="5"/>
          <c:tx>
            <c:strRef>
              <c:f>'MATRIZ DE RIESGOS DE GESTION 20'!$B$9</c:f>
              <c:strCache>
                <c:ptCount val="1"/>
                <c:pt idx="0">
                  <c:v> SEVALS-R2</c:v>
                </c:pt>
              </c:strCache>
            </c:strRef>
          </c:tx>
          <c:invertIfNegative val="0"/>
          <c:dLbls>
            <c:dLbl>
              <c:idx val="0"/>
              <c:layout>
                <c:manualLayout>
                  <c:x val="-8.068816985689499E-2"/>
                  <c:y val="3.5120718250951359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20'!$I$9</c:f>
            </c:numRef>
          </c:xVal>
          <c:yVal>
            <c:numRef>
              <c:f>'MATRIZ DE RIESGOS DE GESTION 20'!$N$9</c:f>
            </c:numRef>
          </c:yVal>
          <c:bubbleSize>
            <c:numLit>
              <c:formatCode>General</c:formatCode>
              <c:ptCount val="1"/>
              <c:pt idx="0">
                <c:v>1</c:v>
              </c:pt>
            </c:numLit>
          </c:bubbleSize>
          <c:bubble3D val="0"/>
        </c:ser>
        <c:ser>
          <c:idx val="6"/>
          <c:order val="6"/>
          <c:tx>
            <c:strRef>
              <c:f>'MATRIZ DE RIESGOS DE GESTION 20'!$B$10</c:f>
              <c:strCache>
                <c:ptCount val="1"/>
                <c:pt idx="0">
                  <c:v>ALEDEJ-R1</c:v>
                </c:pt>
              </c:strCache>
            </c:strRef>
          </c:tx>
          <c:invertIfNegative val="0"/>
          <c:dLbls>
            <c:dLbl>
              <c:idx val="0"/>
              <c:layout>
                <c:manualLayout>
                  <c:x val="-7.8279567771614447E-2"/>
                  <c:y val="0.10536215475285407"/>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20'!$I$10</c:f>
            </c:numRef>
          </c:xVal>
          <c:yVal>
            <c:numRef>
              <c:f>'MATRIZ DE RIESGOS DE GESTION 20'!$N$10</c:f>
            </c:numRef>
          </c:yVal>
          <c:bubbleSize>
            <c:numLit>
              <c:formatCode>General</c:formatCode>
              <c:ptCount val="1"/>
              <c:pt idx="0">
                <c:v>1</c:v>
              </c:pt>
            </c:numLit>
          </c:bubbleSize>
          <c:bubble3D val="0"/>
        </c:ser>
        <c:ser>
          <c:idx val="7"/>
          <c:order val="7"/>
          <c:tx>
            <c:strRef>
              <c:f>'MATRIZ DE RIESGOS DE GESTION 20'!$B$11</c:f>
              <c:strCache>
                <c:ptCount val="1"/>
                <c:pt idx="0">
                  <c:v>ALEDEJ-R2</c:v>
                </c:pt>
              </c:strCache>
            </c:strRef>
          </c:tx>
          <c:invertIfNegative val="0"/>
          <c:dLbls>
            <c:dLbl>
              <c:idx val="0"/>
              <c:layout>
                <c:manualLayout>
                  <c:x val="-8.3096771942175435E-2"/>
                  <c:y val="5.268107737642703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20'!$I$11</c:f>
            </c:numRef>
          </c:xVal>
          <c:yVal>
            <c:numRef>
              <c:f>'MATRIZ DE RIESGOS DE GESTION 20'!$N$11</c:f>
            </c:numRef>
          </c:yVal>
          <c:bubbleSize>
            <c:numLit>
              <c:formatCode>General</c:formatCode>
              <c:ptCount val="1"/>
              <c:pt idx="0">
                <c:v>1</c:v>
              </c:pt>
            </c:numLit>
          </c:bubbleSize>
          <c:bubble3D val="0"/>
        </c:ser>
        <c:ser>
          <c:idx val="8"/>
          <c:order val="8"/>
          <c:tx>
            <c:strRef>
              <c:f>'MATRIZ DE RIESGOS DE GESTION 20'!$B$12</c:f>
              <c:strCache>
                <c:ptCount val="1"/>
                <c:pt idx="0">
                  <c:v>ALEDEJ-R3</c:v>
                </c:pt>
              </c:strCache>
            </c:strRef>
          </c:tx>
          <c:invertIfNegative val="0"/>
          <c:dLbls>
            <c:dLbl>
              <c:idx val="0"/>
              <c:layout>
                <c:manualLayout>
                  <c:x val="-8.7913976112736325E-2"/>
                  <c:y val="3.2193991730038743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20'!$I$12</c:f>
            </c:numRef>
          </c:xVal>
          <c:yVal>
            <c:numRef>
              <c:f>'MATRIZ DE RIESGOS DE GESTION 20'!$N$12</c:f>
            </c:numRef>
          </c:yVal>
          <c:bubbleSize>
            <c:numLit>
              <c:formatCode>General</c:formatCode>
              <c:ptCount val="1"/>
              <c:pt idx="0">
                <c:v>1</c:v>
              </c:pt>
            </c:numLit>
          </c:bubbleSize>
          <c:bubble3D val="0"/>
        </c:ser>
        <c:ser>
          <c:idx val="9"/>
          <c:order val="9"/>
          <c:tx>
            <c:strRef>
              <c:f>'MATRIZ DE RIESGOS DE GESTION 20'!$B$13</c:f>
              <c:strCache>
                <c:ptCount val="1"/>
                <c:pt idx="0">
                  <c:v>ALEDEJ-R4</c:v>
                </c:pt>
              </c:strCache>
            </c:strRef>
          </c:tx>
          <c:invertIfNegative val="0"/>
          <c:dLbls>
            <c:dLbl>
              <c:idx val="0"/>
              <c:layout>
                <c:manualLayout>
                  <c:x val="-9.1526879240656986E-2"/>
                  <c:y val="2.048708564638824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20'!$I$13</c:f>
            </c:numRef>
          </c:xVal>
          <c:yVal>
            <c:numRef>
              <c:f>'MATRIZ DE RIESGOS DE GESTION 20'!$N$13</c:f>
            </c:numRef>
          </c:yVal>
          <c:bubbleSize>
            <c:numLit>
              <c:formatCode>General</c:formatCode>
              <c:ptCount val="1"/>
              <c:pt idx="0">
                <c:v>1</c:v>
              </c:pt>
            </c:numLit>
          </c:bubbleSize>
          <c:bubble3D val="0"/>
        </c:ser>
        <c:ser>
          <c:idx val="10"/>
          <c:order val="10"/>
          <c:tx>
            <c:strRef>
              <c:f>'MATRIZ DE RIESGOS DE GESTION 20'!$B$14</c:f>
              <c:strCache>
                <c:ptCount val="1"/>
                <c:pt idx="0">
                  <c:v>ALEDEJ-R5</c:v>
                </c:pt>
              </c:strCache>
            </c:strRef>
          </c:tx>
          <c:invertIfNegative val="0"/>
          <c:dLbls>
            <c:dLbl>
              <c:idx val="0"/>
              <c:layout>
                <c:manualLayout>
                  <c:x val="-8.6709675070096054E-2"/>
                  <c:y val="4.0974171292776584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20'!$I$14</c:f>
            </c:numRef>
          </c:xVal>
          <c:yVal>
            <c:numRef>
              <c:f>'MATRIZ DE RIESGOS DE GESTION 20'!$N$14</c:f>
            </c:numRef>
          </c:yVal>
          <c:bubbleSize>
            <c:numLit>
              <c:formatCode>General</c:formatCode>
              <c:ptCount val="1"/>
              <c:pt idx="0">
                <c:v>1</c:v>
              </c:pt>
            </c:numLit>
          </c:bubbleSize>
          <c:bubble3D val="0"/>
        </c:ser>
        <c:ser>
          <c:idx val="11"/>
          <c:order val="11"/>
          <c:tx>
            <c:strRef>
              <c:f>'MATRIZ DE RIESGOS DE GESTION 20'!$B$15</c:f>
              <c:strCache>
                <c:ptCount val="1"/>
                <c:pt idx="0">
                  <c:v>AFINCO-R1</c:v>
                </c:pt>
              </c:strCache>
            </c:strRef>
          </c:tx>
          <c:invertIfNegative val="0"/>
          <c:dLbls>
            <c:dLbl>
              <c:idx val="0"/>
              <c:layout>
                <c:manualLayout>
                  <c:x val="0"/>
                  <c:y val="2.0487085646388292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20'!$I$15</c:f>
            </c:numRef>
          </c:xVal>
          <c:yVal>
            <c:numRef>
              <c:f>'MATRIZ DE RIESGOS DE GESTION 20'!$N$15</c:f>
            </c:numRef>
          </c:yVal>
          <c:bubbleSize>
            <c:numLit>
              <c:formatCode>General</c:formatCode>
              <c:ptCount val="1"/>
              <c:pt idx="0">
                <c:v>1</c:v>
              </c:pt>
            </c:numLit>
          </c:bubbleSize>
          <c:bubble3D val="0"/>
        </c:ser>
        <c:ser>
          <c:idx val="12"/>
          <c:order val="12"/>
          <c:tx>
            <c:strRef>
              <c:f>'MATRIZ DE RIESGOS DE GESTION 20'!$B$16</c:f>
              <c:strCache>
                <c:ptCount val="1"/>
                <c:pt idx="0">
                  <c:v>AFINCO-R2</c:v>
                </c:pt>
              </c:strCache>
            </c:strRef>
          </c:tx>
          <c:invertIfNegative val="0"/>
          <c:dLbls>
            <c:dLbl>
              <c:idx val="0"/>
              <c:layout>
                <c:manualLayout>
                  <c:x val="-8.430107298481565E-2"/>
                  <c:y val="2.341381216730090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20'!$I$16</c:f>
            </c:numRef>
          </c:xVal>
          <c:yVal>
            <c:numRef>
              <c:f>'MATRIZ DE RIESGOS DE GESTION 20'!$N$16</c:f>
            </c:numRef>
          </c:yVal>
          <c:bubbleSize>
            <c:numLit>
              <c:formatCode>General</c:formatCode>
              <c:ptCount val="1"/>
              <c:pt idx="0">
                <c:v>1</c:v>
              </c:pt>
            </c:numLit>
          </c:bubbleSize>
          <c:bubble3D val="0"/>
        </c:ser>
        <c:ser>
          <c:idx val="13"/>
          <c:order val="13"/>
          <c:tx>
            <c:strRef>
              <c:f>'MATRIZ DE RIESGOS DE GESTION 20'!$B$17</c:f>
              <c:strCache>
                <c:ptCount val="1"/>
                <c:pt idx="0">
                  <c:v>MINREI-R1</c:v>
                </c:pt>
              </c:strCache>
            </c:strRef>
          </c:tx>
          <c:invertIfNegative val="0"/>
          <c:dLbls>
            <c:dLbl>
              <c:idx val="0"/>
              <c:layout>
                <c:manualLayout>
                  <c:x val="-1.5655913554323067E-2"/>
                  <c:y val="2.0487085646388292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20'!$I$17</c:f>
              <c:numCache>
                <c:formatCode>General</c:formatCode>
                <c:ptCount val="1"/>
                <c:pt idx="0">
                  <c:v>5</c:v>
                </c:pt>
              </c:numCache>
            </c:numRef>
          </c:xVal>
          <c:yVal>
            <c:numRef>
              <c:f>'MATRIZ DE RIESGOS DE GESTION 20'!$N$17</c:f>
              <c:numCache>
                <c:formatCode>0</c:formatCode>
                <c:ptCount val="1"/>
                <c:pt idx="0">
                  <c:v>4</c:v>
                </c:pt>
              </c:numCache>
            </c:numRef>
          </c:yVal>
          <c:bubbleSize>
            <c:numLit>
              <c:formatCode>General</c:formatCode>
              <c:ptCount val="1"/>
              <c:pt idx="0">
                <c:v>1</c:v>
              </c:pt>
            </c:numLit>
          </c:bubbleSize>
          <c:bubble3D val="0"/>
        </c:ser>
        <c:ser>
          <c:idx val="14"/>
          <c:order val="14"/>
          <c:tx>
            <c:strRef>
              <c:f>'MATRIZ DE RIESGOS DE GESTION 20'!$B$18</c:f>
              <c:strCache>
                <c:ptCount val="1"/>
                <c:pt idx="0">
                  <c:v>MRIESV-1</c:v>
                </c:pt>
              </c:strCache>
            </c:strRef>
          </c:tx>
          <c:invertIfNegative val="0"/>
          <c:dLbls>
            <c:dLbl>
              <c:idx val="0"/>
              <c:layout>
                <c:manualLayout>
                  <c:x val="-1.9268816682243558E-2"/>
                  <c:y val="6.146125693916487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20'!$I$18</c:f>
            </c:numRef>
          </c:xVal>
          <c:yVal>
            <c:numRef>
              <c:f>'MATRIZ DE RIESGOS DE GESTION 20'!$N$18</c:f>
            </c:numRef>
          </c:yVal>
          <c:bubbleSize>
            <c:numLit>
              <c:formatCode>General</c:formatCode>
              <c:ptCount val="1"/>
              <c:pt idx="0">
                <c:v>1</c:v>
              </c:pt>
            </c:numLit>
          </c:bubbleSize>
          <c:bubble3D val="0"/>
        </c:ser>
        <c:ser>
          <c:idx val="15"/>
          <c:order val="15"/>
          <c:tx>
            <c:strRef>
              <c:f>'MATRIZ DE RIESGOS DE GESTION 20'!$B$19</c:f>
              <c:strCache>
                <c:ptCount val="1"/>
                <c:pt idx="0">
                  <c:v>MSOAMB-R1</c:v>
                </c:pt>
              </c:strCache>
            </c:strRef>
          </c:tx>
          <c:invertIfNegative val="0"/>
          <c:dLbls>
            <c:dLbl>
              <c:idx val="0"/>
              <c:layout>
                <c:manualLayout>
                  <c:x val="-6.1419353174651338E-2"/>
                  <c:y val="6.146125693916487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20'!$I$19</c:f>
            </c:numRef>
          </c:xVal>
          <c:yVal>
            <c:numRef>
              <c:f>'MATRIZ DE RIESGOS DE GESTION 20'!$N$19</c:f>
            </c:numRef>
          </c:yVal>
          <c:bubbleSize>
            <c:numLit>
              <c:formatCode>General</c:formatCode>
              <c:ptCount val="1"/>
              <c:pt idx="0">
                <c:v>1</c:v>
              </c:pt>
            </c:numLit>
          </c:bubbleSize>
          <c:bubble3D val="0"/>
        </c:ser>
        <c:ser>
          <c:idx val="16"/>
          <c:order val="16"/>
          <c:tx>
            <c:strRef>
              <c:f>'MATRIZ DE RIESGOS DE GESTION 20'!#REF!</c:f>
              <c:strCache>
                <c:ptCount val="1"/>
                <c:pt idx="0">
                  <c:v>#REF!</c:v>
                </c:pt>
              </c:strCache>
            </c:strRef>
          </c:tx>
          <c:invertIfNegative val="0"/>
          <c:dLbls>
            <c:dLbl>
              <c:idx val="0"/>
              <c:layout>
                <c:manualLayout>
                  <c:x val="-6.1419353174651338E-2"/>
                  <c:y val="0.1112156077946793"/>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20'!#REF!</c:f>
            </c:numRef>
          </c:xVal>
          <c:yVal>
            <c:numRef>
              <c:f>'MATRIZ DE RIESGOS DE GESTION 20'!#REF!</c:f>
              <c:numCache>
                <c:formatCode>General</c:formatCode>
                <c:ptCount val="1"/>
                <c:pt idx="0">
                  <c:v>1</c:v>
                </c:pt>
              </c:numCache>
            </c:numRef>
          </c:yVal>
          <c:bubbleSize>
            <c:numLit>
              <c:formatCode>General</c:formatCode>
              <c:ptCount val="1"/>
              <c:pt idx="0">
                <c:v>1</c:v>
              </c:pt>
            </c:numLit>
          </c:bubbleSize>
          <c:bubble3D val="0"/>
        </c:ser>
        <c:ser>
          <c:idx val="17"/>
          <c:order val="17"/>
          <c:tx>
            <c:strRef>
              <c:f>'MATRIZ DE RIESGOS DE GESTION 20'!$B$20</c:f>
              <c:strCache>
                <c:ptCount val="1"/>
                <c:pt idx="0">
                  <c:v>ABIENS-R2</c:v>
                </c:pt>
              </c:strCache>
            </c:strRef>
          </c:tx>
          <c:invertIfNegative val="0"/>
          <c:dLbls>
            <c:dLbl>
              <c:idx val="0"/>
              <c:layout>
                <c:manualLayout>
                  <c:x val="-5.6602149004090455E-2"/>
                  <c:y val="1.463363260456306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20'!$I$20</c:f>
            </c:numRef>
          </c:xVal>
          <c:yVal>
            <c:numRef>
              <c:f>'MATRIZ DE RIESGOS DE GESTION 20'!$N$20</c:f>
            </c:numRef>
          </c:yVal>
          <c:bubbleSize>
            <c:numLit>
              <c:formatCode>General</c:formatCode>
              <c:ptCount val="1"/>
              <c:pt idx="0">
                <c:v>1</c:v>
              </c:pt>
            </c:numLit>
          </c:bubbleSize>
          <c:bubble3D val="0"/>
        </c:ser>
        <c:ser>
          <c:idx val="18"/>
          <c:order val="18"/>
          <c:tx>
            <c:strRef>
              <c:f>'MATRIZ DE RIESGOS DE GESTION 20'!$B$21</c:f>
              <c:strCache>
                <c:ptCount val="1"/>
                <c:pt idx="0">
                  <c:v>ABIENS-R1</c:v>
                </c:pt>
              </c:strCache>
            </c:strRef>
          </c:tx>
          <c:invertIfNegative val="0"/>
          <c:dLbls>
            <c:dLbl>
              <c:idx val="0"/>
              <c:layout>
                <c:manualLayout>
                  <c:x val="-6.0215052132011115E-2"/>
                  <c:y val="7.60948895437279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20'!$I$21</c:f>
            </c:numRef>
          </c:xVal>
          <c:yVal>
            <c:numRef>
              <c:f>'MATRIZ DE RIESGOS DE GESTION 20'!$N$21</c:f>
            </c:numRef>
          </c:yVal>
          <c:bubbleSize>
            <c:numLit>
              <c:formatCode>General</c:formatCode>
              <c:ptCount val="1"/>
              <c:pt idx="0">
                <c:v>1</c:v>
              </c:pt>
            </c:numLit>
          </c:bubbleSize>
          <c:bubble3D val="0"/>
        </c:ser>
        <c:ser>
          <c:idx val="19"/>
          <c:order val="19"/>
          <c:tx>
            <c:strRef>
              <c:f>'MATRIZ DE RIESGOS DE GESTION 20'!$B$22</c:f>
              <c:strCache>
                <c:ptCount val="1"/>
                <c:pt idx="0">
                  <c:v>ACONTR-R1 </c:v>
                </c:pt>
              </c:strCache>
            </c:strRef>
          </c:tx>
          <c:invertIfNegative val="0"/>
          <c:dLbls>
            <c:dLbl>
              <c:idx val="0"/>
              <c:layout>
                <c:manualLayout>
                  <c:x val="-5.9010751089370893E-2"/>
                  <c:y val="4.6827624334601796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20'!$I$22</c:f>
            </c:numRef>
          </c:xVal>
          <c:yVal>
            <c:numRef>
              <c:f>'MATRIZ DE RIESGOS DE GESTION 20'!$N$22</c:f>
            </c:numRef>
          </c:yVal>
          <c:bubbleSize>
            <c:numLit>
              <c:formatCode>General</c:formatCode>
              <c:ptCount val="1"/>
              <c:pt idx="0">
                <c:v>1</c:v>
              </c:pt>
            </c:numLit>
          </c:bubbleSize>
          <c:bubble3D val="0"/>
        </c:ser>
        <c:dLbls>
          <c:showLegendKey val="0"/>
          <c:showVal val="0"/>
          <c:showCatName val="0"/>
          <c:showSerName val="1"/>
          <c:showPercent val="0"/>
          <c:showBubbleSize val="0"/>
        </c:dLbls>
        <c:bubbleScale val="10"/>
        <c:showNegBubbles val="0"/>
        <c:axId val="-1551935424"/>
        <c:axId val="-1551934880"/>
      </c:bubbleChart>
      <c:valAx>
        <c:axId val="-1551935424"/>
        <c:scaling>
          <c:orientation val="minMax"/>
          <c:max val="5"/>
          <c:min val="0"/>
        </c:scaling>
        <c:delete val="1"/>
        <c:axPos val="b"/>
        <c:majorGridlines>
          <c:spPr>
            <a:ln w="3175">
              <a:solidFill>
                <a:srgbClr val="000000"/>
              </a:solidFill>
              <a:prstDash val="solid"/>
            </a:ln>
          </c:spPr>
        </c:majorGridlines>
        <c:numFmt formatCode="General" sourceLinked="1"/>
        <c:majorTickMark val="out"/>
        <c:minorTickMark val="none"/>
        <c:tickLblPos val="nextTo"/>
        <c:crossAx val="-1551934880"/>
        <c:crosses val="autoZero"/>
        <c:crossBetween val="midCat"/>
        <c:majorUnit val="1"/>
        <c:minorUnit val="1"/>
      </c:valAx>
      <c:valAx>
        <c:axId val="-1551934880"/>
        <c:scaling>
          <c:orientation val="minMax"/>
          <c:max val="5"/>
          <c:min val="0"/>
        </c:scaling>
        <c:delete val="1"/>
        <c:axPos val="l"/>
        <c:majorGridlines>
          <c:spPr>
            <a:ln w="3175">
              <a:solidFill>
                <a:srgbClr val="000000"/>
              </a:solidFill>
              <a:prstDash val="solid"/>
            </a:ln>
          </c:spPr>
        </c:majorGridlines>
        <c:numFmt formatCode="0" sourceLinked="1"/>
        <c:majorTickMark val="out"/>
        <c:minorTickMark val="none"/>
        <c:tickLblPos val="nextTo"/>
        <c:crossAx val="-1551935424"/>
        <c:crosses val="autoZero"/>
        <c:crossBetween val="midCat"/>
        <c:majorUnit val="1"/>
        <c:minorUnit val="1"/>
      </c:valAx>
      <c:spPr>
        <a:noFill/>
        <a:ln w="25400">
          <a:noFill/>
        </a:ln>
      </c:spPr>
    </c:plotArea>
    <c:plotVisOnly val="1"/>
    <c:dispBlanksAs val="gap"/>
    <c:showDLblsOverMax val="0"/>
  </c:chart>
  <c:spPr>
    <a:noFill/>
    <a:ln w="9525">
      <a:noFill/>
    </a:ln>
  </c:spPr>
  <c:txPr>
    <a:bodyPr/>
    <a:lstStyle/>
    <a:p>
      <a:pPr>
        <a:defRPr sz="900" b="1" i="0" u="none" strike="noStrike" baseline="0">
          <a:solidFill>
            <a:srgbClr val="000000"/>
          </a:solidFill>
          <a:latin typeface="Arial"/>
          <a:ea typeface="Arial"/>
          <a:cs typeface="Arial"/>
        </a:defRPr>
      </a:pPr>
      <a:endParaRPr lang="es-CO"/>
    </a:p>
  </c:txPr>
  <c:printSettings>
    <c:headerFooter alignWithMargins="0"/>
    <c:pageMargins b="1" l="0.75" r="0.75"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0572830868903467E-2"/>
          <c:y val="5.9904546942573106E-2"/>
          <c:w val="0.98933971198916715"/>
          <c:h val="0.93963530269876006"/>
        </c:manualLayout>
      </c:layout>
      <c:bubbleChart>
        <c:varyColors val="0"/>
        <c:ser>
          <c:idx val="0"/>
          <c:order val="0"/>
          <c:tx>
            <c:strRef>
              <c:f>'MATRIZ DE RIESGOS DE GESTION 20'!$B$4</c:f>
              <c:strCache>
                <c:ptCount val="1"/>
                <c:pt idx="0">
                  <c:v> MINFRA-R1</c:v>
                </c:pt>
              </c:strCache>
            </c:strRef>
          </c:tx>
          <c:spPr>
            <a:solidFill>
              <a:srgbClr val="9999FF"/>
            </a:solidFill>
            <a:ln w="12700">
              <a:solidFill>
                <a:srgbClr val="000000"/>
              </a:solidFill>
              <a:prstDash val="solid"/>
            </a:ln>
          </c:spPr>
          <c:invertIfNegative val="0"/>
          <c:dLbls>
            <c:dLbl>
              <c:idx val="0"/>
              <c:layout>
                <c:manualLayout>
                  <c:x val="-8.4052911108548678E-2"/>
                  <c:y val="2.505277901901197E-2"/>
                </c:manualLayout>
              </c:layout>
              <c:spPr>
                <a:noFill/>
                <a:ln w="25400">
                  <a:noFill/>
                </a:ln>
              </c:spPr>
              <c:txPr>
                <a:bodyPr/>
                <a:lstStyle/>
                <a:p>
                  <a:pPr>
                    <a:defRPr sz="900" b="1" i="0" u="none" strike="noStrike" baseline="0">
                      <a:solidFill>
                        <a:srgbClr val="000000"/>
                      </a:solidFill>
                      <a:latin typeface="Arial"/>
                      <a:ea typeface="Arial"/>
                      <a:cs typeface="Arial"/>
                    </a:defRPr>
                  </a:pPr>
                  <a:endParaRPr lang="es-CO"/>
                </a:p>
              </c:txPr>
              <c:dLblPos val="r"/>
              <c:showLegendKey val="0"/>
              <c:showVal val="0"/>
              <c:showCatName val="0"/>
              <c:showSerName val="1"/>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900" b="1" i="0" u="none" strike="noStrike" baseline="0">
                    <a:solidFill>
                      <a:srgbClr val="000000"/>
                    </a:solidFill>
                    <a:latin typeface="Arial"/>
                    <a:ea typeface="Arial"/>
                    <a:cs typeface="Arial"/>
                  </a:defRPr>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'MATRIZ DE RIESGOS DE GESTION 20'!$X$4</c:f>
            </c:numRef>
          </c:xVal>
          <c:yVal>
            <c:numRef>
              <c:f>'MATRIZ DE RIESGOS DE GESTION 20'!$Z$4</c:f>
            </c:numRef>
          </c:yVal>
          <c:bubbleSize>
            <c:numLit>
              <c:formatCode>General</c:formatCode>
              <c:ptCount val="1"/>
              <c:pt idx="0">
                <c:v>0.1</c:v>
              </c:pt>
            </c:numLit>
          </c:bubbleSize>
          <c:bubble3D val="0"/>
        </c:ser>
        <c:ser>
          <c:idx val="1"/>
          <c:order val="1"/>
          <c:tx>
            <c:strRef>
              <c:f>'MATRIZ DE RIESGOS DE GESTION 20'!$B$5</c:f>
              <c:strCache>
                <c:ptCount val="1"/>
                <c:pt idx="0">
                  <c:v> MINFRA-R2</c:v>
                </c:pt>
              </c:strCache>
            </c:strRef>
          </c:tx>
          <c:invertIfNegative val="0"/>
          <c:dLbls>
            <c:dLbl>
              <c:idx val="0"/>
              <c:layout>
                <c:manualLayout>
                  <c:x val="-9.0322578198016673E-2"/>
                  <c:y val="8.1948342585553169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20'!$X$5</c:f>
            </c:numRef>
          </c:xVal>
          <c:yVal>
            <c:numRef>
              <c:f>'MATRIZ DE RIESGOS DE GESTION 20'!$Z$5</c:f>
            </c:numRef>
          </c:yVal>
          <c:bubbleSize>
            <c:numLit>
              <c:formatCode>General</c:formatCode>
              <c:ptCount val="1"/>
              <c:pt idx="0">
                <c:v>1</c:v>
              </c:pt>
            </c:numLit>
          </c:bubbleSize>
          <c:bubble3D val="0"/>
        </c:ser>
        <c:ser>
          <c:idx val="2"/>
          <c:order val="2"/>
          <c:tx>
            <c:strRef>
              <c:f>'MATRIZ DE RIESGOS DE GESTION 20'!$B$6</c:f>
              <c:strCache>
                <c:ptCount val="1"/>
                <c:pt idx="0">
                  <c:v> MINFRA-R3</c:v>
                </c:pt>
              </c:strCache>
            </c:strRef>
          </c:tx>
          <c:invertIfNegative val="0"/>
          <c:dLbls>
            <c:dLbl>
              <c:idx val="0"/>
              <c:layout>
                <c:manualLayout>
                  <c:x val="-8.1892470899535039E-2"/>
                  <c:y val="5.268107737642698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20'!$X$6</c:f>
            </c:numRef>
          </c:xVal>
          <c:yVal>
            <c:numRef>
              <c:f>'MATRIZ DE RIESGOS DE GESTION 20'!$Z$6</c:f>
            </c:numRef>
          </c:yVal>
          <c:bubbleSize>
            <c:numLit>
              <c:formatCode>General</c:formatCode>
              <c:ptCount val="1"/>
              <c:pt idx="0">
                <c:v>1</c:v>
              </c:pt>
            </c:numLit>
          </c:bubbleSize>
          <c:bubble3D val="0"/>
        </c:ser>
        <c:ser>
          <c:idx val="3"/>
          <c:order val="3"/>
          <c:tx>
            <c:strRef>
              <c:f>'MATRIZ DE RIESGOS DE GESTION 20'!$B$7</c:f>
              <c:strCache>
                <c:ptCount val="1"/>
                <c:pt idx="0">
                  <c:v>ATALHU-R1</c:v>
                </c:pt>
              </c:strCache>
            </c:strRef>
          </c:tx>
          <c:invertIfNegative val="0"/>
          <c:dLbls>
            <c:dLbl>
              <c:idx val="0"/>
              <c:layout>
                <c:manualLayout>
                  <c:x val="-8.068816985689499E-2"/>
                  <c:y val="9.072852214829101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20'!$X$7</c:f>
            </c:numRef>
          </c:xVal>
          <c:yVal>
            <c:numRef>
              <c:f>'MATRIZ DE RIESGOS DE GESTION 20'!$Z$7</c:f>
            </c:numRef>
          </c:yVal>
          <c:bubbleSize>
            <c:numLit>
              <c:formatCode>General</c:formatCode>
              <c:ptCount val="1"/>
              <c:pt idx="0">
                <c:v>1</c:v>
              </c:pt>
            </c:numLit>
          </c:bubbleSize>
          <c:bubble3D val="0"/>
        </c:ser>
        <c:ser>
          <c:idx val="4"/>
          <c:order val="4"/>
          <c:tx>
            <c:strRef>
              <c:f>'MATRIZ DE RIESGOS DE GESTION 20'!$B$8</c:f>
              <c:strCache>
                <c:ptCount val="1"/>
                <c:pt idx="0">
                  <c:v> SEVALS-R1</c:v>
                </c:pt>
              </c:strCache>
            </c:strRef>
          </c:tx>
          <c:invertIfNegative val="0"/>
          <c:dLbls>
            <c:dLbl>
              <c:idx val="0"/>
              <c:layout>
                <c:manualLayout>
                  <c:x val="-8.550537402745588E-2"/>
                  <c:y val="1.463363260456306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20'!$X$8</c:f>
            </c:numRef>
          </c:xVal>
          <c:yVal>
            <c:numRef>
              <c:f>'MATRIZ DE RIESGOS DE GESTION 20'!$Z$8</c:f>
            </c:numRef>
          </c:yVal>
          <c:bubbleSize>
            <c:numLit>
              <c:formatCode>General</c:formatCode>
              <c:ptCount val="1"/>
              <c:pt idx="0">
                <c:v>1</c:v>
              </c:pt>
            </c:numLit>
          </c:bubbleSize>
          <c:bubble3D val="0"/>
        </c:ser>
        <c:ser>
          <c:idx val="5"/>
          <c:order val="5"/>
          <c:tx>
            <c:strRef>
              <c:f>'MATRIZ DE RIESGOS DE GESTION 20'!$B$9</c:f>
              <c:strCache>
                <c:ptCount val="1"/>
                <c:pt idx="0">
                  <c:v> SEVALS-R2</c:v>
                </c:pt>
              </c:strCache>
            </c:strRef>
          </c:tx>
          <c:invertIfNegative val="0"/>
          <c:dLbls>
            <c:dLbl>
              <c:idx val="0"/>
              <c:layout>
                <c:manualLayout>
                  <c:x val="-8.068816985689499E-2"/>
                  <c:y val="3.5120718250951359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20'!$X$8</c:f>
            </c:numRef>
          </c:xVal>
          <c:yVal>
            <c:numRef>
              <c:f>'MATRIZ DE RIESGOS DE GESTION 20'!$Z$8</c:f>
            </c:numRef>
          </c:yVal>
          <c:bubbleSize>
            <c:numLit>
              <c:formatCode>General</c:formatCode>
              <c:ptCount val="1"/>
              <c:pt idx="0">
                <c:v>1</c:v>
              </c:pt>
            </c:numLit>
          </c:bubbleSize>
          <c:bubble3D val="0"/>
        </c:ser>
        <c:ser>
          <c:idx val="6"/>
          <c:order val="6"/>
          <c:tx>
            <c:strRef>
              <c:f>'MATRIZ DE RIESGOS DE GESTION 20'!$B$10</c:f>
              <c:strCache>
                <c:ptCount val="1"/>
                <c:pt idx="0">
                  <c:v>ALEDEJ-R1</c:v>
                </c:pt>
              </c:strCache>
            </c:strRef>
          </c:tx>
          <c:invertIfNegative val="0"/>
          <c:dLbls>
            <c:dLbl>
              <c:idx val="0"/>
              <c:layout>
                <c:manualLayout>
                  <c:x val="-7.8279567771614447E-2"/>
                  <c:y val="0.10536215475285407"/>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20'!$X$10</c:f>
            </c:numRef>
          </c:xVal>
          <c:yVal>
            <c:numRef>
              <c:f>'MATRIZ DE RIESGOS DE GESTION 20'!$Z$10</c:f>
            </c:numRef>
          </c:yVal>
          <c:bubbleSize>
            <c:numLit>
              <c:formatCode>General</c:formatCode>
              <c:ptCount val="1"/>
              <c:pt idx="0">
                <c:v>1</c:v>
              </c:pt>
            </c:numLit>
          </c:bubbleSize>
          <c:bubble3D val="0"/>
        </c:ser>
        <c:ser>
          <c:idx val="7"/>
          <c:order val="7"/>
          <c:tx>
            <c:strRef>
              <c:f>'MATRIZ DE RIESGOS DE GESTION 20'!$B$11</c:f>
              <c:strCache>
                <c:ptCount val="1"/>
                <c:pt idx="0">
                  <c:v>ALEDEJ-R2</c:v>
                </c:pt>
              </c:strCache>
            </c:strRef>
          </c:tx>
          <c:invertIfNegative val="0"/>
          <c:dLbls>
            <c:dLbl>
              <c:idx val="0"/>
              <c:layout>
                <c:manualLayout>
                  <c:x val="-8.3096771942175435E-2"/>
                  <c:y val="5.268107737642703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20'!$X$11</c:f>
            </c:numRef>
          </c:xVal>
          <c:yVal>
            <c:numRef>
              <c:f>'MATRIZ DE RIESGOS DE GESTION 20'!$Z$11</c:f>
            </c:numRef>
          </c:yVal>
          <c:bubbleSize>
            <c:numLit>
              <c:formatCode>General</c:formatCode>
              <c:ptCount val="1"/>
              <c:pt idx="0">
                <c:v>1</c:v>
              </c:pt>
            </c:numLit>
          </c:bubbleSize>
          <c:bubble3D val="0"/>
        </c:ser>
        <c:ser>
          <c:idx val="8"/>
          <c:order val="8"/>
          <c:tx>
            <c:strRef>
              <c:f>'MATRIZ DE RIESGOS DE GESTION 20'!$B$12</c:f>
              <c:strCache>
                <c:ptCount val="1"/>
                <c:pt idx="0">
                  <c:v>ALEDEJ-R3</c:v>
                </c:pt>
              </c:strCache>
            </c:strRef>
          </c:tx>
          <c:invertIfNegative val="0"/>
          <c:dLbls>
            <c:dLbl>
              <c:idx val="0"/>
              <c:layout>
                <c:manualLayout>
                  <c:x val="-8.7913976112736325E-2"/>
                  <c:y val="3.2193991730038743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20'!$X$12</c:f>
            </c:numRef>
          </c:xVal>
          <c:yVal>
            <c:numRef>
              <c:f>'MATRIZ DE RIESGOS DE GESTION 20'!$Z$12</c:f>
            </c:numRef>
          </c:yVal>
          <c:bubbleSize>
            <c:numLit>
              <c:formatCode>General</c:formatCode>
              <c:ptCount val="1"/>
              <c:pt idx="0">
                <c:v>1</c:v>
              </c:pt>
            </c:numLit>
          </c:bubbleSize>
          <c:bubble3D val="0"/>
        </c:ser>
        <c:ser>
          <c:idx val="9"/>
          <c:order val="9"/>
          <c:tx>
            <c:strRef>
              <c:f>'MATRIZ DE RIESGOS DE GESTION 20'!$B$13</c:f>
              <c:strCache>
                <c:ptCount val="1"/>
                <c:pt idx="0">
                  <c:v>ALEDEJ-R4</c:v>
                </c:pt>
              </c:strCache>
            </c:strRef>
          </c:tx>
          <c:invertIfNegative val="0"/>
          <c:dLbls>
            <c:dLbl>
              <c:idx val="0"/>
              <c:layout>
                <c:manualLayout>
                  <c:x val="-9.1526879240656986E-2"/>
                  <c:y val="2.048708564638824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20'!$X$13</c:f>
            </c:numRef>
          </c:xVal>
          <c:yVal>
            <c:numRef>
              <c:f>'MATRIZ DE RIESGOS DE GESTION 20'!$X$13</c:f>
            </c:numRef>
          </c:yVal>
          <c:bubbleSize>
            <c:numLit>
              <c:formatCode>General</c:formatCode>
              <c:ptCount val="1"/>
              <c:pt idx="0">
                <c:v>1</c:v>
              </c:pt>
            </c:numLit>
          </c:bubbleSize>
          <c:bubble3D val="0"/>
        </c:ser>
        <c:ser>
          <c:idx val="10"/>
          <c:order val="10"/>
          <c:tx>
            <c:strRef>
              <c:f>'MATRIZ DE RIESGOS DE GESTION 20'!$B$14</c:f>
              <c:strCache>
                <c:ptCount val="1"/>
                <c:pt idx="0">
                  <c:v>ALEDEJ-R5</c:v>
                </c:pt>
              </c:strCache>
            </c:strRef>
          </c:tx>
          <c:invertIfNegative val="0"/>
          <c:dLbls>
            <c:dLbl>
              <c:idx val="0"/>
              <c:layout>
                <c:manualLayout>
                  <c:x val="-8.6709675070096054E-2"/>
                  <c:y val="4.0974171292776584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20'!$X$14</c:f>
            </c:numRef>
          </c:xVal>
          <c:yVal>
            <c:numRef>
              <c:f>'MATRIZ DE RIESGOS DE GESTION 20'!$Z$14</c:f>
            </c:numRef>
          </c:yVal>
          <c:bubbleSize>
            <c:numLit>
              <c:formatCode>General</c:formatCode>
              <c:ptCount val="1"/>
              <c:pt idx="0">
                <c:v>1</c:v>
              </c:pt>
            </c:numLit>
          </c:bubbleSize>
          <c:bubble3D val="0"/>
        </c:ser>
        <c:ser>
          <c:idx val="11"/>
          <c:order val="11"/>
          <c:tx>
            <c:strRef>
              <c:f>'MATRIZ DE RIESGOS DE GESTION 20'!$B$15</c:f>
              <c:strCache>
                <c:ptCount val="1"/>
                <c:pt idx="0">
                  <c:v>AFINCO-R1</c:v>
                </c:pt>
              </c:strCache>
            </c:strRef>
          </c:tx>
          <c:invertIfNegative val="0"/>
          <c:dLbls>
            <c:dLbl>
              <c:idx val="0"/>
              <c:layout>
                <c:manualLayout>
                  <c:x val="0"/>
                  <c:y val="2.0487085646388292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20'!$X$15</c:f>
            </c:numRef>
          </c:xVal>
          <c:yVal>
            <c:numRef>
              <c:f>'MATRIZ DE RIESGOS DE GESTION 20'!$Z$15</c:f>
            </c:numRef>
          </c:yVal>
          <c:bubbleSize>
            <c:numLit>
              <c:formatCode>General</c:formatCode>
              <c:ptCount val="1"/>
              <c:pt idx="0">
                <c:v>1</c:v>
              </c:pt>
            </c:numLit>
          </c:bubbleSize>
          <c:bubble3D val="0"/>
        </c:ser>
        <c:ser>
          <c:idx val="12"/>
          <c:order val="12"/>
          <c:tx>
            <c:strRef>
              <c:f>'MATRIZ DE RIESGOS DE GESTION 20'!$B$16</c:f>
              <c:strCache>
                <c:ptCount val="1"/>
                <c:pt idx="0">
                  <c:v>AFINCO-R2</c:v>
                </c:pt>
              </c:strCache>
            </c:strRef>
          </c:tx>
          <c:invertIfNegative val="0"/>
          <c:dLbls>
            <c:dLbl>
              <c:idx val="0"/>
              <c:layout>
                <c:manualLayout>
                  <c:x val="-8.430107298481565E-2"/>
                  <c:y val="2.341381216730090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20'!$X$16</c:f>
            </c:numRef>
          </c:xVal>
          <c:yVal>
            <c:numRef>
              <c:f>'MATRIZ DE RIESGOS DE GESTION 20'!$Z$16</c:f>
            </c:numRef>
          </c:yVal>
          <c:bubbleSize>
            <c:numLit>
              <c:formatCode>General</c:formatCode>
              <c:ptCount val="1"/>
              <c:pt idx="0">
                <c:v>1</c:v>
              </c:pt>
            </c:numLit>
          </c:bubbleSize>
          <c:bubble3D val="0"/>
        </c:ser>
        <c:ser>
          <c:idx val="13"/>
          <c:order val="13"/>
          <c:tx>
            <c:strRef>
              <c:f>'MATRIZ DE RIESGOS DE GESTION 20'!$B$17</c:f>
              <c:strCache>
                <c:ptCount val="1"/>
                <c:pt idx="0">
                  <c:v>MINREI-R1</c:v>
                </c:pt>
              </c:strCache>
            </c:strRef>
          </c:tx>
          <c:invertIfNegative val="0"/>
          <c:dLbls>
            <c:dLbl>
              <c:idx val="0"/>
              <c:layout>
                <c:manualLayout>
                  <c:x val="-1.5655913554323067E-2"/>
                  <c:y val="2.0487085646388292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20'!$X$17</c:f>
              <c:numCache>
                <c:formatCode>General</c:formatCode>
                <c:ptCount val="1"/>
                <c:pt idx="0">
                  <c:v>3</c:v>
                </c:pt>
              </c:numCache>
            </c:numRef>
          </c:xVal>
          <c:yVal>
            <c:numRef>
              <c:f>'MATRIZ DE RIESGOS DE GESTION 20'!$Z$17</c:f>
              <c:numCache>
                <c:formatCode>0</c:formatCode>
                <c:ptCount val="1"/>
                <c:pt idx="0">
                  <c:v>2</c:v>
                </c:pt>
              </c:numCache>
            </c:numRef>
          </c:yVal>
          <c:bubbleSize>
            <c:numLit>
              <c:formatCode>General</c:formatCode>
              <c:ptCount val="1"/>
              <c:pt idx="0">
                <c:v>1</c:v>
              </c:pt>
            </c:numLit>
          </c:bubbleSize>
          <c:bubble3D val="0"/>
        </c:ser>
        <c:ser>
          <c:idx val="14"/>
          <c:order val="14"/>
          <c:tx>
            <c:strRef>
              <c:f>'MATRIZ DE RIESGOS DE GESTION 20'!$B$18</c:f>
              <c:strCache>
                <c:ptCount val="1"/>
                <c:pt idx="0">
                  <c:v>MRIESV-1</c:v>
                </c:pt>
              </c:strCache>
            </c:strRef>
          </c:tx>
          <c:invertIfNegative val="0"/>
          <c:dLbls>
            <c:dLbl>
              <c:idx val="0"/>
              <c:layout>
                <c:manualLayout>
                  <c:x val="-1.9268816682243558E-2"/>
                  <c:y val="6.146125693916487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20'!$X$18</c:f>
            </c:numRef>
          </c:xVal>
          <c:yVal>
            <c:numRef>
              <c:f>'MATRIZ DE RIESGOS DE GESTION 20'!$Z$18</c:f>
            </c:numRef>
          </c:yVal>
          <c:bubbleSize>
            <c:numLit>
              <c:formatCode>General</c:formatCode>
              <c:ptCount val="1"/>
              <c:pt idx="0">
                <c:v>1</c:v>
              </c:pt>
            </c:numLit>
          </c:bubbleSize>
          <c:bubble3D val="0"/>
        </c:ser>
        <c:ser>
          <c:idx val="15"/>
          <c:order val="15"/>
          <c:tx>
            <c:strRef>
              <c:f>'MATRIZ DE RIESGOS DE GESTION 20'!$B$19</c:f>
              <c:strCache>
                <c:ptCount val="1"/>
                <c:pt idx="0">
                  <c:v>MSOAMB-R1</c:v>
                </c:pt>
              </c:strCache>
            </c:strRef>
          </c:tx>
          <c:invertIfNegative val="0"/>
          <c:dLbls>
            <c:dLbl>
              <c:idx val="0"/>
              <c:layout>
                <c:manualLayout>
                  <c:x val="-6.1419353174651338E-2"/>
                  <c:y val="6.1461256939164877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20'!$X$19</c:f>
            </c:numRef>
          </c:xVal>
          <c:yVal>
            <c:numRef>
              <c:f>'MATRIZ DE RIESGOS DE GESTION 20'!$Z$19</c:f>
            </c:numRef>
          </c:yVal>
          <c:bubbleSize>
            <c:numLit>
              <c:formatCode>General</c:formatCode>
              <c:ptCount val="1"/>
              <c:pt idx="0">
                <c:v>1</c:v>
              </c:pt>
            </c:numLit>
          </c:bubbleSize>
          <c:bubble3D val="0"/>
        </c:ser>
        <c:ser>
          <c:idx val="16"/>
          <c:order val="16"/>
          <c:tx>
            <c:strRef>
              <c:f>'MATRIZ DE RIESGOS DE GESTION 20'!#REF!</c:f>
              <c:strCache>
                <c:ptCount val="1"/>
                <c:pt idx="0">
                  <c:v>#REF!</c:v>
                </c:pt>
              </c:strCache>
            </c:strRef>
          </c:tx>
          <c:invertIfNegative val="0"/>
          <c:dLbls>
            <c:dLbl>
              <c:idx val="0"/>
              <c:layout>
                <c:manualLayout>
                  <c:x val="-6.1419353174651338E-2"/>
                  <c:y val="0.1112156077946793"/>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20'!#REF!</c:f>
            </c:numRef>
          </c:xVal>
          <c:yVal>
            <c:numRef>
              <c:f>'MATRIZ DE RIESGOS DE GESTION 20'!#REF!</c:f>
              <c:numCache>
                <c:formatCode>General</c:formatCode>
                <c:ptCount val="1"/>
                <c:pt idx="0">
                  <c:v>1</c:v>
                </c:pt>
              </c:numCache>
            </c:numRef>
          </c:yVal>
          <c:bubbleSize>
            <c:numLit>
              <c:formatCode>General</c:formatCode>
              <c:ptCount val="1"/>
              <c:pt idx="0">
                <c:v>1</c:v>
              </c:pt>
            </c:numLit>
          </c:bubbleSize>
          <c:bubble3D val="0"/>
        </c:ser>
        <c:ser>
          <c:idx val="17"/>
          <c:order val="17"/>
          <c:tx>
            <c:strRef>
              <c:f>'MATRIZ DE RIESGOS DE GESTION 20'!$B$20</c:f>
              <c:strCache>
                <c:ptCount val="1"/>
                <c:pt idx="0">
                  <c:v>ABIENS-R2</c:v>
                </c:pt>
              </c:strCache>
            </c:strRef>
          </c:tx>
          <c:invertIfNegative val="0"/>
          <c:dLbls>
            <c:dLbl>
              <c:idx val="0"/>
              <c:layout>
                <c:manualLayout>
                  <c:x val="-5.6602149004090455E-2"/>
                  <c:y val="1.463363260456306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20'!$X$20</c:f>
            </c:numRef>
          </c:xVal>
          <c:yVal>
            <c:numRef>
              <c:f>'MATRIZ DE RIESGOS DE GESTION 20'!$Z$20</c:f>
            </c:numRef>
          </c:yVal>
          <c:bubbleSize>
            <c:numLit>
              <c:formatCode>General</c:formatCode>
              <c:ptCount val="1"/>
              <c:pt idx="0">
                <c:v>1</c:v>
              </c:pt>
            </c:numLit>
          </c:bubbleSize>
          <c:bubble3D val="0"/>
        </c:ser>
        <c:ser>
          <c:idx val="18"/>
          <c:order val="18"/>
          <c:tx>
            <c:strRef>
              <c:f>'MATRIZ DE RIESGOS DE GESTION 20'!$B$21</c:f>
              <c:strCache>
                <c:ptCount val="1"/>
                <c:pt idx="0">
                  <c:v>ABIENS-R1</c:v>
                </c:pt>
              </c:strCache>
            </c:strRef>
          </c:tx>
          <c:invertIfNegative val="0"/>
          <c:dLbls>
            <c:dLbl>
              <c:idx val="0"/>
              <c:layout>
                <c:manualLayout>
                  <c:x val="-6.0215052132011115E-2"/>
                  <c:y val="7.609488954372795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20'!$X$21</c:f>
            </c:numRef>
          </c:xVal>
          <c:yVal>
            <c:numRef>
              <c:f>'MATRIZ DE RIESGOS DE GESTION 20'!$Z$21</c:f>
            </c:numRef>
          </c:yVal>
          <c:bubbleSize>
            <c:numLit>
              <c:formatCode>General</c:formatCode>
              <c:ptCount val="1"/>
              <c:pt idx="0">
                <c:v>1</c:v>
              </c:pt>
            </c:numLit>
          </c:bubbleSize>
          <c:bubble3D val="0"/>
        </c:ser>
        <c:ser>
          <c:idx val="19"/>
          <c:order val="19"/>
          <c:tx>
            <c:strRef>
              <c:f>'MATRIZ DE RIESGOS DE GESTION 20'!$B$22</c:f>
              <c:strCache>
                <c:ptCount val="1"/>
                <c:pt idx="0">
                  <c:v>ACONTR-R1 </c:v>
                </c:pt>
              </c:strCache>
            </c:strRef>
          </c:tx>
          <c:invertIfNegative val="0"/>
          <c:dLbls>
            <c:dLbl>
              <c:idx val="0"/>
              <c:layout>
                <c:manualLayout>
                  <c:x val="-5.9010751089370893E-2"/>
                  <c:y val="4.6827624334601796E-2"/>
                </c:manualLayout>
              </c:layout>
              <c:showLegendKey val="0"/>
              <c:showVal val="0"/>
              <c:showCatName val="0"/>
              <c:showSerName val="1"/>
              <c:showPercent val="0"/>
              <c:showBubbleSize val="0"/>
              <c:extLst>
                <c:ext xmlns:c15="http://schemas.microsoft.com/office/drawing/2012/chart" uri="{CE6537A1-D6FC-4f65-9D91-7224C49458BB}"/>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'MATRIZ DE RIESGOS DE GESTION 20'!$X$22</c:f>
            </c:numRef>
          </c:xVal>
          <c:yVal>
            <c:numRef>
              <c:f>'MATRIZ DE RIESGOS DE GESTION 20'!$Z$22</c:f>
            </c:numRef>
          </c:yVal>
          <c:bubbleSize>
            <c:numLit>
              <c:formatCode>General</c:formatCode>
              <c:ptCount val="1"/>
              <c:pt idx="0">
                <c:v>1</c:v>
              </c:pt>
            </c:numLit>
          </c:bubbleSize>
          <c:bubble3D val="0"/>
        </c:ser>
        <c:dLbls>
          <c:showLegendKey val="0"/>
          <c:showVal val="0"/>
          <c:showCatName val="0"/>
          <c:showSerName val="1"/>
          <c:showPercent val="0"/>
          <c:showBubbleSize val="0"/>
        </c:dLbls>
        <c:bubbleScale val="10"/>
        <c:showNegBubbles val="0"/>
        <c:axId val="-1551939232"/>
        <c:axId val="-1551933248"/>
      </c:bubbleChart>
      <c:valAx>
        <c:axId val="-1551939232"/>
        <c:scaling>
          <c:orientation val="minMax"/>
          <c:max val="5"/>
          <c:min val="0"/>
        </c:scaling>
        <c:delete val="1"/>
        <c:axPos val="b"/>
        <c:majorGridlines>
          <c:spPr>
            <a:ln w="3175">
              <a:solidFill>
                <a:srgbClr val="000000"/>
              </a:solidFill>
              <a:prstDash val="solid"/>
            </a:ln>
          </c:spPr>
        </c:majorGridlines>
        <c:numFmt formatCode="General" sourceLinked="1"/>
        <c:majorTickMark val="out"/>
        <c:minorTickMark val="none"/>
        <c:tickLblPos val="nextTo"/>
        <c:crossAx val="-1551933248"/>
        <c:crosses val="autoZero"/>
        <c:crossBetween val="midCat"/>
        <c:majorUnit val="1"/>
        <c:minorUnit val="1"/>
      </c:valAx>
      <c:valAx>
        <c:axId val="-1551933248"/>
        <c:scaling>
          <c:orientation val="minMax"/>
          <c:max val="5"/>
          <c:min val="0"/>
        </c:scaling>
        <c:delete val="1"/>
        <c:axPos val="l"/>
        <c:majorGridlines>
          <c:spPr>
            <a:ln w="3175">
              <a:solidFill>
                <a:srgbClr val="000000"/>
              </a:solidFill>
              <a:prstDash val="solid"/>
            </a:ln>
          </c:spPr>
        </c:majorGridlines>
        <c:numFmt formatCode="0" sourceLinked="1"/>
        <c:majorTickMark val="out"/>
        <c:minorTickMark val="none"/>
        <c:tickLblPos val="nextTo"/>
        <c:crossAx val="-1551939232"/>
        <c:crosses val="autoZero"/>
        <c:crossBetween val="midCat"/>
        <c:majorUnit val="1"/>
        <c:minorUnit val="1"/>
      </c:valAx>
      <c:spPr>
        <a:noFill/>
        <a:ln w="25400">
          <a:noFill/>
        </a:ln>
      </c:spPr>
    </c:plotArea>
    <c:plotVisOnly val="1"/>
    <c:dispBlanksAs val="gap"/>
    <c:showDLblsOverMax val="0"/>
  </c:chart>
  <c:spPr>
    <a:noFill/>
    <a:ln w="9525">
      <a:noFill/>
    </a:ln>
  </c:spPr>
  <c:txPr>
    <a:bodyPr/>
    <a:lstStyle/>
    <a:p>
      <a:pPr>
        <a:defRPr sz="900" b="1" i="0" u="none" strike="noStrike" baseline="0">
          <a:solidFill>
            <a:srgbClr val="000000"/>
          </a:solidFill>
          <a:latin typeface="Arial"/>
          <a:ea typeface="Arial"/>
          <a:cs typeface="Arial"/>
        </a:defRPr>
      </a:pPr>
      <a:endParaRPr lang="es-CO"/>
    </a:p>
  </c:txPr>
  <c:printSettings>
    <c:headerFooter alignWithMargins="0"/>
    <c:pageMargins b="1" l="0.75" r="0.75" t="1" header="0" footer="0"/>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8" Type="http://schemas.openxmlformats.org/officeDocument/2006/relationships/image" Target="../media/image6.emf"/><Relationship Id="rId3" Type="http://schemas.openxmlformats.org/officeDocument/2006/relationships/image" Target="../media/image11.emf"/><Relationship Id="rId7" Type="http://schemas.openxmlformats.org/officeDocument/2006/relationships/image" Target="../media/image7.emf"/><Relationship Id="rId12" Type="http://schemas.openxmlformats.org/officeDocument/2006/relationships/image" Target="../media/image2.emf"/><Relationship Id="rId2" Type="http://schemas.openxmlformats.org/officeDocument/2006/relationships/image" Target="../media/image12.emf"/><Relationship Id="rId1" Type="http://schemas.openxmlformats.org/officeDocument/2006/relationships/image" Target="../media/image1.emf"/><Relationship Id="rId6" Type="http://schemas.openxmlformats.org/officeDocument/2006/relationships/image" Target="../media/image8.emf"/><Relationship Id="rId11" Type="http://schemas.openxmlformats.org/officeDocument/2006/relationships/image" Target="../media/image3.emf"/><Relationship Id="rId5" Type="http://schemas.openxmlformats.org/officeDocument/2006/relationships/image" Target="../media/image9.emf"/><Relationship Id="rId10" Type="http://schemas.openxmlformats.org/officeDocument/2006/relationships/image" Target="../media/image4.emf"/><Relationship Id="rId4" Type="http://schemas.openxmlformats.org/officeDocument/2006/relationships/image" Target="../media/image10.emf"/><Relationship Id="rId9" Type="http://schemas.openxmlformats.org/officeDocument/2006/relationships/image" Target="../media/image5.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7</xdr:col>
      <xdr:colOff>0</xdr:colOff>
      <xdr:row>0</xdr:row>
      <xdr:rowOff>0</xdr:rowOff>
    </xdr:from>
    <xdr:to>
      <xdr:col>21</xdr:col>
      <xdr:colOff>190500</xdr:colOff>
      <xdr:row>0</xdr:row>
      <xdr:rowOff>0</xdr:rowOff>
    </xdr:to>
    <xdr:graphicFrame macro="">
      <xdr:nvGraphicFramePr>
        <xdr:cNvPr id="8036" name="Chart 1">
          <a:extLst>
            <a:ext uri="{FF2B5EF4-FFF2-40B4-BE49-F238E27FC236}">
              <a16:creationId xmlns:a16="http://schemas.microsoft.com/office/drawing/2014/main" xmlns="" id="{3B7DC9D5-FFDE-482F-90ED-88FDCAD4F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657225</xdr:colOff>
      <xdr:row>0</xdr:row>
      <xdr:rowOff>0</xdr:rowOff>
    </xdr:from>
    <xdr:to>
      <xdr:col>14</xdr:col>
      <xdr:colOff>704850</xdr:colOff>
      <xdr:row>0</xdr:row>
      <xdr:rowOff>0</xdr:rowOff>
    </xdr:to>
    <xdr:sp macro="" textlink="">
      <xdr:nvSpPr>
        <xdr:cNvPr id="7199" name="Text Box 31">
          <a:extLst>
            <a:ext uri="{FF2B5EF4-FFF2-40B4-BE49-F238E27FC236}">
              <a16:creationId xmlns:a16="http://schemas.microsoft.com/office/drawing/2014/main" xmlns="" id="{CFDD9C52-907A-4A8A-8494-27EF392228FA}"/>
            </a:ext>
          </a:extLst>
        </xdr:cNvPr>
        <xdr:cNvSpPr txBox="1">
          <a:spLocks noChangeArrowheads="1"/>
        </xdr:cNvSpPr>
      </xdr:nvSpPr>
      <xdr:spPr bwMode="auto">
        <a:xfrm>
          <a:off x="6610350" y="0"/>
          <a:ext cx="619125" cy="0"/>
        </a:xfrm>
        <a:prstGeom prst="rect">
          <a:avLst/>
        </a:prstGeom>
        <a:noFill/>
        <a:ln w="9525">
          <a:noFill/>
          <a:miter lim="800000"/>
          <a:headEnd/>
          <a:tailEnd/>
        </a:ln>
      </xdr:spPr>
      <xdr:txBody>
        <a:bodyPr vertOverflow="clip" wrap="square" lIns="91440" tIns="45720" rIns="91440" bIns="45720" anchor="t" upright="1"/>
        <a:lstStyle/>
        <a:p>
          <a:pPr algn="ctr" rtl="0">
            <a:defRPr sz="1000"/>
          </a:pPr>
          <a:r>
            <a:rPr lang="es-CO" sz="900" b="1" i="0" u="none" strike="noStrike" baseline="0">
              <a:solidFill>
                <a:srgbClr val="000000"/>
              </a:solidFill>
              <a:latin typeface="Arial"/>
              <a:cs typeface="Arial"/>
            </a:rPr>
            <a:t>PROBABILIDAD</a:t>
          </a:r>
        </a:p>
        <a:p>
          <a:pPr algn="ctr" rtl="0">
            <a:defRPr sz="1000"/>
          </a:pPr>
          <a:endParaRPr lang="es-CO" sz="900" b="1" i="0" u="none" strike="noStrike" baseline="0">
            <a:solidFill>
              <a:srgbClr val="000000"/>
            </a:solidFill>
            <a:latin typeface="Arial"/>
            <a:cs typeface="Arial"/>
          </a:endParaRPr>
        </a:p>
      </xdr:txBody>
    </xdr:sp>
    <xdr:clientData/>
  </xdr:twoCellAnchor>
  <mc:AlternateContent xmlns:mc="http://schemas.openxmlformats.org/markup-compatibility/2006">
    <mc:Choice xmlns:a14="http://schemas.microsoft.com/office/drawing/2010/main" Requires="a14">
      <xdr:twoCellAnchor editAs="oneCell">
        <xdr:from>
          <xdr:col>35</xdr:col>
          <xdr:colOff>400050</xdr:colOff>
          <xdr:row>5</xdr:row>
          <xdr:rowOff>5172075</xdr:rowOff>
        </xdr:from>
        <xdr:to>
          <xdr:col>36</xdr:col>
          <xdr:colOff>95250</xdr:colOff>
          <xdr:row>16</xdr:row>
          <xdr:rowOff>114300</xdr:rowOff>
        </xdr:to>
        <xdr:sp macro="" textlink="">
          <xdr:nvSpPr>
            <xdr:cNvPr id="7430" name="Control 262" hidden="1">
              <a:extLst>
                <a:ext uri="{63B3BB69-23CF-44E3-9099-C40C66FF867C}">
                  <a14:compatExt spid="_x0000_s743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5</xdr:row>
          <xdr:rowOff>5172075</xdr:rowOff>
        </xdr:from>
        <xdr:to>
          <xdr:col>36</xdr:col>
          <xdr:colOff>485775</xdr:colOff>
          <xdr:row>16</xdr:row>
          <xdr:rowOff>114300</xdr:rowOff>
        </xdr:to>
        <xdr:sp macro="" textlink="">
          <xdr:nvSpPr>
            <xdr:cNvPr id="7431" name="Control 263" hidden="1">
              <a:extLst>
                <a:ext uri="{63B3BB69-23CF-44E3-9099-C40C66FF867C}">
                  <a14:compatExt spid="_x0000_s743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2" name="Control 264" hidden="1">
              <a:extLst>
                <a:ext uri="{63B3BB69-23CF-44E3-9099-C40C66FF867C}">
                  <a14:compatExt spid="_x0000_s743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3" name="Control 265" hidden="1">
              <a:extLst>
                <a:ext uri="{63B3BB69-23CF-44E3-9099-C40C66FF867C}">
                  <a14:compatExt spid="_x0000_s743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4" name="Control 266" hidden="1">
              <a:extLst>
                <a:ext uri="{63B3BB69-23CF-44E3-9099-C40C66FF867C}">
                  <a14:compatExt spid="_x0000_s743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5" name="Control 267" hidden="1">
              <a:extLst>
                <a:ext uri="{63B3BB69-23CF-44E3-9099-C40C66FF867C}">
                  <a14:compatExt spid="_x0000_s743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6" name="Control 268" hidden="1">
              <a:extLst>
                <a:ext uri="{63B3BB69-23CF-44E3-9099-C40C66FF867C}">
                  <a14:compatExt spid="_x0000_s7436"/>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7" name="Control 269" hidden="1">
              <a:extLst>
                <a:ext uri="{63B3BB69-23CF-44E3-9099-C40C66FF867C}">
                  <a14:compatExt spid="_x0000_s7437"/>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8" name="Control 270" hidden="1">
              <a:extLst>
                <a:ext uri="{63B3BB69-23CF-44E3-9099-C40C66FF867C}">
                  <a14:compatExt spid="_x0000_s7438"/>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39" name="Control 271" hidden="1">
              <a:extLst>
                <a:ext uri="{63B3BB69-23CF-44E3-9099-C40C66FF867C}">
                  <a14:compatExt spid="_x0000_s7439"/>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0" name="Control 272" hidden="1">
              <a:extLst>
                <a:ext uri="{63B3BB69-23CF-44E3-9099-C40C66FF867C}">
                  <a14:compatExt spid="_x0000_s744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1" name="Control 273" hidden="1">
              <a:extLst>
                <a:ext uri="{63B3BB69-23CF-44E3-9099-C40C66FF867C}">
                  <a14:compatExt spid="_x0000_s7441"/>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2" name="Control 274" hidden="1">
              <a:extLst>
                <a:ext uri="{63B3BB69-23CF-44E3-9099-C40C66FF867C}">
                  <a14:compatExt spid="_x0000_s7442"/>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3" name="Control 275" hidden="1">
              <a:extLst>
                <a:ext uri="{63B3BB69-23CF-44E3-9099-C40C66FF867C}">
                  <a14:compatExt spid="_x0000_s7443"/>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4" name="Control 276" hidden="1">
              <a:extLst>
                <a:ext uri="{63B3BB69-23CF-44E3-9099-C40C66FF867C}">
                  <a14:compatExt spid="_x0000_s7444"/>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5" name="Control 277" hidden="1">
              <a:extLst>
                <a:ext uri="{63B3BB69-23CF-44E3-9099-C40C66FF867C}">
                  <a14:compatExt spid="_x0000_s7445"/>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400050</xdr:colOff>
          <xdr:row>5</xdr:row>
          <xdr:rowOff>5172075</xdr:rowOff>
        </xdr:from>
        <xdr:to>
          <xdr:col>37</xdr:col>
          <xdr:colOff>95250</xdr:colOff>
          <xdr:row>16</xdr:row>
          <xdr:rowOff>114300</xdr:rowOff>
        </xdr:to>
        <xdr:sp macro="" textlink="">
          <xdr:nvSpPr>
            <xdr:cNvPr id="7446" name="Control 278" hidden="1">
              <a:extLst>
                <a:ext uri="{63B3BB69-23CF-44E3-9099-C40C66FF867C}">
                  <a14:compatExt spid="_x0000_s7446"/>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323850</xdr:colOff>
      <xdr:row>1</xdr:row>
      <xdr:rowOff>0</xdr:rowOff>
    </xdr:from>
    <xdr:to>
      <xdr:col>2</xdr:col>
      <xdr:colOff>200025</xdr:colOff>
      <xdr:row>1</xdr:row>
      <xdr:rowOff>0</xdr:rowOff>
    </xdr:to>
    <xdr:sp macro="" textlink="">
      <xdr:nvSpPr>
        <xdr:cNvPr id="27" name="Text Box 53"/>
        <xdr:cNvSpPr txBox="1">
          <a:spLocks noChangeArrowheads="1"/>
        </xdr:cNvSpPr>
      </xdr:nvSpPr>
      <xdr:spPr bwMode="auto">
        <a:xfrm rot="-5400000">
          <a:off x="-1752600" y="3448050"/>
          <a:ext cx="46101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vert="vert270" wrap="square" lIns="27432" tIns="22860" rIns="27432" bIns="22860" anchor="ctr"/>
        <a:lstStyle/>
        <a:p>
          <a:pPr algn="ctr" rtl="0">
            <a:defRPr sz="1000"/>
          </a:pPr>
          <a:r>
            <a:rPr lang="es-CO" sz="1400" b="1" i="0" u="none" strike="noStrike" baseline="0">
              <a:solidFill>
                <a:srgbClr val="000000"/>
              </a:solidFill>
              <a:latin typeface="Arial"/>
              <a:cs typeface="Arial"/>
            </a:rPr>
            <a:t>IMPACTO</a:t>
          </a:r>
        </a:p>
      </xdr:txBody>
    </xdr:sp>
    <xdr:clientData/>
  </xdr:twoCellAnchor>
  <xdr:twoCellAnchor>
    <xdr:from>
      <xdr:col>3</xdr:col>
      <xdr:colOff>1632857</xdr:colOff>
      <xdr:row>3</xdr:row>
      <xdr:rowOff>110219</xdr:rowOff>
    </xdr:from>
    <xdr:to>
      <xdr:col>13</xdr:col>
      <xdr:colOff>1034143</xdr:colOff>
      <xdr:row>29</xdr:row>
      <xdr:rowOff>13609</xdr:rowOff>
    </xdr:to>
    <xdr:graphicFrame macro="">
      <xdr:nvGraphicFramePr>
        <xdr:cNvPr id="31" name="Chart 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1632857</xdr:colOff>
      <xdr:row>33</xdr:row>
      <xdr:rowOff>110219</xdr:rowOff>
    </xdr:from>
    <xdr:to>
      <xdr:col>13</xdr:col>
      <xdr:colOff>1034143</xdr:colOff>
      <xdr:row>59</xdr:row>
      <xdr:rowOff>13609</xdr:rowOff>
    </xdr:to>
    <xdr:graphicFrame macro="">
      <xdr:nvGraphicFramePr>
        <xdr:cNvPr id="56" name="Chart 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bout:blank"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91440" tIns="45720" rIns="91440" bIns="4572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image" Target="../media/image4.emf"/><Relationship Id="rId18" Type="http://schemas.openxmlformats.org/officeDocument/2006/relationships/image" Target="../media/image6.emf"/><Relationship Id="rId26" Type="http://schemas.openxmlformats.org/officeDocument/2006/relationships/image" Target="../media/image10.emf"/><Relationship Id="rId3" Type="http://schemas.openxmlformats.org/officeDocument/2006/relationships/vmlDrawing" Target="../drawings/vmlDrawing1.vml"/><Relationship Id="rId34" Type="http://schemas.openxmlformats.org/officeDocument/2006/relationships/comments" Target="../comments1.xml"/><Relationship Id="rId2" Type="http://schemas.openxmlformats.org/officeDocument/2006/relationships/drawing" Target="../drawings/drawing1.xml"/><Relationship Id="rId16" Type="http://schemas.openxmlformats.org/officeDocument/2006/relationships/image" Target="../media/image5.emf"/><Relationship Id="rId20" Type="http://schemas.openxmlformats.org/officeDocument/2006/relationships/image" Target="../media/image7.emf"/><Relationship Id="rId1" Type="http://schemas.openxmlformats.org/officeDocument/2006/relationships/printerSettings" Target="../printerSettings/printerSettings1.bin"/><Relationship Id="rId6" Type="http://schemas.openxmlformats.org/officeDocument/2006/relationships/image" Target="../media/image1.emf"/><Relationship Id="rId11" Type="http://schemas.openxmlformats.org/officeDocument/2006/relationships/image" Target="../media/image3.emf"/><Relationship Id="rId24" Type="http://schemas.openxmlformats.org/officeDocument/2006/relationships/image" Target="../media/image9.emf"/><Relationship Id="rId28" Type="http://schemas.openxmlformats.org/officeDocument/2006/relationships/image" Target="../media/image11.emf"/><Relationship Id="rId4" Type="http://schemas.openxmlformats.org/officeDocument/2006/relationships/vmlDrawing" Target="../drawings/vmlDrawing2.vml"/><Relationship Id="rId9" Type="http://schemas.openxmlformats.org/officeDocument/2006/relationships/image" Target="../media/image2.emf"/><Relationship Id="rId22" Type="http://schemas.openxmlformats.org/officeDocument/2006/relationships/image" Target="../media/image8.emf"/><Relationship Id="rId30" Type="http://schemas.openxmlformats.org/officeDocument/2006/relationships/image" Target="../media/image12.emf"/></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filterMode="1">
    <pageSetUpPr fitToPage="1"/>
  </sheetPr>
  <dimension ref="A1:AM22"/>
  <sheetViews>
    <sheetView showGridLines="0" tabSelected="1" zoomScale="50" zoomScaleNormal="50" zoomScaleSheetLayoutView="90" workbookViewId="0">
      <pane xSplit="4" ySplit="3" topLeftCell="V4" activePane="bottomRight" state="frozen"/>
      <selection pane="topRight" activeCell="E1" sqref="E1"/>
      <selection pane="bottomLeft" activeCell="A4" sqref="A4"/>
      <selection pane="bottomRight" activeCell="Z38" sqref="Z38"/>
    </sheetView>
  </sheetViews>
  <sheetFormatPr baseColWidth="10" defaultRowHeight="12.75" x14ac:dyDescent="0.2"/>
  <cols>
    <col min="1" max="1" width="10.7109375" customWidth="1"/>
    <col min="2" max="2" width="15.28515625" customWidth="1"/>
    <col min="3" max="3" width="7.140625" customWidth="1"/>
    <col min="4" max="4" width="15.7109375" customWidth="1"/>
    <col min="5" max="5" width="27.5703125" customWidth="1"/>
    <col min="6" max="7" width="11.42578125" customWidth="1"/>
    <col min="8" max="8" width="8.7109375" customWidth="1"/>
    <col min="9" max="9" width="12.140625" customWidth="1"/>
    <col min="10" max="12" width="9.7109375" customWidth="1"/>
    <col min="13" max="13" width="8.140625" style="18" customWidth="1"/>
    <col min="14" max="14" width="8.140625" customWidth="1"/>
    <col min="15" max="15" width="9.28515625" customWidth="1"/>
    <col min="16" max="16" width="11.7109375" customWidth="1"/>
    <col min="17" max="17" width="12" customWidth="1"/>
    <col min="18" max="18" width="9.85546875" customWidth="1"/>
    <col min="19" max="19" width="9" customWidth="1"/>
    <col min="20" max="20" width="12.42578125" customWidth="1"/>
    <col min="21" max="21" width="9" customWidth="1"/>
    <col min="22" max="22" width="8.140625" customWidth="1"/>
    <col min="23" max="23" width="11.5703125" style="14" customWidth="1"/>
    <col min="24" max="24" width="11.5703125" customWidth="1"/>
    <col min="25" max="25" width="8.140625" style="14" customWidth="1"/>
    <col min="26" max="26" width="8.140625" style="17" customWidth="1"/>
    <col min="27" max="27" width="8.140625" customWidth="1"/>
    <col min="28" max="28" width="12.5703125" customWidth="1"/>
    <col min="29" max="29" width="10" bestFit="1" customWidth="1"/>
    <col min="30" max="30" width="59.85546875" customWidth="1"/>
    <col min="31" max="31" width="12.5703125" bestFit="1" customWidth="1"/>
    <col min="32" max="32" width="18.28515625" customWidth="1"/>
    <col min="34" max="34" width="13.7109375" customWidth="1"/>
    <col min="35" max="35" width="34" customWidth="1"/>
    <col min="39" max="39" width="54.5703125" customWidth="1"/>
  </cols>
  <sheetData>
    <row r="1" spans="1:39" ht="24.75" customHeight="1" x14ac:dyDescent="0.2">
      <c r="A1" s="58" t="s">
        <v>16</v>
      </c>
      <c r="B1" s="61" t="s">
        <v>63</v>
      </c>
      <c r="C1" s="61" t="s">
        <v>15</v>
      </c>
      <c r="D1" s="61" t="s">
        <v>40</v>
      </c>
      <c r="E1" s="61" t="s">
        <v>38</v>
      </c>
      <c r="F1" s="61" t="s">
        <v>59</v>
      </c>
      <c r="G1" s="61" t="s">
        <v>60</v>
      </c>
      <c r="H1" s="61" t="s">
        <v>39</v>
      </c>
      <c r="I1" s="64" t="s">
        <v>2</v>
      </c>
      <c r="J1" s="64"/>
      <c r="K1" s="64"/>
      <c r="L1" s="64"/>
      <c r="M1" s="64"/>
      <c r="N1" s="64"/>
      <c r="O1" s="64"/>
      <c r="P1" s="64"/>
      <c r="Q1" s="64" t="s">
        <v>6</v>
      </c>
      <c r="R1" s="64"/>
      <c r="S1" s="64"/>
      <c r="T1" s="64"/>
      <c r="U1" s="64"/>
      <c r="V1" s="64"/>
      <c r="W1" s="64" t="s">
        <v>10</v>
      </c>
      <c r="X1" s="64"/>
      <c r="Y1" s="64"/>
      <c r="Z1" s="64"/>
      <c r="AA1" s="64"/>
      <c r="AB1" s="64"/>
      <c r="AC1" s="64" t="s">
        <v>3</v>
      </c>
      <c r="AD1" s="64" t="s">
        <v>12</v>
      </c>
      <c r="AE1" s="64"/>
      <c r="AF1" s="74"/>
      <c r="AG1" s="76" t="s">
        <v>140</v>
      </c>
      <c r="AH1" s="77"/>
      <c r="AI1" s="77"/>
      <c r="AJ1" s="80" t="s">
        <v>141</v>
      </c>
      <c r="AK1" s="81"/>
      <c r="AL1" s="67" t="s">
        <v>142</v>
      </c>
      <c r="AM1" s="70" t="s">
        <v>143</v>
      </c>
    </row>
    <row r="2" spans="1:39" x14ac:dyDescent="0.2">
      <c r="A2" s="59"/>
      <c r="B2" s="62"/>
      <c r="C2" s="62"/>
      <c r="D2" s="62"/>
      <c r="E2" s="62"/>
      <c r="F2" s="62"/>
      <c r="G2" s="62"/>
      <c r="H2" s="62"/>
      <c r="I2" s="62" t="s">
        <v>4</v>
      </c>
      <c r="J2" s="65" t="s">
        <v>17</v>
      </c>
      <c r="K2" s="65"/>
      <c r="L2" s="65"/>
      <c r="M2" s="65" t="s">
        <v>21</v>
      </c>
      <c r="N2" s="65"/>
      <c r="O2" s="65" t="s">
        <v>0</v>
      </c>
      <c r="P2" s="65" t="s">
        <v>5</v>
      </c>
      <c r="Q2" s="73" t="s">
        <v>23</v>
      </c>
      <c r="R2" s="73"/>
      <c r="S2" s="73"/>
      <c r="T2" s="73" t="s">
        <v>22</v>
      </c>
      <c r="U2" s="73"/>
      <c r="V2" s="73"/>
      <c r="W2" s="73"/>
      <c r="X2" s="73"/>
      <c r="Y2" s="73"/>
      <c r="Z2" s="73"/>
      <c r="AA2" s="73"/>
      <c r="AB2" s="73"/>
      <c r="AC2" s="73"/>
      <c r="AD2" s="73"/>
      <c r="AE2" s="73"/>
      <c r="AF2" s="75"/>
      <c r="AG2" s="78"/>
      <c r="AH2" s="79"/>
      <c r="AI2" s="79"/>
      <c r="AJ2" s="82"/>
      <c r="AK2" s="83"/>
      <c r="AL2" s="68"/>
      <c r="AM2" s="71"/>
    </row>
    <row r="3" spans="1:39" s="1" customFormat="1" ht="49.5" x14ac:dyDescent="0.2">
      <c r="A3" s="60"/>
      <c r="B3" s="63"/>
      <c r="C3" s="63"/>
      <c r="D3" s="63"/>
      <c r="E3" s="63"/>
      <c r="F3" s="63"/>
      <c r="G3" s="63"/>
      <c r="H3" s="63"/>
      <c r="I3" s="63"/>
      <c r="J3" s="27" t="s">
        <v>18</v>
      </c>
      <c r="K3" s="27" t="s">
        <v>19</v>
      </c>
      <c r="L3" s="27" t="s">
        <v>20</v>
      </c>
      <c r="M3" s="66"/>
      <c r="N3" s="66"/>
      <c r="O3" s="66"/>
      <c r="P3" s="66"/>
      <c r="Q3" s="27" t="s">
        <v>7</v>
      </c>
      <c r="R3" s="27" t="s">
        <v>8</v>
      </c>
      <c r="S3" s="27" t="s">
        <v>9</v>
      </c>
      <c r="T3" s="27" t="s">
        <v>7</v>
      </c>
      <c r="U3" s="27" t="s">
        <v>8</v>
      </c>
      <c r="V3" s="27" t="s">
        <v>9</v>
      </c>
      <c r="W3" s="66" t="s">
        <v>4</v>
      </c>
      <c r="X3" s="66"/>
      <c r="Y3" s="66" t="s">
        <v>21</v>
      </c>
      <c r="Z3" s="66"/>
      <c r="AA3" s="28" t="s">
        <v>1</v>
      </c>
      <c r="AB3" s="29" t="s">
        <v>24</v>
      </c>
      <c r="AC3" s="30" t="s">
        <v>11</v>
      </c>
      <c r="AD3" s="30" t="s">
        <v>25</v>
      </c>
      <c r="AE3" s="30" t="s">
        <v>13</v>
      </c>
      <c r="AF3" s="31" t="s">
        <v>14</v>
      </c>
      <c r="AG3" s="32" t="s">
        <v>144</v>
      </c>
      <c r="AH3" s="33" t="s">
        <v>145</v>
      </c>
      <c r="AI3" s="33" t="s">
        <v>146</v>
      </c>
      <c r="AJ3" s="33" t="s">
        <v>144</v>
      </c>
      <c r="AK3" s="33" t="s">
        <v>145</v>
      </c>
      <c r="AL3" s="69"/>
      <c r="AM3" s="72"/>
    </row>
    <row r="4" spans="1:39" s="4" customFormat="1" ht="186.75" hidden="1" customHeight="1" x14ac:dyDescent="0.2">
      <c r="A4" s="6" t="s">
        <v>31</v>
      </c>
      <c r="B4" s="6" t="s">
        <v>70</v>
      </c>
      <c r="C4" s="7">
        <v>392</v>
      </c>
      <c r="D4" s="7" t="s">
        <v>41</v>
      </c>
      <c r="E4" s="6" t="s">
        <v>42</v>
      </c>
      <c r="F4" s="12">
        <v>42795</v>
      </c>
      <c r="G4" s="12">
        <v>42845</v>
      </c>
      <c r="H4" s="6" t="s">
        <v>43</v>
      </c>
      <c r="I4" s="6">
        <v>4</v>
      </c>
      <c r="J4" s="7">
        <v>4</v>
      </c>
      <c r="K4" s="7">
        <v>4</v>
      </c>
      <c r="L4" s="7">
        <v>4</v>
      </c>
      <c r="M4" s="36">
        <f>AVERAGE(J4:L4)</f>
        <v>4</v>
      </c>
      <c r="N4" s="37">
        <v>4</v>
      </c>
      <c r="O4" s="8">
        <f>I4*N4</f>
        <v>16</v>
      </c>
      <c r="P4" s="20" t="str">
        <f>IF(O4="","",IF(O4&gt;=20,"MUY ALTA",IF(O4&gt;=12,"ALTA",IF(O4&gt;=6,"MODERADA","BAJA"))))</f>
        <v>ALTA</v>
      </c>
      <c r="Q4" s="11">
        <v>0.875</v>
      </c>
      <c r="R4" s="9" t="str">
        <f>IF(Q4&gt;=0.75,"Fuerte",IF(Q4&gt;=0.5,"Moderado","Debil"))</f>
        <v>Fuerte</v>
      </c>
      <c r="S4" s="10">
        <f>IF(R4="","",IF(R4="FUERTE",1,IF(R4="MODERADO",2,3)))</f>
        <v>1</v>
      </c>
      <c r="T4" s="11">
        <v>0.91669999999999996</v>
      </c>
      <c r="U4" s="9" t="str">
        <f>IF(T4&gt;=0.75,"Fuerte",IF(T4&gt;=0.5,"Moderado","Debil"))</f>
        <v>Fuerte</v>
      </c>
      <c r="V4" s="10">
        <f>IF(U4="","",IF(U4="FUERTE",1,IF(U4="MODERADO",2,3)))</f>
        <v>1</v>
      </c>
      <c r="W4" s="15">
        <f>IF(Q4&lt;=50%,I4,IF(Q4&lt;=75%,I4-1,I4-2))</f>
        <v>2</v>
      </c>
      <c r="X4" s="10">
        <f>IF(W4&lt;=1,1,W4)</f>
        <v>2</v>
      </c>
      <c r="Y4" s="15">
        <f>IF(T4&lt;=50%,M4,IF(T4&lt;=75%,M4-1,M4-2))</f>
        <v>2</v>
      </c>
      <c r="Z4" s="16">
        <f>IF(Y4&lt;=1,1,Y4)</f>
        <v>2</v>
      </c>
      <c r="AA4" s="8">
        <f>X4*Z4</f>
        <v>4</v>
      </c>
      <c r="AB4" s="20" t="str">
        <f>IF(AA4="","",IF(AA4&gt;=20,"MUY ALTA",IF(AA4&gt;=12,"ALTA",IF(AA4&gt;=6,"MODERADA","BAJA"))))</f>
        <v>BAJA</v>
      </c>
      <c r="AC4" s="6" t="s">
        <v>44</v>
      </c>
      <c r="AD4" s="6" t="s">
        <v>71</v>
      </c>
      <c r="AE4" s="12">
        <v>43100</v>
      </c>
      <c r="AF4" s="12" t="s">
        <v>72</v>
      </c>
      <c r="AG4" s="38" t="s">
        <v>170</v>
      </c>
      <c r="AH4" s="39">
        <v>43098</v>
      </c>
      <c r="AI4" s="6" t="s">
        <v>171</v>
      </c>
      <c r="AJ4" s="38"/>
      <c r="AK4" s="38"/>
      <c r="AL4" s="40">
        <v>1</v>
      </c>
      <c r="AM4" s="6" t="s">
        <v>190</v>
      </c>
    </row>
    <row r="5" spans="1:39" s="5" customFormat="1" ht="306" hidden="1" x14ac:dyDescent="0.2">
      <c r="A5" s="6" t="s">
        <v>31</v>
      </c>
      <c r="B5" s="6" t="s">
        <v>73</v>
      </c>
      <c r="C5" s="7">
        <v>393</v>
      </c>
      <c r="D5" s="7" t="s">
        <v>45</v>
      </c>
      <c r="E5" s="6" t="s">
        <v>46</v>
      </c>
      <c r="F5" s="12">
        <v>42817</v>
      </c>
      <c r="G5" s="12">
        <v>42845</v>
      </c>
      <c r="H5" s="6" t="s">
        <v>43</v>
      </c>
      <c r="I5" s="6">
        <v>2</v>
      </c>
      <c r="J5" s="7">
        <v>4</v>
      </c>
      <c r="K5" s="7">
        <v>4</v>
      </c>
      <c r="L5" s="7">
        <v>4</v>
      </c>
      <c r="M5" s="36">
        <f t="shared" ref="M5:M16" si="0">AVERAGE(J5:L5)</f>
        <v>4</v>
      </c>
      <c r="N5" s="37">
        <v>4</v>
      </c>
      <c r="O5" s="8">
        <f t="shared" ref="O5:O16" si="1">I5*N5</f>
        <v>8</v>
      </c>
      <c r="P5" s="52" t="str">
        <f t="shared" ref="P5:P16" si="2">IF(O5="","",IF(O5&gt;=20,"MUY ALTA",IF(O5&gt;=12,"ALTA",IF(O5&gt;=6,"MODERADA","BAJA"))))</f>
        <v>MODERADA</v>
      </c>
      <c r="Q5" s="11">
        <v>0.875</v>
      </c>
      <c r="R5" s="9" t="str">
        <f t="shared" ref="R5:R16" si="3">IF(Q5&gt;=0.75,"Fuerte",IF(Q5&gt;=0.5,"Moderado","Debil"))</f>
        <v>Fuerte</v>
      </c>
      <c r="S5" s="10">
        <f t="shared" ref="S5:S16" si="4">IF(R5="","",IF(R5="FUERTE",1,IF(R5="MODERADO",2,3)))</f>
        <v>1</v>
      </c>
      <c r="T5" s="11">
        <v>1</v>
      </c>
      <c r="U5" s="9" t="str">
        <f t="shared" ref="U5:U16" si="5">IF(T5&gt;=0.75,"Fuerte",IF(T5&gt;=0.5,"Moderado","Debil"))</f>
        <v>Fuerte</v>
      </c>
      <c r="V5" s="10">
        <f t="shared" ref="V5:V16" si="6">IF(U5="","",IF(U5="FUERTE",1,IF(U5="MODERADO",2,3)))</f>
        <v>1</v>
      </c>
      <c r="W5" s="15">
        <f>IF(Q5&lt;=50%,I5,IF(Q5&lt;=75%,I5-1,I5-2))</f>
        <v>0</v>
      </c>
      <c r="X5" s="10">
        <f t="shared" ref="X5:X16" si="7">IF(W5&lt;=1,1,W5)</f>
        <v>1</v>
      </c>
      <c r="Y5" s="15">
        <f>IF(T5&lt;=50%,M5,IF(T5&lt;=75%,M5-1,M5-2))</f>
        <v>2</v>
      </c>
      <c r="Z5" s="16">
        <f t="shared" ref="Z5:Z16" si="8">IF(Y5&lt;=1,1,Y5)</f>
        <v>2</v>
      </c>
      <c r="AA5" s="8">
        <f t="shared" ref="AA5:AA16" si="9">X5*Z5</f>
        <v>2</v>
      </c>
      <c r="AB5" s="20" t="str">
        <f t="shared" ref="AB5:AB16" si="10">IF(AA5="","",IF(AA5&gt;=20,"MUY ALTA",IF(AA5&gt;=12,"ALTA",IF(AA5&gt;=6,"MODERADA","BAJA"))))</f>
        <v>BAJA</v>
      </c>
      <c r="AC5" s="6" t="s">
        <v>44</v>
      </c>
      <c r="AD5" s="6" t="s">
        <v>75</v>
      </c>
      <c r="AE5" s="12">
        <v>43100</v>
      </c>
      <c r="AF5" s="12" t="s">
        <v>76</v>
      </c>
      <c r="AG5" s="38" t="s">
        <v>170</v>
      </c>
      <c r="AH5" s="39">
        <v>43098</v>
      </c>
      <c r="AI5" s="6" t="s">
        <v>171</v>
      </c>
      <c r="AJ5" s="38"/>
      <c r="AK5" s="38"/>
      <c r="AL5" s="40">
        <v>1</v>
      </c>
      <c r="AM5" s="6" t="s">
        <v>191</v>
      </c>
    </row>
    <row r="6" spans="1:39" s="5" customFormat="1" ht="409.5" hidden="1" x14ac:dyDescent="0.2">
      <c r="A6" s="6" t="s">
        <v>31</v>
      </c>
      <c r="B6" s="6" t="s">
        <v>74</v>
      </c>
      <c r="C6" s="7">
        <v>394</v>
      </c>
      <c r="D6" s="7" t="s">
        <v>47</v>
      </c>
      <c r="E6" s="6" t="s">
        <v>48</v>
      </c>
      <c r="F6" s="12">
        <v>42801</v>
      </c>
      <c r="G6" s="12">
        <v>42845</v>
      </c>
      <c r="H6" s="6" t="s">
        <v>43</v>
      </c>
      <c r="I6" s="6">
        <v>4</v>
      </c>
      <c r="J6" s="7">
        <v>3</v>
      </c>
      <c r="K6" s="7">
        <v>3</v>
      </c>
      <c r="L6" s="7">
        <v>2</v>
      </c>
      <c r="M6" s="36">
        <f t="shared" si="0"/>
        <v>2.6666666666666665</v>
      </c>
      <c r="N6" s="37">
        <v>3</v>
      </c>
      <c r="O6" s="8">
        <f t="shared" si="1"/>
        <v>12</v>
      </c>
      <c r="P6" s="54" t="str">
        <f t="shared" si="2"/>
        <v>ALTA</v>
      </c>
      <c r="Q6" s="11">
        <v>0.88970000000000005</v>
      </c>
      <c r="R6" s="9" t="str">
        <f t="shared" si="3"/>
        <v>Fuerte</v>
      </c>
      <c r="S6" s="10">
        <f t="shared" si="4"/>
        <v>1</v>
      </c>
      <c r="T6" s="57">
        <v>0.75</v>
      </c>
      <c r="U6" s="9" t="str">
        <f>IF(T6&gt;=0.75,"Fuerte",IF(T6&gt;=0.5,"Moderado","Debil"))</f>
        <v>Fuerte</v>
      </c>
      <c r="V6" s="10">
        <f t="shared" si="6"/>
        <v>1</v>
      </c>
      <c r="W6" s="15">
        <f t="shared" ref="W6:W16" si="11">IF(Q6&lt;=50%,I6,IF(Q6&lt;=75%,I6-1,I6-2))</f>
        <v>2</v>
      </c>
      <c r="X6" s="10">
        <f>IF(W6&lt;=1,1,W6)</f>
        <v>2</v>
      </c>
      <c r="Y6" s="15">
        <f>IF(T6&lt;=50%,M6,IF(T6&lt;=75%,M6-1,M6-2))</f>
        <v>1.6666666666666665</v>
      </c>
      <c r="Z6" s="16">
        <f t="shared" si="8"/>
        <v>1.6666666666666665</v>
      </c>
      <c r="AA6" s="19">
        <f>2*2</f>
        <v>4</v>
      </c>
      <c r="AB6" s="20" t="str">
        <f t="shared" si="10"/>
        <v>BAJA</v>
      </c>
      <c r="AC6" s="6" t="s">
        <v>44</v>
      </c>
      <c r="AD6" s="6" t="s">
        <v>77</v>
      </c>
      <c r="AE6" s="12">
        <v>43100</v>
      </c>
      <c r="AF6" s="12" t="s">
        <v>78</v>
      </c>
      <c r="AG6" s="38" t="s">
        <v>170</v>
      </c>
      <c r="AH6" s="39">
        <v>43098</v>
      </c>
      <c r="AI6" s="6" t="s">
        <v>171</v>
      </c>
      <c r="AJ6" s="38"/>
      <c r="AK6" s="38"/>
      <c r="AL6" s="40">
        <v>1</v>
      </c>
      <c r="AM6" s="6" t="s">
        <v>192</v>
      </c>
    </row>
    <row r="7" spans="1:39" ht="191.25" hidden="1" x14ac:dyDescent="0.2">
      <c r="A7" s="6" t="s">
        <v>32</v>
      </c>
      <c r="B7" s="6" t="s">
        <v>113</v>
      </c>
      <c r="C7" s="7">
        <v>387</v>
      </c>
      <c r="D7" s="7" t="s">
        <v>49</v>
      </c>
      <c r="E7" s="6" t="s">
        <v>51</v>
      </c>
      <c r="F7" s="12">
        <v>42835</v>
      </c>
      <c r="G7" s="12">
        <v>42835</v>
      </c>
      <c r="H7" s="6" t="s">
        <v>50</v>
      </c>
      <c r="I7" s="6">
        <v>3</v>
      </c>
      <c r="J7" s="7">
        <v>3</v>
      </c>
      <c r="K7" s="7">
        <v>1</v>
      </c>
      <c r="L7" s="7">
        <v>2</v>
      </c>
      <c r="M7" s="36">
        <f t="shared" si="0"/>
        <v>2</v>
      </c>
      <c r="N7" s="37">
        <v>2</v>
      </c>
      <c r="O7" s="8">
        <f t="shared" si="1"/>
        <v>6</v>
      </c>
      <c r="P7" s="52" t="str">
        <f t="shared" si="2"/>
        <v>MODERADA</v>
      </c>
      <c r="Q7" s="11">
        <v>0.96430000000000005</v>
      </c>
      <c r="R7" s="9" t="str">
        <f t="shared" si="3"/>
        <v>Fuerte</v>
      </c>
      <c r="S7" s="10">
        <f t="shared" si="4"/>
        <v>1</v>
      </c>
      <c r="T7" s="11">
        <v>0.83330000000000004</v>
      </c>
      <c r="U7" s="9" t="str">
        <f t="shared" si="5"/>
        <v>Fuerte</v>
      </c>
      <c r="V7" s="10">
        <f t="shared" si="6"/>
        <v>1</v>
      </c>
      <c r="W7" s="15">
        <f t="shared" si="11"/>
        <v>1</v>
      </c>
      <c r="X7" s="10">
        <f t="shared" si="7"/>
        <v>1</v>
      </c>
      <c r="Y7" s="15">
        <f>IF(T7&lt;=50%,M7,IF(T7&lt;=75%,M7-1,M7-2))</f>
        <v>0</v>
      </c>
      <c r="Z7" s="16">
        <f t="shared" si="8"/>
        <v>1</v>
      </c>
      <c r="AA7" s="8">
        <f t="shared" si="9"/>
        <v>1</v>
      </c>
      <c r="AB7" s="20" t="str">
        <f t="shared" si="10"/>
        <v>BAJA</v>
      </c>
      <c r="AC7" s="6" t="s">
        <v>44</v>
      </c>
      <c r="AD7" s="6" t="s">
        <v>79</v>
      </c>
      <c r="AE7" s="12">
        <v>43100</v>
      </c>
      <c r="AF7" s="12" t="s">
        <v>52</v>
      </c>
      <c r="AG7" s="41">
        <v>183791</v>
      </c>
      <c r="AH7" s="42">
        <v>43098</v>
      </c>
      <c r="AI7" s="34" t="s">
        <v>171</v>
      </c>
      <c r="AJ7" s="34" t="s">
        <v>177</v>
      </c>
      <c r="AK7" s="42">
        <v>43112</v>
      </c>
      <c r="AL7" s="43">
        <v>1</v>
      </c>
      <c r="AM7" s="34" t="s">
        <v>178</v>
      </c>
    </row>
    <row r="8" spans="1:39" ht="210.75" hidden="1" customHeight="1" x14ac:dyDescent="0.2">
      <c r="A8" s="6" t="s">
        <v>37</v>
      </c>
      <c r="B8" s="6" t="s">
        <v>64</v>
      </c>
      <c r="C8" s="7">
        <v>388</v>
      </c>
      <c r="D8" s="7" t="s">
        <v>57</v>
      </c>
      <c r="E8" s="6" t="s">
        <v>58</v>
      </c>
      <c r="F8" s="12">
        <v>42958</v>
      </c>
      <c r="G8" s="12">
        <v>42958</v>
      </c>
      <c r="H8" s="6" t="s">
        <v>50</v>
      </c>
      <c r="I8" s="6">
        <v>4</v>
      </c>
      <c r="J8" s="7">
        <v>2</v>
      </c>
      <c r="K8" s="7">
        <v>2</v>
      </c>
      <c r="L8" s="7">
        <v>3</v>
      </c>
      <c r="M8" s="36">
        <f t="shared" si="0"/>
        <v>2.3333333333333335</v>
      </c>
      <c r="N8" s="37">
        <v>2</v>
      </c>
      <c r="O8" s="8">
        <f t="shared" si="1"/>
        <v>8</v>
      </c>
      <c r="P8" s="52" t="str">
        <f t="shared" si="2"/>
        <v>MODERADA</v>
      </c>
      <c r="Q8" s="11">
        <v>0.95830000000000004</v>
      </c>
      <c r="R8" s="9" t="str">
        <f t="shared" si="3"/>
        <v>Fuerte</v>
      </c>
      <c r="S8" s="10">
        <f t="shared" si="4"/>
        <v>1</v>
      </c>
      <c r="T8" s="11">
        <v>1</v>
      </c>
      <c r="U8" s="9" t="str">
        <f t="shared" si="5"/>
        <v>Fuerte</v>
      </c>
      <c r="V8" s="10">
        <f t="shared" si="6"/>
        <v>1</v>
      </c>
      <c r="W8" s="15">
        <f t="shared" si="11"/>
        <v>2</v>
      </c>
      <c r="X8" s="10">
        <f t="shared" si="7"/>
        <v>2</v>
      </c>
      <c r="Y8" s="15">
        <f t="shared" ref="Y8:Y16" si="12">IF(T8&lt;=50%,M8,IF(T8&lt;=75%,M8-1,M8-2))</f>
        <v>0.33333333333333348</v>
      </c>
      <c r="Z8" s="16">
        <f t="shared" si="8"/>
        <v>1</v>
      </c>
      <c r="AA8" s="8">
        <f t="shared" si="9"/>
        <v>2</v>
      </c>
      <c r="AB8" s="20" t="str">
        <f t="shared" si="10"/>
        <v>BAJA</v>
      </c>
      <c r="AC8" s="6" t="s">
        <v>44</v>
      </c>
      <c r="AD8" s="6" t="s">
        <v>61</v>
      </c>
      <c r="AE8" s="12">
        <v>43100</v>
      </c>
      <c r="AF8" s="12" t="s">
        <v>62</v>
      </c>
      <c r="AG8" s="34" t="s">
        <v>158</v>
      </c>
      <c r="AH8" s="34" t="s">
        <v>156</v>
      </c>
      <c r="AI8" s="34" t="s">
        <v>160</v>
      </c>
      <c r="AJ8" s="34" t="s">
        <v>159</v>
      </c>
      <c r="AK8" s="34" t="s">
        <v>161</v>
      </c>
      <c r="AL8" s="43">
        <v>0.38</v>
      </c>
      <c r="AM8" s="34" t="s">
        <v>189</v>
      </c>
    </row>
    <row r="9" spans="1:39" ht="127.5" hidden="1" x14ac:dyDescent="0.2">
      <c r="A9" s="6" t="s">
        <v>37</v>
      </c>
      <c r="B9" s="6" t="s">
        <v>65</v>
      </c>
      <c r="C9" s="7">
        <v>389</v>
      </c>
      <c r="D9" s="7" t="s">
        <v>66</v>
      </c>
      <c r="E9" s="6" t="s">
        <v>67</v>
      </c>
      <c r="F9" s="12">
        <v>42958</v>
      </c>
      <c r="G9" s="12">
        <v>42958</v>
      </c>
      <c r="H9" s="6" t="s">
        <v>50</v>
      </c>
      <c r="I9" s="6">
        <v>4</v>
      </c>
      <c r="J9" s="7">
        <v>2</v>
      </c>
      <c r="K9" s="7">
        <v>3</v>
      </c>
      <c r="L9" s="7">
        <v>3</v>
      </c>
      <c r="M9" s="36">
        <f t="shared" si="0"/>
        <v>2.6666666666666665</v>
      </c>
      <c r="N9" s="37">
        <v>3</v>
      </c>
      <c r="O9" s="8">
        <f t="shared" si="1"/>
        <v>12</v>
      </c>
      <c r="P9" s="54" t="str">
        <f>IF(O9="","",IF(O9&gt;=20,"MUY ALTA",IF(O9&gt;=12,"ALTA",IF(O9&gt;=6,"MODERADA","BAJA"))))</f>
        <v>ALTA</v>
      </c>
      <c r="Q9" s="11">
        <v>1</v>
      </c>
      <c r="R9" s="9" t="str">
        <f t="shared" si="3"/>
        <v>Fuerte</v>
      </c>
      <c r="S9" s="10">
        <f t="shared" si="4"/>
        <v>1</v>
      </c>
      <c r="T9" s="11">
        <v>1</v>
      </c>
      <c r="U9" s="9" t="str">
        <f t="shared" si="5"/>
        <v>Fuerte</v>
      </c>
      <c r="V9" s="10">
        <f t="shared" si="6"/>
        <v>1</v>
      </c>
      <c r="W9" s="15">
        <f t="shared" si="11"/>
        <v>2</v>
      </c>
      <c r="X9" s="10">
        <f t="shared" si="7"/>
        <v>2</v>
      </c>
      <c r="Y9" s="15">
        <f t="shared" si="12"/>
        <v>0.66666666666666652</v>
      </c>
      <c r="Z9" s="16" t="b">
        <f>B8=IF(Y9&lt;=1,1,Y9)</f>
        <v>0</v>
      </c>
      <c r="AA9" s="8">
        <f t="shared" si="9"/>
        <v>0</v>
      </c>
      <c r="AB9" s="20" t="str">
        <f t="shared" si="10"/>
        <v>BAJA</v>
      </c>
      <c r="AC9" s="6" t="s">
        <v>44</v>
      </c>
      <c r="AD9" s="6" t="s">
        <v>68</v>
      </c>
      <c r="AE9" s="12">
        <v>43100</v>
      </c>
      <c r="AF9" s="12" t="s">
        <v>69</v>
      </c>
      <c r="AG9" s="34" t="s">
        <v>158</v>
      </c>
      <c r="AH9" s="34" t="s">
        <v>156</v>
      </c>
      <c r="AI9" s="34" t="s">
        <v>160</v>
      </c>
      <c r="AJ9" s="34" t="s">
        <v>159</v>
      </c>
      <c r="AK9" s="34" t="s">
        <v>161</v>
      </c>
      <c r="AL9" s="43">
        <v>1</v>
      </c>
      <c r="AM9" s="34" t="s">
        <v>188</v>
      </c>
    </row>
    <row r="10" spans="1:39" ht="140.25" hidden="1" x14ac:dyDescent="0.2">
      <c r="A10" s="6" t="s">
        <v>35</v>
      </c>
      <c r="B10" s="6" t="s">
        <v>88</v>
      </c>
      <c r="C10" s="7">
        <v>261</v>
      </c>
      <c r="D10" s="7" t="s">
        <v>93</v>
      </c>
      <c r="E10" s="6" t="s">
        <v>94</v>
      </c>
      <c r="F10" s="12">
        <v>42965</v>
      </c>
      <c r="G10" s="12">
        <v>42977</v>
      </c>
      <c r="H10" s="6" t="s">
        <v>95</v>
      </c>
      <c r="I10" s="6">
        <v>4</v>
      </c>
      <c r="J10" s="7">
        <v>1</v>
      </c>
      <c r="K10" s="7">
        <v>3</v>
      </c>
      <c r="L10" s="7">
        <v>3</v>
      </c>
      <c r="M10" s="36">
        <f t="shared" si="0"/>
        <v>2.3333333333333335</v>
      </c>
      <c r="N10" s="37">
        <v>2</v>
      </c>
      <c r="O10" s="8">
        <f t="shared" si="1"/>
        <v>8</v>
      </c>
      <c r="P10" s="52" t="str">
        <f t="shared" si="2"/>
        <v>MODERADA</v>
      </c>
      <c r="Q10" s="11">
        <v>0.84379999999999999</v>
      </c>
      <c r="R10" s="9" t="str">
        <f t="shared" si="3"/>
        <v>Fuerte</v>
      </c>
      <c r="S10" s="10">
        <f t="shared" si="4"/>
        <v>1</v>
      </c>
      <c r="T10" s="11">
        <v>1</v>
      </c>
      <c r="U10" s="9" t="str">
        <f t="shared" si="5"/>
        <v>Fuerte</v>
      </c>
      <c r="V10" s="10">
        <f t="shared" si="6"/>
        <v>1</v>
      </c>
      <c r="W10" s="15">
        <f t="shared" si="11"/>
        <v>2</v>
      </c>
      <c r="X10" s="10">
        <f t="shared" si="7"/>
        <v>2</v>
      </c>
      <c r="Y10" s="15">
        <f t="shared" si="12"/>
        <v>0.33333333333333348</v>
      </c>
      <c r="Z10" s="16">
        <f t="shared" si="8"/>
        <v>1</v>
      </c>
      <c r="AA10" s="8">
        <f t="shared" si="9"/>
        <v>2</v>
      </c>
      <c r="AB10" s="20" t="str">
        <f t="shared" si="10"/>
        <v>BAJA</v>
      </c>
      <c r="AC10" s="6" t="s">
        <v>44</v>
      </c>
      <c r="AD10" s="6" t="s">
        <v>96</v>
      </c>
      <c r="AE10" s="12">
        <v>43465</v>
      </c>
      <c r="AF10" s="12" t="s">
        <v>97</v>
      </c>
      <c r="AG10" s="34" t="s">
        <v>174</v>
      </c>
      <c r="AH10" s="42">
        <v>43098</v>
      </c>
      <c r="AI10" s="34" t="s">
        <v>171</v>
      </c>
      <c r="AJ10" s="25">
        <v>18870</v>
      </c>
      <c r="AK10" s="35">
        <v>43180</v>
      </c>
      <c r="AL10" s="26" t="s">
        <v>175</v>
      </c>
      <c r="AM10" s="26" t="s">
        <v>176</v>
      </c>
    </row>
    <row r="11" spans="1:39" ht="188.25" hidden="1" customHeight="1" x14ac:dyDescent="0.2">
      <c r="A11" s="6" t="s">
        <v>35</v>
      </c>
      <c r="B11" s="6" t="s">
        <v>89</v>
      </c>
      <c r="C11" s="7">
        <v>281</v>
      </c>
      <c r="D11" s="44" t="s">
        <v>98</v>
      </c>
      <c r="E11" s="6" t="s">
        <v>99</v>
      </c>
      <c r="F11" s="12">
        <v>42899</v>
      </c>
      <c r="G11" s="12">
        <v>42977</v>
      </c>
      <c r="H11" s="6" t="s">
        <v>95</v>
      </c>
      <c r="I11" s="6">
        <v>3</v>
      </c>
      <c r="J11" s="7">
        <v>1</v>
      </c>
      <c r="K11" s="7">
        <v>3</v>
      </c>
      <c r="L11" s="7">
        <v>3</v>
      </c>
      <c r="M11" s="36">
        <f t="shared" si="0"/>
        <v>2.3333333333333335</v>
      </c>
      <c r="N11" s="37">
        <v>2</v>
      </c>
      <c r="O11" s="8">
        <f t="shared" si="1"/>
        <v>6</v>
      </c>
      <c r="P11" s="52" t="str">
        <f t="shared" si="2"/>
        <v>MODERADA</v>
      </c>
      <c r="Q11" s="11">
        <v>0.96499999999999997</v>
      </c>
      <c r="R11" s="9" t="str">
        <f t="shared" si="3"/>
        <v>Fuerte</v>
      </c>
      <c r="S11" s="10">
        <f t="shared" si="4"/>
        <v>1</v>
      </c>
      <c r="T11" s="11">
        <v>0.96430000000000005</v>
      </c>
      <c r="U11" s="9" t="str">
        <f t="shared" si="5"/>
        <v>Fuerte</v>
      </c>
      <c r="V11" s="10">
        <f t="shared" si="6"/>
        <v>1</v>
      </c>
      <c r="W11" s="15">
        <f t="shared" si="11"/>
        <v>1</v>
      </c>
      <c r="X11" s="10">
        <f t="shared" si="7"/>
        <v>1</v>
      </c>
      <c r="Y11" s="15">
        <f t="shared" si="12"/>
        <v>0.33333333333333348</v>
      </c>
      <c r="Z11" s="16">
        <f t="shared" si="8"/>
        <v>1</v>
      </c>
      <c r="AA11" s="8">
        <f t="shared" si="9"/>
        <v>1</v>
      </c>
      <c r="AB11" s="20" t="str">
        <f t="shared" si="10"/>
        <v>BAJA</v>
      </c>
      <c r="AC11" s="6" t="s">
        <v>44</v>
      </c>
      <c r="AD11" s="6" t="s">
        <v>100</v>
      </c>
      <c r="AE11" s="12">
        <v>43100</v>
      </c>
      <c r="AF11" s="12" t="s">
        <v>101</v>
      </c>
      <c r="AG11" s="34" t="s">
        <v>174</v>
      </c>
      <c r="AH11" s="42">
        <v>43098</v>
      </c>
      <c r="AI11" s="34" t="s">
        <v>171</v>
      </c>
      <c r="AJ11" s="25">
        <v>18870</v>
      </c>
      <c r="AK11" s="35">
        <v>43180</v>
      </c>
      <c r="AL11" s="26" t="s">
        <v>175</v>
      </c>
      <c r="AM11" s="26" t="s">
        <v>176</v>
      </c>
    </row>
    <row r="12" spans="1:39" s="3" customFormat="1" ht="229.5" hidden="1" x14ac:dyDescent="0.2">
      <c r="A12" s="6" t="s">
        <v>35</v>
      </c>
      <c r="B12" s="6" t="s">
        <v>90</v>
      </c>
      <c r="C12" s="7">
        <v>282</v>
      </c>
      <c r="D12" s="45" t="s">
        <v>102</v>
      </c>
      <c r="E12" s="46" t="s">
        <v>103</v>
      </c>
      <c r="F12" s="47">
        <v>42962</v>
      </c>
      <c r="G12" s="12">
        <v>42977</v>
      </c>
      <c r="H12" s="46" t="s">
        <v>95</v>
      </c>
      <c r="I12" s="6">
        <v>3</v>
      </c>
      <c r="J12" s="7">
        <v>4</v>
      </c>
      <c r="K12" s="7">
        <v>4</v>
      </c>
      <c r="L12" s="7">
        <v>4</v>
      </c>
      <c r="M12" s="36">
        <f t="shared" si="0"/>
        <v>4</v>
      </c>
      <c r="N12" s="37">
        <v>4</v>
      </c>
      <c r="O12" s="8">
        <f t="shared" si="1"/>
        <v>12</v>
      </c>
      <c r="P12" s="54" t="str">
        <f t="shared" si="2"/>
        <v>ALTA</v>
      </c>
      <c r="Q12" s="11">
        <v>1</v>
      </c>
      <c r="R12" s="13" t="str">
        <f t="shared" si="3"/>
        <v>Fuerte</v>
      </c>
      <c r="S12" s="10">
        <f t="shared" si="4"/>
        <v>1</v>
      </c>
      <c r="T12" s="11">
        <v>1</v>
      </c>
      <c r="U12" s="13" t="str">
        <f t="shared" si="5"/>
        <v>Fuerte</v>
      </c>
      <c r="V12" s="8">
        <f t="shared" si="6"/>
        <v>1</v>
      </c>
      <c r="W12" s="21">
        <f t="shared" si="11"/>
        <v>1</v>
      </c>
      <c r="X12" s="10">
        <f t="shared" si="7"/>
        <v>1</v>
      </c>
      <c r="Y12" s="15">
        <f t="shared" si="12"/>
        <v>2</v>
      </c>
      <c r="Z12" s="16">
        <f t="shared" si="8"/>
        <v>2</v>
      </c>
      <c r="AA12" s="8">
        <f t="shared" si="9"/>
        <v>2</v>
      </c>
      <c r="AB12" s="20" t="str">
        <f t="shared" si="10"/>
        <v>BAJA</v>
      </c>
      <c r="AC12" s="46" t="s">
        <v>44</v>
      </c>
      <c r="AD12" s="46" t="s">
        <v>104</v>
      </c>
      <c r="AE12" s="12">
        <v>43465</v>
      </c>
      <c r="AF12" s="47" t="s">
        <v>105</v>
      </c>
      <c r="AG12" s="34" t="s">
        <v>174</v>
      </c>
      <c r="AH12" s="42">
        <v>43098</v>
      </c>
      <c r="AI12" s="34" t="s">
        <v>171</v>
      </c>
      <c r="AJ12" s="25">
        <v>18870</v>
      </c>
      <c r="AK12" s="35">
        <v>43180</v>
      </c>
      <c r="AL12" s="26" t="s">
        <v>175</v>
      </c>
      <c r="AM12" s="26" t="s">
        <v>176</v>
      </c>
    </row>
    <row r="13" spans="1:39" ht="153" hidden="1" x14ac:dyDescent="0.2">
      <c r="A13" s="6" t="s">
        <v>35</v>
      </c>
      <c r="B13" s="6" t="s">
        <v>91</v>
      </c>
      <c r="C13" s="7">
        <v>283</v>
      </c>
      <c r="D13" s="7" t="s">
        <v>106</v>
      </c>
      <c r="E13" s="6" t="s">
        <v>107</v>
      </c>
      <c r="F13" s="12">
        <v>42965</v>
      </c>
      <c r="G13" s="12">
        <v>42977</v>
      </c>
      <c r="H13" s="6" t="s">
        <v>95</v>
      </c>
      <c r="I13" s="6">
        <v>3</v>
      </c>
      <c r="J13" s="7">
        <v>1</v>
      </c>
      <c r="K13" s="7">
        <v>4</v>
      </c>
      <c r="L13" s="7">
        <v>3</v>
      </c>
      <c r="M13" s="36">
        <f t="shared" si="0"/>
        <v>2.6666666666666665</v>
      </c>
      <c r="N13" s="37">
        <v>3</v>
      </c>
      <c r="O13" s="8">
        <f t="shared" si="1"/>
        <v>9</v>
      </c>
      <c r="P13" s="52" t="str">
        <f t="shared" si="2"/>
        <v>MODERADA</v>
      </c>
      <c r="Q13" s="11">
        <v>0.98750000000000004</v>
      </c>
      <c r="R13" s="9" t="str">
        <f t="shared" si="3"/>
        <v>Fuerte</v>
      </c>
      <c r="S13" s="10">
        <f t="shared" si="4"/>
        <v>1</v>
      </c>
      <c r="T13" s="11">
        <v>0.9375</v>
      </c>
      <c r="U13" s="9" t="str">
        <f t="shared" si="5"/>
        <v>Fuerte</v>
      </c>
      <c r="V13" s="10">
        <f t="shared" si="6"/>
        <v>1</v>
      </c>
      <c r="W13" s="15">
        <f t="shared" si="11"/>
        <v>1</v>
      </c>
      <c r="X13" s="10">
        <f t="shared" si="7"/>
        <v>1</v>
      </c>
      <c r="Y13" s="15">
        <f t="shared" si="12"/>
        <v>0.66666666666666652</v>
      </c>
      <c r="Z13" s="16">
        <f t="shared" si="8"/>
        <v>1</v>
      </c>
      <c r="AA13" s="8">
        <f t="shared" si="9"/>
        <v>1</v>
      </c>
      <c r="AB13" s="20" t="str">
        <f t="shared" si="10"/>
        <v>BAJA</v>
      </c>
      <c r="AC13" s="6" t="s">
        <v>44</v>
      </c>
      <c r="AD13" s="6" t="s">
        <v>108</v>
      </c>
      <c r="AE13" s="12">
        <v>43465</v>
      </c>
      <c r="AF13" s="12" t="s">
        <v>109</v>
      </c>
      <c r="AG13" s="34" t="s">
        <v>174</v>
      </c>
      <c r="AH13" s="42">
        <v>43098</v>
      </c>
      <c r="AI13" s="34" t="s">
        <v>171</v>
      </c>
      <c r="AJ13" s="25">
        <v>18870</v>
      </c>
      <c r="AK13" s="35">
        <v>43180</v>
      </c>
      <c r="AL13" s="26" t="s">
        <v>175</v>
      </c>
      <c r="AM13" s="26" t="s">
        <v>176</v>
      </c>
    </row>
    <row r="14" spans="1:39" ht="165.75" hidden="1" x14ac:dyDescent="0.2">
      <c r="A14" s="6" t="s">
        <v>35</v>
      </c>
      <c r="B14" s="6" t="s">
        <v>92</v>
      </c>
      <c r="C14" s="7">
        <v>284</v>
      </c>
      <c r="D14" s="7" t="s">
        <v>110</v>
      </c>
      <c r="E14" s="6" t="s">
        <v>112</v>
      </c>
      <c r="F14" s="12">
        <v>42899</v>
      </c>
      <c r="G14" s="12">
        <v>42977</v>
      </c>
      <c r="H14" s="6" t="s">
        <v>95</v>
      </c>
      <c r="I14" s="6">
        <v>2</v>
      </c>
      <c r="J14" s="7">
        <v>3</v>
      </c>
      <c r="K14" s="7">
        <v>5</v>
      </c>
      <c r="L14" s="7">
        <v>4</v>
      </c>
      <c r="M14" s="36">
        <f t="shared" si="0"/>
        <v>4</v>
      </c>
      <c r="N14" s="37">
        <v>4</v>
      </c>
      <c r="O14" s="8">
        <f t="shared" si="1"/>
        <v>8</v>
      </c>
      <c r="P14" s="52" t="str">
        <f t="shared" si="2"/>
        <v>MODERADA</v>
      </c>
      <c r="Q14" s="11">
        <v>0.75</v>
      </c>
      <c r="R14" s="9" t="str">
        <f t="shared" si="3"/>
        <v>Fuerte</v>
      </c>
      <c r="S14" s="10">
        <f t="shared" si="4"/>
        <v>1</v>
      </c>
      <c r="T14" s="11">
        <v>0.75</v>
      </c>
      <c r="U14" s="9" t="str">
        <f t="shared" si="5"/>
        <v>Fuerte</v>
      </c>
      <c r="V14" s="10">
        <f t="shared" si="6"/>
        <v>1</v>
      </c>
      <c r="W14" s="15">
        <f t="shared" si="11"/>
        <v>1</v>
      </c>
      <c r="X14" s="10">
        <f t="shared" si="7"/>
        <v>1</v>
      </c>
      <c r="Y14" s="15">
        <f t="shared" si="12"/>
        <v>3</v>
      </c>
      <c r="Z14" s="16">
        <f t="shared" si="8"/>
        <v>3</v>
      </c>
      <c r="AA14" s="8">
        <f t="shared" si="9"/>
        <v>3</v>
      </c>
      <c r="AB14" s="20" t="str">
        <f t="shared" si="10"/>
        <v>BAJA</v>
      </c>
      <c r="AC14" s="6" t="s">
        <v>44</v>
      </c>
      <c r="AD14" s="6" t="s">
        <v>111</v>
      </c>
      <c r="AE14" s="47" t="s">
        <v>56</v>
      </c>
      <c r="AF14" s="47" t="s">
        <v>56</v>
      </c>
      <c r="AG14" s="34" t="s">
        <v>174</v>
      </c>
      <c r="AH14" s="42">
        <v>43098</v>
      </c>
      <c r="AI14" s="34" t="s">
        <v>171</v>
      </c>
      <c r="AJ14" s="25">
        <v>18870</v>
      </c>
      <c r="AK14" s="35">
        <v>43180</v>
      </c>
      <c r="AL14" s="26" t="s">
        <v>175</v>
      </c>
      <c r="AM14" s="26" t="s">
        <v>176</v>
      </c>
    </row>
    <row r="15" spans="1:39" ht="291" hidden="1" customHeight="1" x14ac:dyDescent="0.2">
      <c r="A15" s="6" t="s">
        <v>34</v>
      </c>
      <c r="B15" s="6" t="s">
        <v>80</v>
      </c>
      <c r="C15" s="7">
        <v>385</v>
      </c>
      <c r="D15" s="7" t="s">
        <v>55</v>
      </c>
      <c r="E15" s="6" t="s">
        <v>53</v>
      </c>
      <c r="F15" s="12">
        <v>42704</v>
      </c>
      <c r="G15" s="12">
        <v>42704</v>
      </c>
      <c r="H15" s="6" t="s">
        <v>54</v>
      </c>
      <c r="I15" s="6">
        <v>5</v>
      </c>
      <c r="J15" s="7">
        <v>2</v>
      </c>
      <c r="K15" s="7">
        <v>1</v>
      </c>
      <c r="L15" s="7">
        <v>3</v>
      </c>
      <c r="M15" s="36">
        <f>AVERAGE(J15:L15)</f>
        <v>2</v>
      </c>
      <c r="N15" s="37">
        <v>2</v>
      </c>
      <c r="O15" s="8">
        <f>I15*N15</f>
        <v>10</v>
      </c>
      <c r="P15" s="52" t="str">
        <f t="shared" si="2"/>
        <v>MODERADA</v>
      </c>
      <c r="Q15" s="11">
        <v>0.94440000000000002</v>
      </c>
      <c r="R15" s="9" t="str">
        <f t="shared" si="3"/>
        <v>Fuerte</v>
      </c>
      <c r="S15" s="10">
        <f t="shared" si="4"/>
        <v>1</v>
      </c>
      <c r="T15" s="11">
        <v>0.7</v>
      </c>
      <c r="U15" s="9" t="str">
        <f t="shared" si="5"/>
        <v>Moderado</v>
      </c>
      <c r="V15" s="10">
        <f t="shared" si="6"/>
        <v>2</v>
      </c>
      <c r="W15" s="15">
        <f t="shared" si="11"/>
        <v>3</v>
      </c>
      <c r="X15" s="10">
        <f t="shared" si="7"/>
        <v>3</v>
      </c>
      <c r="Y15" s="15">
        <f>IF(T15&lt;=50%,M15,IF(T15&lt;=75%,M15-1,M15-2))</f>
        <v>1</v>
      </c>
      <c r="Z15" s="16">
        <f t="shared" si="8"/>
        <v>1</v>
      </c>
      <c r="AA15" s="8">
        <f>X15*Z15</f>
        <v>3</v>
      </c>
      <c r="AB15" s="20" t="str">
        <f t="shared" si="10"/>
        <v>BAJA</v>
      </c>
      <c r="AC15" s="6" t="s">
        <v>44</v>
      </c>
      <c r="AD15" s="6" t="s">
        <v>82</v>
      </c>
      <c r="AE15" s="12" t="s">
        <v>56</v>
      </c>
      <c r="AF15" s="12" t="s">
        <v>83</v>
      </c>
      <c r="AG15" s="48">
        <v>183606</v>
      </c>
      <c r="AH15" s="49">
        <v>43098</v>
      </c>
      <c r="AI15" s="34" t="s">
        <v>171</v>
      </c>
      <c r="AJ15" s="41"/>
      <c r="AK15" s="41"/>
      <c r="AL15" s="34" t="s">
        <v>175</v>
      </c>
      <c r="AM15" s="41"/>
    </row>
    <row r="16" spans="1:39" ht="114.75" hidden="1" x14ac:dyDescent="0.2">
      <c r="A16" s="6" t="s">
        <v>34</v>
      </c>
      <c r="B16" s="6" t="s">
        <v>81</v>
      </c>
      <c r="C16" s="7">
        <v>386</v>
      </c>
      <c r="D16" s="7" t="s">
        <v>84</v>
      </c>
      <c r="E16" s="6" t="s">
        <v>85</v>
      </c>
      <c r="F16" s="12">
        <v>42951</v>
      </c>
      <c r="G16" s="12">
        <v>42951</v>
      </c>
      <c r="H16" s="6" t="s">
        <v>54</v>
      </c>
      <c r="I16" s="6">
        <v>3</v>
      </c>
      <c r="J16" s="7">
        <v>3</v>
      </c>
      <c r="K16" s="7">
        <v>1</v>
      </c>
      <c r="L16" s="7">
        <v>3</v>
      </c>
      <c r="M16" s="36">
        <f t="shared" si="0"/>
        <v>2.3333333333333335</v>
      </c>
      <c r="N16" s="37">
        <v>2</v>
      </c>
      <c r="O16" s="8">
        <f t="shared" si="1"/>
        <v>6</v>
      </c>
      <c r="P16" s="52" t="str">
        <f t="shared" si="2"/>
        <v>MODERADA</v>
      </c>
      <c r="Q16" s="11">
        <v>0.91669999999999996</v>
      </c>
      <c r="R16" s="9" t="str">
        <f t="shared" si="3"/>
        <v>Fuerte</v>
      </c>
      <c r="S16" s="10">
        <f t="shared" si="4"/>
        <v>1</v>
      </c>
      <c r="T16" s="11">
        <v>0.875</v>
      </c>
      <c r="U16" s="9" t="str">
        <f t="shared" si="5"/>
        <v>Fuerte</v>
      </c>
      <c r="V16" s="10">
        <f t="shared" si="6"/>
        <v>1</v>
      </c>
      <c r="W16" s="15">
        <f t="shared" si="11"/>
        <v>1</v>
      </c>
      <c r="X16" s="10">
        <f t="shared" si="7"/>
        <v>1</v>
      </c>
      <c r="Y16" s="15">
        <f t="shared" si="12"/>
        <v>0.33333333333333348</v>
      </c>
      <c r="Z16" s="16">
        <f t="shared" si="8"/>
        <v>1</v>
      </c>
      <c r="AA16" s="8">
        <f t="shared" si="9"/>
        <v>1</v>
      </c>
      <c r="AB16" s="20" t="str">
        <f t="shared" si="10"/>
        <v>BAJA</v>
      </c>
      <c r="AC16" s="6" t="s">
        <v>44</v>
      </c>
      <c r="AD16" s="6" t="s">
        <v>86</v>
      </c>
      <c r="AE16" s="47">
        <v>43281</v>
      </c>
      <c r="AF16" s="6" t="s">
        <v>87</v>
      </c>
      <c r="AG16" s="48">
        <v>183606</v>
      </c>
      <c r="AH16" s="49">
        <v>43098</v>
      </c>
      <c r="AI16" s="34" t="s">
        <v>171</v>
      </c>
      <c r="AJ16" s="41"/>
      <c r="AK16" s="41"/>
      <c r="AL16" s="34" t="s">
        <v>175</v>
      </c>
      <c r="AM16" s="41"/>
    </row>
    <row r="17" spans="1:39" ht="204" customHeight="1" x14ac:dyDescent="0.2">
      <c r="A17" s="6" t="s">
        <v>28</v>
      </c>
      <c r="B17" s="6" t="s">
        <v>137</v>
      </c>
      <c r="C17" s="7">
        <v>390</v>
      </c>
      <c r="D17" s="7" t="s">
        <v>125</v>
      </c>
      <c r="E17" s="6" t="s">
        <v>126</v>
      </c>
      <c r="F17" s="12">
        <v>42961</v>
      </c>
      <c r="G17" s="12">
        <v>42977</v>
      </c>
      <c r="H17" s="6" t="s">
        <v>50</v>
      </c>
      <c r="I17" s="6">
        <v>5</v>
      </c>
      <c r="J17" s="7">
        <v>4</v>
      </c>
      <c r="K17" s="7">
        <v>4</v>
      </c>
      <c r="L17" s="7">
        <v>4</v>
      </c>
      <c r="M17" s="36">
        <f t="shared" ref="M17:M22" si="13">AVERAGE(J17:L17)</f>
        <v>4</v>
      </c>
      <c r="N17" s="37">
        <v>4</v>
      </c>
      <c r="O17" s="8">
        <f t="shared" ref="O17:O22" si="14">I17*N17</f>
        <v>20</v>
      </c>
      <c r="P17" s="56" t="str">
        <f t="shared" ref="P17:P22" si="15">IF(O17="","",IF(O17&gt;=20,"MUY ALTA",IF(O17&gt;=12,"ALTA",IF(O17&gt;=6,"MODERADA","BAJA"))))</f>
        <v>MUY ALTA</v>
      </c>
      <c r="Q17" s="11">
        <v>0.95</v>
      </c>
      <c r="R17" s="9" t="str">
        <f t="shared" ref="R17:R22" si="16">IF(Q17&gt;=0.75,"Fuerte",IF(Q17&gt;=0.5,"Moderado","Debil"))</f>
        <v>Fuerte</v>
      </c>
      <c r="S17" s="10">
        <f t="shared" ref="S17:S22" si="17">IF(R17="","",IF(R17="FUERTE",1,IF(R17="MODERADO",2,3)))</f>
        <v>1</v>
      </c>
      <c r="T17" s="11">
        <v>0.78129999999999999</v>
      </c>
      <c r="U17" s="9" t="str">
        <f t="shared" ref="U17:U22" si="18">IF(T17&gt;=0.75,"Fuerte",IF(T17&gt;=0.5,"Moderado","Debil"))</f>
        <v>Fuerte</v>
      </c>
      <c r="V17" s="10">
        <f t="shared" ref="V17:V22" si="19">IF(U17="","",IF(U17="FUERTE",1,IF(U17="MODERADO",2,3)))</f>
        <v>1</v>
      </c>
      <c r="W17" s="15">
        <f t="shared" ref="W17:W22" si="20">IF(Q17&lt;=50%,I17,IF(Q17&lt;=75%,I17-1,I17-2))</f>
        <v>3</v>
      </c>
      <c r="X17" s="10">
        <f t="shared" ref="X17:X22" si="21">IF(W17&lt;=1,1,W17)</f>
        <v>3</v>
      </c>
      <c r="Y17" s="15">
        <f t="shared" ref="Y17:Y22" si="22">IF(T17&lt;=50%,M17,IF(T17&lt;=75%,M17-1,M17-2))</f>
        <v>2</v>
      </c>
      <c r="Z17" s="16">
        <f t="shared" ref="Z17:Z22" si="23">IF(Y17&lt;=1,1,Y17)</f>
        <v>2</v>
      </c>
      <c r="AA17" s="8">
        <f t="shared" ref="AA17:AA22" si="24">X17*Z17</f>
        <v>6</v>
      </c>
      <c r="AB17" s="52" t="str">
        <f t="shared" ref="AB17:AB22" si="25">IF(AA17="","",IF(AA17&gt;=20,"MUY ALTA",IF(AA17&gt;=12,"ALTA",IF(AA17&gt;=6,"MODERADA","BAJA"))))</f>
        <v>MODERADA</v>
      </c>
      <c r="AC17" s="6" t="s">
        <v>44</v>
      </c>
      <c r="AD17" s="6" t="s">
        <v>127</v>
      </c>
      <c r="AE17" s="47" t="s">
        <v>56</v>
      </c>
      <c r="AF17" s="6" t="s">
        <v>128</v>
      </c>
      <c r="AG17" s="48"/>
      <c r="AH17" s="49"/>
      <c r="AI17" s="34" t="s">
        <v>157</v>
      </c>
      <c r="AJ17" s="34"/>
      <c r="AK17" s="41"/>
      <c r="AL17" s="41"/>
      <c r="AM17" s="41"/>
    </row>
    <row r="18" spans="1:39" ht="242.25" hidden="1" x14ac:dyDescent="0.2">
      <c r="A18" s="6" t="s">
        <v>29</v>
      </c>
      <c r="B18" s="6" t="s">
        <v>138</v>
      </c>
      <c r="C18" s="7">
        <v>399</v>
      </c>
      <c r="D18" s="7" t="s">
        <v>129</v>
      </c>
      <c r="E18" s="6" t="s">
        <v>130</v>
      </c>
      <c r="F18" s="12">
        <v>42969</v>
      </c>
      <c r="G18" s="12">
        <v>42990</v>
      </c>
      <c r="H18" s="6" t="s">
        <v>50</v>
      </c>
      <c r="I18" s="6">
        <v>5</v>
      </c>
      <c r="J18" s="7">
        <v>4</v>
      </c>
      <c r="K18" s="7">
        <v>4</v>
      </c>
      <c r="L18" s="7">
        <v>4</v>
      </c>
      <c r="M18" s="36">
        <f t="shared" si="13"/>
        <v>4</v>
      </c>
      <c r="N18" s="37">
        <v>4</v>
      </c>
      <c r="O18" s="8">
        <f t="shared" si="14"/>
        <v>20</v>
      </c>
      <c r="P18" s="56" t="str">
        <f t="shared" si="15"/>
        <v>MUY ALTA</v>
      </c>
      <c r="Q18" s="11">
        <v>0.78749999999999998</v>
      </c>
      <c r="R18" s="9" t="str">
        <f t="shared" si="16"/>
        <v>Fuerte</v>
      </c>
      <c r="S18" s="10">
        <f t="shared" si="17"/>
        <v>1</v>
      </c>
      <c r="T18" s="11">
        <v>0.875</v>
      </c>
      <c r="U18" s="9" t="str">
        <f t="shared" si="18"/>
        <v>Fuerte</v>
      </c>
      <c r="V18" s="10">
        <f t="shared" si="19"/>
        <v>1</v>
      </c>
      <c r="W18" s="15">
        <f t="shared" si="20"/>
        <v>3</v>
      </c>
      <c r="X18" s="10">
        <f t="shared" si="21"/>
        <v>3</v>
      </c>
      <c r="Y18" s="15">
        <f t="shared" si="22"/>
        <v>2</v>
      </c>
      <c r="Z18" s="16">
        <f t="shared" si="23"/>
        <v>2</v>
      </c>
      <c r="AA18" s="8">
        <f t="shared" si="24"/>
        <v>6</v>
      </c>
      <c r="AB18" s="52" t="str">
        <f t="shared" si="25"/>
        <v>MODERADA</v>
      </c>
      <c r="AC18" s="6" t="s">
        <v>44</v>
      </c>
      <c r="AD18" s="6" t="s">
        <v>131</v>
      </c>
      <c r="AE18" s="47" t="s">
        <v>132</v>
      </c>
      <c r="AF18" s="6" t="s">
        <v>133</v>
      </c>
      <c r="AG18" s="41">
        <v>408</v>
      </c>
      <c r="AH18" s="42">
        <v>43104</v>
      </c>
      <c r="AI18" s="34" t="s">
        <v>171</v>
      </c>
      <c r="AJ18" s="34" t="s">
        <v>172</v>
      </c>
      <c r="AK18" s="42">
        <v>43132</v>
      </c>
      <c r="AL18" s="43">
        <v>0.5</v>
      </c>
      <c r="AM18" s="34" t="s">
        <v>173</v>
      </c>
    </row>
    <row r="19" spans="1:39" s="24" customFormat="1" ht="267.75" hidden="1" x14ac:dyDescent="0.2">
      <c r="A19" s="6" t="s">
        <v>30</v>
      </c>
      <c r="B19" s="6" t="s">
        <v>139</v>
      </c>
      <c r="C19" s="7">
        <v>395</v>
      </c>
      <c r="D19" s="7" t="s">
        <v>134</v>
      </c>
      <c r="E19" s="6" t="s">
        <v>135</v>
      </c>
      <c r="F19" s="12">
        <v>42955</v>
      </c>
      <c r="G19" s="12">
        <v>42990</v>
      </c>
      <c r="H19" s="6" t="s">
        <v>50</v>
      </c>
      <c r="I19" s="6">
        <v>4</v>
      </c>
      <c r="J19" s="7">
        <v>4</v>
      </c>
      <c r="K19" s="7">
        <v>4</v>
      </c>
      <c r="L19" s="7">
        <v>3</v>
      </c>
      <c r="M19" s="36">
        <f t="shared" si="13"/>
        <v>3.6666666666666665</v>
      </c>
      <c r="N19" s="37">
        <v>4</v>
      </c>
      <c r="O19" s="8">
        <f t="shared" si="14"/>
        <v>16</v>
      </c>
      <c r="P19" s="55" t="str">
        <f t="shared" si="15"/>
        <v>ALTA</v>
      </c>
      <c r="Q19" s="11">
        <v>0.73750000000000004</v>
      </c>
      <c r="R19" s="9" t="str">
        <f t="shared" si="16"/>
        <v>Moderado</v>
      </c>
      <c r="S19" s="10">
        <f t="shared" si="17"/>
        <v>2</v>
      </c>
      <c r="T19" s="11">
        <v>1</v>
      </c>
      <c r="U19" s="9" t="str">
        <f t="shared" si="18"/>
        <v>Fuerte</v>
      </c>
      <c r="V19" s="10">
        <f t="shared" si="19"/>
        <v>1</v>
      </c>
      <c r="W19" s="15">
        <f t="shared" si="20"/>
        <v>3</v>
      </c>
      <c r="X19" s="10">
        <f t="shared" si="21"/>
        <v>3</v>
      </c>
      <c r="Y19" s="15">
        <f t="shared" si="22"/>
        <v>1.6666666666666665</v>
      </c>
      <c r="Z19" s="16">
        <f t="shared" si="23"/>
        <v>1.6666666666666665</v>
      </c>
      <c r="AA19" s="8">
        <f t="shared" si="24"/>
        <v>5</v>
      </c>
      <c r="AB19" s="22" t="str">
        <f t="shared" si="25"/>
        <v>BAJA</v>
      </c>
      <c r="AC19" s="6" t="s">
        <v>44</v>
      </c>
      <c r="AD19" s="6" t="s">
        <v>184</v>
      </c>
      <c r="AE19" s="47">
        <v>43465</v>
      </c>
      <c r="AF19" s="6" t="s">
        <v>185</v>
      </c>
      <c r="AG19" s="34">
        <v>182809</v>
      </c>
      <c r="AH19" s="50">
        <v>43096</v>
      </c>
      <c r="AI19" s="34" t="s">
        <v>149</v>
      </c>
      <c r="AJ19" s="34" t="s">
        <v>162</v>
      </c>
      <c r="AK19" s="50">
        <v>36916</v>
      </c>
      <c r="AL19" s="34"/>
      <c r="AM19" s="34"/>
    </row>
    <row r="20" spans="1:39" ht="178.5" hidden="1" x14ac:dyDescent="0.2">
      <c r="A20" s="6" t="s">
        <v>33</v>
      </c>
      <c r="B20" s="6" t="s">
        <v>168</v>
      </c>
      <c r="C20" s="7">
        <v>396</v>
      </c>
      <c r="D20" s="7" t="s">
        <v>148</v>
      </c>
      <c r="E20" s="6" t="s">
        <v>166</v>
      </c>
      <c r="F20" s="12">
        <v>43131</v>
      </c>
      <c r="G20" s="12">
        <v>43151</v>
      </c>
      <c r="H20" s="6" t="s">
        <v>43</v>
      </c>
      <c r="I20" s="6">
        <v>4</v>
      </c>
      <c r="J20" s="7">
        <v>2</v>
      </c>
      <c r="K20" s="7">
        <v>2</v>
      </c>
      <c r="L20" s="7">
        <v>1</v>
      </c>
      <c r="M20" s="36">
        <f t="shared" si="13"/>
        <v>1.6666666666666667</v>
      </c>
      <c r="N20" s="37">
        <v>2</v>
      </c>
      <c r="O20" s="8">
        <f t="shared" si="14"/>
        <v>8</v>
      </c>
      <c r="P20" s="52" t="str">
        <f t="shared" si="15"/>
        <v>MODERADA</v>
      </c>
      <c r="Q20" s="11">
        <v>1</v>
      </c>
      <c r="R20" s="9" t="str">
        <f t="shared" si="16"/>
        <v>Fuerte</v>
      </c>
      <c r="S20" s="10">
        <f t="shared" si="17"/>
        <v>1</v>
      </c>
      <c r="T20" s="11">
        <v>1</v>
      </c>
      <c r="U20" s="9" t="str">
        <f t="shared" si="18"/>
        <v>Fuerte</v>
      </c>
      <c r="V20" s="10">
        <f t="shared" si="19"/>
        <v>1</v>
      </c>
      <c r="W20" s="15">
        <f t="shared" si="20"/>
        <v>2</v>
      </c>
      <c r="X20" s="10">
        <f t="shared" si="21"/>
        <v>2</v>
      </c>
      <c r="Y20" s="15">
        <f t="shared" si="22"/>
        <v>-0.33333333333333326</v>
      </c>
      <c r="Z20" s="16">
        <f t="shared" si="23"/>
        <v>1</v>
      </c>
      <c r="AA20" s="8">
        <f t="shared" si="24"/>
        <v>2</v>
      </c>
      <c r="AB20" s="20" t="str">
        <f t="shared" si="25"/>
        <v>BAJA</v>
      </c>
      <c r="AC20" s="6" t="s">
        <v>44</v>
      </c>
      <c r="AD20" s="6" t="s">
        <v>167</v>
      </c>
      <c r="AE20" s="47">
        <v>43465</v>
      </c>
      <c r="AF20" s="6" t="s">
        <v>186</v>
      </c>
      <c r="AG20" s="41" t="s">
        <v>147</v>
      </c>
      <c r="AH20" s="42">
        <v>43096</v>
      </c>
      <c r="AI20" s="34" t="s">
        <v>149</v>
      </c>
      <c r="AJ20" s="34" t="s">
        <v>164</v>
      </c>
      <c r="AK20" s="34" t="s">
        <v>165</v>
      </c>
      <c r="AL20" s="34" t="s">
        <v>175</v>
      </c>
      <c r="AM20" s="41"/>
    </row>
    <row r="21" spans="1:39" s="23" customFormat="1" ht="178.5" hidden="1" x14ac:dyDescent="0.2">
      <c r="A21" s="6" t="s">
        <v>33</v>
      </c>
      <c r="B21" s="6" t="s">
        <v>169</v>
      </c>
      <c r="C21" s="7">
        <v>397</v>
      </c>
      <c r="D21" s="7" t="s">
        <v>150</v>
      </c>
      <c r="E21" s="6" t="s">
        <v>151</v>
      </c>
      <c r="F21" s="12">
        <v>43131</v>
      </c>
      <c r="G21" s="12">
        <v>43151</v>
      </c>
      <c r="H21" s="6" t="s">
        <v>43</v>
      </c>
      <c r="I21" s="6">
        <v>5</v>
      </c>
      <c r="J21" s="7">
        <v>1</v>
      </c>
      <c r="K21" s="7">
        <v>1</v>
      </c>
      <c r="L21" s="7">
        <v>1</v>
      </c>
      <c r="M21" s="51">
        <f t="shared" si="13"/>
        <v>1</v>
      </c>
      <c r="N21" s="37">
        <v>1</v>
      </c>
      <c r="O21" s="8">
        <f t="shared" si="14"/>
        <v>5</v>
      </c>
      <c r="P21" s="22" t="str">
        <f t="shared" si="15"/>
        <v>BAJA</v>
      </c>
      <c r="Q21" s="11">
        <v>0.95833333333333326</v>
      </c>
      <c r="R21" s="9" t="str">
        <f t="shared" si="16"/>
        <v>Fuerte</v>
      </c>
      <c r="S21" s="10">
        <f t="shared" si="17"/>
        <v>1</v>
      </c>
      <c r="T21" s="11">
        <v>0.71875</v>
      </c>
      <c r="U21" s="9" t="str">
        <f t="shared" si="18"/>
        <v>Moderado</v>
      </c>
      <c r="V21" s="10">
        <f t="shared" si="19"/>
        <v>2</v>
      </c>
      <c r="W21" s="15">
        <f t="shared" si="20"/>
        <v>3</v>
      </c>
      <c r="X21" s="10">
        <f t="shared" si="21"/>
        <v>3</v>
      </c>
      <c r="Y21" s="15">
        <f t="shared" si="22"/>
        <v>0</v>
      </c>
      <c r="Z21" s="16">
        <f t="shared" si="23"/>
        <v>1</v>
      </c>
      <c r="AA21" s="8">
        <f t="shared" si="24"/>
        <v>3</v>
      </c>
      <c r="AB21" s="22" t="str">
        <f t="shared" si="25"/>
        <v>BAJA</v>
      </c>
      <c r="AC21" s="6" t="s">
        <v>44</v>
      </c>
      <c r="AD21" s="6" t="s">
        <v>163</v>
      </c>
      <c r="AE21" s="47">
        <v>43465</v>
      </c>
      <c r="AF21" s="6" t="s">
        <v>187</v>
      </c>
      <c r="AG21" s="41" t="s">
        <v>147</v>
      </c>
      <c r="AH21" s="42">
        <v>43096</v>
      </c>
      <c r="AI21" s="34" t="s">
        <v>149</v>
      </c>
      <c r="AJ21" s="34" t="s">
        <v>164</v>
      </c>
      <c r="AK21" s="34" t="s">
        <v>165</v>
      </c>
      <c r="AL21" s="34" t="s">
        <v>175</v>
      </c>
      <c r="AM21" s="34"/>
    </row>
    <row r="22" spans="1:39" s="23" customFormat="1" ht="178.5" hidden="1" x14ac:dyDescent="0.2">
      <c r="A22" s="6" t="s">
        <v>36</v>
      </c>
      <c r="B22" s="6" t="s">
        <v>180</v>
      </c>
      <c r="C22" s="7">
        <v>398</v>
      </c>
      <c r="D22" s="7" t="s">
        <v>154</v>
      </c>
      <c r="E22" s="6" t="s">
        <v>155</v>
      </c>
      <c r="F22" s="12">
        <v>43012</v>
      </c>
      <c r="G22" s="12">
        <v>43143</v>
      </c>
      <c r="H22" s="6" t="s">
        <v>95</v>
      </c>
      <c r="I22" s="6">
        <v>4</v>
      </c>
      <c r="J22" s="7">
        <v>5</v>
      </c>
      <c r="K22" s="7">
        <v>5</v>
      </c>
      <c r="L22" s="7">
        <v>5</v>
      </c>
      <c r="M22" s="36">
        <f t="shared" si="13"/>
        <v>5</v>
      </c>
      <c r="N22" s="37">
        <v>5</v>
      </c>
      <c r="O22" s="8">
        <f t="shared" si="14"/>
        <v>20</v>
      </c>
      <c r="P22" s="56" t="str">
        <f t="shared" si="15"/>
        <v>MUY ALTA</v>
      </c>
      <c r="Q22" s="11">
        <v>1</v>
      </c>
      <c r="R22" s="9" t="str">
        <f t="shared" si="16"/>
        <v>Fuerte</v>
      </c>
      <c r="S22" s="10">
        <f t="shared" si="17"/>
        <v>1</v>
      </c>
      <c r="T22" s="11">
        <v>0.9</v>
      </c>
      <c r="U22" s="9" t="str">
        <f t="shared" si="18"/>
        <v>Fuerte</v>
      </c>
      <c r="V22" s="10">
        <f t="shared" si="19"/>
        <v>1</v>
      </c>
      <c r="W22" s="15">
        <f t="shared" si="20"/>
        <v>2</v>
      </c>
      <c r="X22" s="10">
        <f t="shared" si="21"/>
        <v>2</v>
      </c>
      <c r="Y22" s="15">
        <f t="shared" si="22"/>
        <v>3</v>
      </c>
      <c r="Z22" s="16">
        <f t="shared" si="23"/>
        <v>3</v>
      </c>
      <c r="AA22" s="8">
        <f t="shared" si="24"/>
        <v>6</v>
      </c>
      <c r="AB22" s="53" t="str">
        <f t="shared" si="25"/>
        <v>MODERADA</v>
      </c>
      <c r="AC22" s="6" t="s">
        <v>44</v>
      </c>
      <c r="AD22" s="6" t="s">
        <v>181</v>
      </c>
      <c r="AE22" s="47" t="s">
        <v>182</v>
      </c>
      <c r="AF22" s="6" t="s">
        <v>183</v>
      </c>
      <c r="AG22" s="34" t="s">
        <v>152</v>
      </c>
      <c r="AH22" s="34" t="s">
        <v>153</v>
      </c>
      <c r="AI22" s="34" t="s">
        <v>149</v>
      </c>
      <c r="AJ22" s="34" t="s">
        <v>179</v>
      </c>
      <c r="AK22" s="39">
        <v>43143</v>
      </c>
      <c r="AL22" s="34" t="s">
        <v>175</v>
      </c>
      <c r="AM22" s="34"/>
    </row>
  </sheetData>
  <sheetProtection formatRows="0" autoFilter="0" pivotTables="0"/>
  <autoFilter ref="A3:AM22">
    <filterColumn colId="0">
      <filters>
        <filter val="GESTIÓN DE INNOVACIÓN y REGLAMENTACIÓN TECNICA DE LA INFRAESTRUCTURA"/>
      </filters>
    </filterColumn>
    <filterColumn colId="12" showButton="0"/>
    <filterColumn colId="22" showButton="0"/>
    <filterColumn colId="24" showButton="0"/>
  </autoFilter>
  <mergeCells count="26">
    <mergeCell ref="AL1:AL3"/>
    <mergeCell ref="AM1:AM3"/>
    <mergeCell ref="O2:O3"/>
    <mergeCell ref="P2:P3"/>
    <mergeCell ref="AC1:AC2"/>
    <mergeCell ref="AD1:AF2"/>
    <mergeCell ref="Y3:Z3"/>
    <mergeCell ref="Q1:V1"/>
    <mergeCell ref="Q2:S2"/>
    <mergeCell ref="T2:V2"/>
    <mergeCell ref="W1:AB2"/>
    <mergeCell ref="W3:X3"/>
    <mergeCell ref="AG1:AI2"/>
    <mergeCell ref="AJ1:AK2"/>
    <mergeCell ref="A1:A3"/>
    <mergeCell ref="H1:H3"/>
    <mergeCell ref="I1:P1"/>
    <mergeCell ref="C1:C3"/>
    <mergeCell ref="E1:E3"/>
    <mergeCell ref="B1:B3"/>
    <mergeCell ref="I2:I3"/>
    <mergeCell ref="J2:L2"/>
    <mergeCell ref="D1:D3"/>
    <mergeCell ref="F1:F3"/>
    <mergeCell ref="G1:G3"/>
    <mergeCell ref="M2:N3"/>
  </mergeCells>
  <phoneticPr fontId="4" type="noConversion"/>
  <conditionalFormatting sqref="R4:R14 U4:U14 U16:U22 R16:R22">
    <cfRule type="cellIs" dxfId="5" priority="54" stopIfTrue="1" operator="equal">
      <formula>"Fuerte"</formula>
    </cfRule>
    <cfRule type="cellIs" dxfId="4" priority="55" stopIfTrue="1" operator="equal">
      <formula>"Moderado"</formula>
    </cfRule>
    <cfRule type="cellIs" dxfId="3" priority="56" stopIfTrue="1" operator="equal">
      <formula>"Debil"</formula>
    </cfRule>
  </conditionalFormatting>
  <conditionalFormatting sqref="R15 U15">
    <cfRule type="cellIs" dxfId="2" priority="10" stopIfTrue="1" operator="equal">
      <formula>"Fuerte"</formula>
    </cfRule>
    <cfRule type="cellIs" dxfId="1" priority="11" stopIfTrue="1" operator="equal">
      <formula>"Moderado"</formula>
    </cfRule>
    <cfRule type="cellIs" dxfId="0" priority="12" stopIfTrue="1" operator="equal">
      <formula>"Debil"</formula>
    </cfRule>
  </conditionalFormatting>
  <dataValidations count="4">
    <dataValidation type="list" allowBlank="1" showInputMessage="1" showErrorMessage="1" sqref="AC4:AC22">
      <formula1>"Evitar, Reducir, Compartir o Transferir, Asumir"</formula1>
    </dataValidation>
    <dataValidation type="list" allowBlank="1" showInputMessage="1" showErrorMessage="1" sqref="I4:L22">
      <formula1>"1,2,3,4,5"</formula1>
    </dataValidation>
    <dataValidation type="list" allowBlank="1" showInputMessage="1" showErrorMessage="1" sqref="H4:H22">
      <formula1>"Corrupción,Estratégico, Imagen, Operativo, Financiero, Cumplimiento, Tecnología"</formula1>
    </dataValidation>
    <dataValidation type="list" allowBlank="1" showInputMessage="1" showErrorMessage="1" sqref="A4:A22">
      <formula1>proceso</formula1>
    </dataValidation>
  </dataValidations>
  <pageMargins left="0.78740157480314965" right="0.78740157480314965" top="0.86614173228346458" bottom="0.27559055118110237" header="0" footer="0"/>
  <pageSetup paperSize="5" scale="37" fitToHeight="2" orientation="landscape" r:id="rId1"/>
  <headerFooter alignWithMargins="0">
    <oddHeader>&amp;L&amp;G&amp;CHOJA DE TRABAJO
&amp;"Arial,Negrita"MATRIZ DE RIESGOS DE GESTIÓN - FORMULADOS 2017-2018&amp;R
PÁGINA &amp;P DE &amp;N</oddHeader>
    <oddFooter>&amp;L&amp;"Arial,Negrita"Disponible en: \\sanjuanero\de_organiza\CARTAS_DE_RIESGO\RIESGOS_2017&amp;CImpresión: &amp;D</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4:N61"/>
  <sheetViews>
    <sheetView showGridLines="0" topLeftCell="A31" zoomScale="70" zoomScaleNormal="70" workbookViewId="0">
      <selection activeCell="E63" sqref="E63"/>
    </sheetView>
  </sheetViews>
  <sheetFormatPr baseColWidth="10" defaultRowHeight="12.75" x14ac:dyDescent="0.2"/>
  <cols>
    <col min="1" max="1" width="5.42578125" bestFit="1" customWidth="1"/>
    <col min="2" max="2" width="3.28515625" bestFit="1" customWidth="1"/>
    <col min="3" max="3" width="3.5703125" customWidth="1"/>
    <col min="4" max="4" width="25.7109375" customWidth="1"/>
    <col min="5" max="14" width="15.7109375" customWidth="1"/>
    <col min="15" max="15" width="10.5703125" customWidth="1"/>
    <col min="16" max="16" width="6.7109375" bestFit="1" customWidth="1"/>
    <col min="17" max="17" width="9" bestFit="1" customWidth="1"/>
    <col min="18" max="18" width="10" bestFit="1" customWidth="1"/>
    <col min="20" max="20" width="9.7109375" bestFit="1" customWidth="1"/>
    <col min="21" max="21" width="8" bestFit="1" customWidth="1"/>
    <col min="256" max="256" width="5.42578125" bestFit="1" customWidth="1"/>
    <col min="257" max="257" width="3.28515625" bestFit="1" customWidth="1"/>
    <col min="258" max="258" width="5" customWidth="1"/>
    <col min="259" max="269" width="15.7109375" customWidth="1"/>
    <col min="270" max="270" width="10.5703125" customWidth="1"/>
    <col min="271" max="271" width="6.7109375" bestFit="1" customWidth="1"/>
    <col min="272" max="272" width="10.28515625" bestFit="1" customWidth="1"/>
    <col min="273" max="273" width="9" bestFit="1" customWidth="1"/>
    <col min="274" max="274" width="10" bestFit="1" customWidth="1"/>
    <col min="276" max="276" width="9.7109375" bestFit="1" customWidth="1"/>
    <col min="277" max="277" width="8" bestFit="1" customWidth="1"/>
    <col min="512" max="512" width="5.42578125" bestFit="1" customWidth="1"/>
    <col min="513" max="513" width="3.28515625" bestFit="1" customWidth="1"/>
    <col min="514" max="514" width="5" customWidth="1"/>
    <col min="515" max="525" width="15.7109375" customWidth="1"/>
    <col min="526" max="526" width="10.5703125" customWidth="1"/>
    <col min="527" max="527" width="6.7109375" bestFit="1" customWidth="1"/>
    <col min="528" max="528" width="10.28515625" bestFit="1" customWidth="1"/>
    <col min="529" max="529" width="9" bestFit="1" customWidth="1"/>
    <col min="530" max="530" width="10" bestFit="1" customWidth="1"/>
    <col min="532" max="532" width="9.7109375" bestFit="1" customWidth="1"/>
    <col min="533" max="533" width="8" bestFit="1" customWidth="1"/>
    <col min="768" max="768" width="5.42578125" bestFit="1" customWidth="1"/>
    <col min="769" max="769" width="3.28515625" bestFit="1" customWidth="1"/>
    <col min="770" max="770" width="5" customWidth="1"/>
    <col min="771" max="781" width="15.7109375" customWidth="1"/>
    <col min="782" max="782" width="10.5703125" customWidth="1"/>
    <col min="783" max="783" width="6.7109375" bestFit="1" customWidth="1"/>
    <col min="784" max="784" width="10.28515625" bestFit="1" customWidth="1"/>
    <col min="785" max="785" width="9" bestFit="1" customWidth="1"/>
    <col min="786" max="786" width="10" bestFit="1" customWidth="1"/>
    <col min="788" max="788" width="9.7109375" bestFit="1" customWidth="1"/>
    <col min="789" max="789" width="8" bestFit="1" customWidth="1"/>
    <col min="1024" max="1024" width="5.42578125" bestFit="1" customWidth="1"/>
    <col min="1025" max="1025" width="3.28515625" bestFit="1" customWidth="1"/>
    <col min="1026" max="1026" width="5" customWidth="1"/>
    <col min="1027" max="1037" width="15.7109375" customWidth="1"/>
    <col min="1038" max="1038" width="10.5703125" customWidth="1"/>
    <col min="1039" max="1039" width="6.7109375" bestFit="1" customWidth="1"/>
    <col min="1040" max="1040" width="10.28515625" bestFit="1" customWidth="1"/>
    <col min="1041" max="1041" width="9" bestFit="1" customWidth="1"/>
    <col min="1042" max="1042" width="10" bestFit="1" customWidth="1"/>
    <col min="1044" max="1044" width="9.7109375" bestFit="1" customWidth="1"/>
    <col min="1045" max="1045" width="8" bestFit="1" customWidth="1"/>
    <col min="1280" max="1280" width="5.42578125" bestFit="1" customWidth="1"/>
    <col min="1281" max="1281" width="3.28515625" bestFit="1" customWidth="1"/>
    <col min="1282" max="1282" width="5" customWidth="1"/>
    <col min="1283" max="1293" width="15.7109375" customWidth="1"/>
    <col min="1294" max="1294" width="10.5703125" customWidth="1"/>
    <col min="1295" max="1295" width="6.7109375" bestFit="1" customWidth="1"/>
    <col min="1296" max="1296" width="10.28515625" bestFit="1" customWidth="1"/>
    <col min="1297" max="1297" width="9" bestFit="1" customWidth="1"/>
    <col min="1298" max="1298" width="10" bestFit="1" customWidth="1"/>
    <col min="1300" max="1300" width="9.7109375" bestFit="1" customWidth="1"/>
    <col min="1301" max="1301" width="8" bestFit="1" customWidth="1"/>
    <col min="1536" max="1536" width="5.42578125" bestFit="1" customWidth="1"/>
    <col min="1537" max="1537" width="3.28515625" bestFit="1" customWidth="1"/>
    <col min="1538" max="1538" width="5" customWidth="1"/>
    <col min="1539" max="1549" width="15.7109375" customWidth="1"/>
    <col min="1550" max="1550" width="10.5703125" customWidth="1"/>
    <col min="1551" max="1551" width="6.7109375" bestFit="1" customWidth="1"/>
    <col min="1552" max="1552" width="10.28515625" bestFit="1" customWidth="1"/>
    <col min="1553" max="1553" width="9" bestFit="1" customWidth="1"/>
    <col min="1554" max="1554" width="10" bestFit="1" customWidth="1"/>
    <col min="1556" max="1556" width="9.7109375" bestFit="1" customWidth="1"/>
    <col min="1557" max="1557" width="8" bestFit="1" customWidth="1"/>
    <col min="1792" max="1792" width="5.42578125" bestFit="1" customWidth="1"/>
    <col min="1793" max="1793" width="3.28515625" bestFit="1" customWidth="1"/>
    <col min="1794" max="1794" width="5" customWidth="1"/>
    <col min="1795" max="1805" width="15.7109375" customWidth="1"/>
    <col min="1806" max="1806" width="10.5703125" customWidth="1"/>
    <col min="1807" max="1807" width="6.7109375" bestFit="1" customWidth="1"/>
    <col min="1808" max="1808" width="10.28515625" bestFit="1" customWidth="1"/>
    <col min="1809" max="1809" width="9" bestFit="1" customWidth="1"/>
    <col min="1810" max="1810" width="10" bestFit="1" customWidth="1"/>
    <col min="1812" max="1812" width="9.7109375" bestFit="1" customWidth="1"/>
    <col min="1813" max="1813" width="8" bestFit="1" customWidth="1"/>
    <col min="2048" max="2048" width="5.42578125" bestFit="1" customWidth="1"/>
    <col min="2049" max="2049" width="3.28515625" bestFit="1" customWidth="1"/>
    <col min="2050" max="2050" width="5" customWidth="1"/>
    <col min="2051" max="2061" width="15.7109375" customWidth="1"/>
    <col min="2062" max="2062" width="10.5703125" customWidth="1"/>
    <col min="2063" max="2063" width="6.7109375" bestFit="1" customWidth="1"/>
    <col min="2064" max="2064" width="10.28515625" bestFit="1" customWidth="1"/>
    <col min="2065" max="2065" width="9" bestFit="1" customWidth="1"/>
    <col min="2066" max="2066" width="10" bestFit="1" customWidth="1"/>
    <col min="2068" max="2068" width="9.7109375" bestFit="1" customWidth="1"/>
    <col min="2069" max="2069" width="8" bestFit="1" customWidth="1"/>
    <col min="2304" max="2304" width="5.42578125" bestFit="1" customWidth="1"/>
    <col min="2305" max="2305" width="3.28515625" bestFit="1" customWidth="1"/>
    <col min="2306" max="2306" width="5" customWidth="1"/>
    <col min="2307" max="2317" width="15.7109375" customWidth="1"/>
    <col min="2318" max="2318" width="10.5703125" customWidth="1"/>
    <col min="2319" max="2319" width="6.7109375" bestFit="1" customWidth="1"/>
    <col min="2320" max="2320" width="10.28515625" bestFit="1" customWidth="1"/>
    <col min="2321" max="2321" width="9" bestFit="1" customWidth="1"/>
    <col min="2322" max="2322" width="10" bestFit="1" customWidth="1"/>
    <col min="2324" max="2324" width="9.7109375" bestFit="1" customWidth="1"/>
    <col min="2325" max="2325" width="8" bestFit="1" customWidth="1"/>
    <col min="2560" max="2560" width="5.42578125" bestFit="1" customWidth="1"/>
    <col min="2561" max="2561" width="3.28515625" bestFit="1" customWidth="1"/>
    <col min="2562" max="2562" width="5" customWidth="1"/>
    <col min="2563" max="2573" width="15.7109375" customWidth="1"/>
    <col min="2574" max="2574" width="10.5703125" customWidth="1"/>
    <col min="2575" max="2575" width="6.7109375" bestFit="1" customWidth="1"/>
    <col min="2576" max="2576" width="10.28515625" bestFit="1" customWidth="1"/>
    <col min="2577" max="2577" width="9" bestFit="1" customWidth="1"/>
    <col min="2578" max="2578" width="10" bestFit="1" customWidth="1"/>
    <col min="2580" max="2580" width="9.7109375" bestFit="1" customWidth="1"/>
    <col min="2581" max="2581" width="8" bestFit="1" customWidth="1"/>
    <col min="2816" max="2816" width="5.42578125" bestFit="1" customWidth="1"/>
    <col min="2817" max="2817" width="3.28515625" bestFit="1" customWidth="1"/>
    <col min="2818" max="2818" width="5" customWidth="1"/>
    <col min="2819" max="2829" width="15.7109375" customWidth="1"/>
    <col min="2830" max="2830" width="10.5703125" customWidth="1"/>
    <col min="2831" max="2831" width="6.7109375" bestFit="1" customWidth="1"/>
    <col min="2832" max="2832" width="10.28515625" bestFit="1" customWidth="1"/>
    <col min="2833" max="2833" width="9" bestFit="1" customWidth="1"/>
    <col min="2834" max="2834" width="10" bestFit="1" customWidth="1"/>
    <col min="2836" max="2836" width="9.7109375" bestFit="1" customWidth="1"/>
    <col min="2837" max="2837" width="8" bestFit="1" customWidth="1"/>
    <col min="3072" max="3072" width="5.42578125" bestFit="1" customWidth="1"/>
    <col min="3073" max="3073" width="3.28515625" bestFit="1" customWidth="1"/>
    <col min="3074" max="3074" width="5" customWidth="1"/>
    <col min="3075" max="3085" width="15.7109375" customWidth="1"/>
    <col min="3086" max="3086" width="10.5703125" customWidth="1"/>
    <col min="3087" max="3087" width="6.7109375" bestFit="1" customWidth="1"/>
    <col min="3088" max="3088" width="10.28515625" bestFit="1" customWidth="1"/>
    <col min="3089" max="3089" width="9" bestFit="1" customWidth="1"/>
    <col min="3090" max="3090" width="10" bestFit="1" customWidth="1"/>
    <col min="3092" max="3092" width="9.7109375" bestFit="1" customWidth="1"/>
    <col min="3093" max="3093" width="8" bestFit="1" customWidth="1"/>
    <col min="3328" max="3328" width="5.42578125" bestFit="1" customWidth="1"/>
    <col min="3329" max="3329" width="3.28515625" bestFit="1" customWidth="1"/>
    <col min="3330" max="3330" width="5" customWidth="1"/>
    <col min="3331" max="3341" width="15.7109375" customWidth="1"/>
    <col min="3342" max="3342" width="10.5703125" customWidth="1"/>
    <col min="3343" max="3343" width="6.7109375" bestFit="1" customWidth="1"/>
    <col min="3344" max="3344" width="10.28515625" bestFit="1" customWidth="1"/>
    <col min="3345" max="3345" width="9" bestFit="1" customWidth="1"/>
    <col min="3346" max="3346" width="10" bestFit="1" customWidth="1"/>
    <col min="3348" max="3348" width="9.7109375" bestFit="1" customWidth="1"/>
    <col min="3349" max="3349" width="8" bestFit="1" customWidth="1"/>
    <col min="3584" max="3584" width="5.42578125" bestFit="1" customWidth="1"/>
    <col min="3585" max="3585" width="3.28515625" bestFit="1" customWidth="1"/>
    <col min="3586" max="3586" width="5" customWidth="1"/>
    <col min="3587" max="3597" width="15.7109375" customWidth="1"/>
    <col min="3598" max="3598" width="10.5703125" customWidth="1"/>
    <col min="3599" max="3599" width="6.7109375" bestFit="1" customWidth="1"/>
    <col min="3600" max="3600" width="10.28515625" bestFit="1" customWidth="1"/>
    <col min="3601" max="3601" width="9" bestFit="1" customWidth="1"/>
    <col min="3602" max="3602" width="10" bestFit="1" customWidth="1"/>
    <col min="3604" max="3604" width="9.7109375" bestFit="1" customWidth="1"/>
    <col min="3605" max="3605" width="8" bestFit="1" customWidth="1"/>
    <col min="3840" max="3840" width="5.42578125" bestFit="1" customWidth="1"/>
    <col min="3841" max="3841" width="3.28515625" bestFit="1" customWidth="1"/>
    <col min="3842" max="3842" width="5" customWidth="1"/>
    <col min="3843" max="3853" width="15.7109375" customWidth="1"/>
    <col min="3854" max="3854" width="10.5703125" customWidth="1"/>
    <col min="3855" max="3855" width="6.7109375" bestFit="1" customWidth="1"/>
    <col min="3856" max="3856" width="10.28515625" bestFit="1" customWidth="1"/>
    <col min="3857" max="3857" width="9" bestFit="1" customWidth="1"/>
    <col min="3858" max="3858" width="10" bestFit="1" customWidth="1"/>
    <col min="3860" max="3860" width="9.7109375" bestFit="1" customWidth="1"/>
    <col min="3861" max="3861" width="8" bestFit="1" customWidth="1"/>
    <col min="4096" max="4096" width="5.42578125" bestFit="1" customWidth="1"/>
    <col min="4097" max="4097" width="3.28515625" bestFit="1" customWidth="1"/>
    <col min="4098" max="4098" width="5" customWidth="1"/>
    <col min="4099" max="4109" width="15.7109375" customWidth="1"/>
    <col min="4110" max="4110" width="10.5703125" customWidth="1"/>
    <col min="4111" max="4111" width="6.7109375" bestFit="1" customWidth="1"/>
    <col min="4112" max="4112" width="10.28515625" bestFit="1" customWidth="1"/>
    <col min="4113" max="4113" width="9" bestFit="1" customWidth="1"/>
    <col min="4114" max="4114" width="10" bestFit="1" customWidth="1"/>
    <col min="4116" max="4116" width="9.7109375" bestFit="1" customWidth="1"/>
    <col min="4117" max="4117" width="8" bestFit="1" customWidth="1"/>
    <col min="4352" max="4352" width="5.42578125" bestFit="1" customWidth="1"/>
    <col min="4353" max="4353" width="3.28515625" bestFit="1" customWidth="1"/>
    <col min="4354" max="4354" width="5" customWidth="1"/>
    <col min="4355" max="4365" width="15.7109375" customWidth="1"/>
    <col min="4366" max="4366" width="10.5703125" customWidth="1"/>
    <col min="4367" max="4367" width="6.7109375" bestFit="1" customWidth="1"/>
    <col min="4368" max="4368" width="10.28515625" bestFit="1" customWidth="1"/>
    <col min="4369" max="4369" width="9" bestFit="1" customWidth="1"/>
    <col min="4370" max="4370" width="10" bestFit="1" customWidth="1"/>
    <col min="4372" max="4372" width="9.7109375" bestFit="1" customWidth="1"/>
    <col min="4373" max="4373" width="8" bestFit="1" customWidth="1"/>
    <col min="4608" max="4608" width="5.42578125" bestFit="1" customWidth="1"/>
    <col min="4609" max="4609" width="3.28515625" bestFit="1" customWidth="1"/>
    <col min="4610" max="4610" width="5" customWidth="1"/>
    <col min="4611" max="4621" width="15.7109375" customWidth="1"/>
    <col min="4622" max="4622" width="10.5703125" customWidth="1"/>
    <col min="4623" max="4623" width="6.7109375" bestFit="1" customWidth="1"/>
    <col min="4624" max="4624" width="10.28515625" bestFit="1" customWidth="1"/>
    <col min="4625" max="4625" width="9" bestFit="1" customWidth="1"/>
    <col min="4626" max="4626" width="10" bestFit="1" customWidth="1"/>
    <col min="4628" max="4628" width="9.7109375" bestFit="1" customWidth="1"/>
    <col min="4629" max="4629" width="8" bestFit="1" customWidth="1"/>
    <col min="4864" max="4864" width="5.42578125" bestFit="1" customWidth="1"/>
    <col min="4865" max="4865" width="3.28515625" bestFit="1" customWidth="1"/>
    <col min="4866" max="4866" width="5" customWidth="1"/>
    <col min="4867" max="4877" width="15.7109375" customWidth="1"/>
    <col min="4878" max="4878" width="10.5703125" customWidth="1"/>
    <col min="4879" max="4879" width="6.7109375" bestFit="1" customWidth="1"/>
    <col min="4880" max="4880" width="10.28515625" bestFit="1" customWidth="1"/>
    <col min="4881" max="4881" width="9" bestFit="1" customWidth="1"/>
    <col min="4882" max="4882" width="10" bestFit="1" customWidth="1"/>
    <col min="4884" max="4884" width="9.7109375" bestFit="1" customWidth="1"/>
    <col min="4885" max="4885" width="8" bestFit="1" customWidth="1"/>
    <col min="5120" max="5120" width="5.42578125" bestFit="1" customWidth="1"/>
    <col min="5121" max="5121" width="3.28515625" bestFit="1" customWidth="1"/>
    <col min="5122" max="5122" width="5" customWidth="1"/>
    <col min="5123" max="5133" width="15.7109375" customWidth="1"/>
    <col min="5134" max="5134" width="10.5703125" customWidth="1"/>
    <col min="5135" max="5135" width="6.7109375" bestFit="1" customWidth="1"/>
    <col min="5136" max="5136" width="10.28515625" bestFit="1" customWidth="1"/>
    <col min="5137" max="5137" width="9" bestFit="1" customWidth="1"/>
    <col min="5138" max="5138" width="10" bestFit="1" customWidth="1"/>
    <col min="5140" max="5140" width="9.7109375" bestFit="1" customWidth="1"/>
    <col min="5141" max="5141" width="8" bestFit="1" customWidth="1"/>
    <col min="5376" max="5376" width="5.42578125" bestFit="1" customWidth="1"/>
    <col min="5377" max="5377" width="3.28515625" bestFit="1" customWidth="1"/>
    <col min="5378" max="5378" width="5" customWidth="1"/>
    <col min="5379" max="5389" width="15.7109375" customWidth="1"/>
    <col min="5390" max="5390" width="10.5703125" customWidth="1"/>
    <col min="5391" max="5391" width="6.7109375" bestFit="1" customWidth="1"/>
    <col min="5392" max="5392" width="10.28515625" bestFit="1" customWidth="1"/>
    <col min="5393" max="5393" width="9" bestFit="1" customWidth="1"/>
    <col min="5394" max="5394" width="10" bestFit="1" customWidth="1"/>
    <col min="5396" max="5396" width="9.7109375" bestFit="1" customWidth="1"/>
    <col min="5397" max="5397" width="8" bestFit="1" customWidth="1"/>
    <col min="5632" max="5632" width="5.42578125" bestFit="1" customWidth="1"/>
    <col min="5633" max="5633" width="3.28515625" bestFit="1" customWidth="1"/>
    <col min="5634" max="5634" width="5" customWidth="1"/>
    <col min="5635" max="5645" width="15.7109375" customWidth="1"/>
    <col min="5646" max="5646" width="10.5703125" customWidth="1"/>
    <col min="5647" max="5647" width="6.7109375" bestFit="1" customWidth="1"/>
    <col min="5648" max="5648" width="10.28515625" bestFit="1" customWidth="1"/>
    <col min="5649" max="5649" width="9" bestFit="1" customWidth="1"/>
    <col min="5650" max="5650" width="10" bestFit="1" customWidth="1"/>
    <col min="5652" max="5652" width="9.7109375" bestFit="1" customWidth="1"/>
    <col min="5653" max="5653" width="8" bestFit="1" customWidth="1"/>
    <col min="5888" max="5888" width="5.42578125" bestFit="1" customWidth="1"/>
    <col min="5889" max="5889" width="3.28515625" bestFit="1" customWidth="1"/>
    <col min="5890" max="5890" width="5" customWidth="1"/>
    <col min="5891" max="5901" width="15.7109375" customWidth="1"/>
    <col min="5902" max="5902" width="10.5703125" customWidth="1"/>
    <col min="5903" max="5903" width="6.7109375" bestFit="1" customWidth="1"/>
    <col min="5904" max="5904" width="10.28515625" bestFit="1" customWidth="1"/>
    <col min="5905" max="5905" width="9" bestFit="1" customWidth="1"/>
    <col min="5906" max="5906" width="10" bestFit="1" customWidth="1"/>
    <col min="5908" max="5908" width="9.7109375" bestFit="1" customWidth="1"/>
    <col min="5909" max="5909" width="8" bestFit="1" customWidth="1"/>
    <col min="6144" max="6144" width="5.42578125" bestFit="1" customWidth="1"/>
    <col min="6145" max="6145" width="3.28515625" bestFit="1" customWidth="1"/>
    <col min="6146" max="6146" width="5" customWidth="1"/>
    <col min="6147" max="6157" width="15.7109375" customWidth="1"/>
    <col min="6158" max="6158" width="10.5703125" customWidth="1"/>
    <col min="6159" max="6159" width="6.7109375" bestFit="1" customWidth="1"/>
    <col min="6160" max="6160" width="10.28515625" bestFit="1" customWidth="1"/>
    <col min="6161" max="6161" width="9" bestFit="1" customWidth="1"/>
    <col min="6162" max="6162" width="10" bestFit="1" customWidth="1"/>
    <col min="6164" max="6164" width="9.7109375" bestFit="1" customWidth="1"/>
    <col min="6165" max="6165" width="8" bestFit="1" customWidth="1"/>
    <col min="6400" max="6400" width="5.42578125" bestFit="1" customWidth="1"/>
    <col min="6401" max="6401" width="3.28515625" bestFit="1" customWidth="1"/>
    <col min="6402" max="6402" width="5" customWidth="1"/>
    <col min="6403" max="6413" width="15.7109375" customWidth="1"/>
    <col min="6414" max="6414" width="10.5703125" customWidth="1"/>
    <col min="6415" max="6415" width="6.7109375" bestFit="1" customWidth="1"/>
    <col min="6416" max="6416" width="10.28515625" bestFit="1" customWidth="1"/>
    <col min="6417" max="6417" width="9" bestFit="1" customWidth="1"/>
    <col min="6418" max="6418" width="10" bestFit="1" customWidth="1"/>
    <col min="6420" max="6420" width="9.7109375" bestFit="1" customWidth="1"/>
    <col min="6421" max="6421" width="8" bestFit="1" customWidth="1"/>
    <col min="6656" max="6656" width="5.42578125" bestFit="1" customWidth="1"/>
    <col min="6657" max="6657" width="3.28515625" bestFit="1" customWidth="1"/>
    <col min="6658" max="6658" width="5" customWidth="1"/>
    <col min="6659" max="6669" width="15.7109375" customWidth="1"/>
    <col min="6670" max="6670" width="10.5703125" customWidth="1"/>
    <col min="6671" max="6671" width="6.7109375" bestFit="1" customWidth="1"/>
    <col min="6672" max="6672" width="10.28515625" bestFit="1" customWidth="1"/>
    <col min="6673" max="6673" width="9" bestFit="1" customWidth="1"/>
    <col min="6674" max="6674" width="10" bestFit="1" customWidth="1"/>
    <col min="6676" max="6676" width="9.7109375" bestFit="1" customWidth="1"/>
    <col min="6677" max="6677" width="8" bestFit="1" customWidth="1"/>
    <col min="6912" max="6912" width="5.42578125" bestFit="1" customWidth="1"/>
    <col min="6913" max="6913" width="3.28515625" bestFit="1" customWidth="1"/>
    <col min="6914" max="6914" width="5" customWidth="1"/>
    <col min="6915" max="6925" width="15.7109375" customWidth="1"/>
    <col min="6926" max="6926" width="10.5703125" customWidth="1"/>
    <col min="6927" max="6927" width="6.7109375" bestFit="1" customWidth="1"/>
    <col min="6928" max="6928" width="10.28515625" bestFit="1" customWidth="1"/>
    <col min="6929" max="6929" width="9" bestFit="1" customWidth="1"/>
    <col min="6930" max="6930" width="10" bestFit="1" customWidth="1"/>
    <col min="6932" max="6932" width="9.7109375" bestFit="1" customWidth="1"/>
    <col min="6933" max="6933" width="8" bestFit="1" customWidth="1"/>
    <col min="7168" max="7168" width="5.42578125" bestFit="1" customWidth="1"/>
    <col min="7169" max="7169" width="3.28515625" bestFit="1" customWidth="1"/>
    <col min="7170" max="7170" width="5" customWidth="1"/>
    <col min="7171" max="7181" width="15.7109375" customWidth="1"/>
    <col min="7182" max="7182" width="10.5703125" customWidth="1"/>
    <col min="7183" max="7183" width="6.7109375" bestFit="1" customWidth="1"/>
    <col min="7184" max="7184" width="10.28515625" bestFit="1" customWidth="1"/>
    <col min="7185" max="7185" width="9" bestFit="1" customWidth="1"/>
    <col min="7186" max="7186" width="10" bestFit="1" customWidth="1"/>
    <col min="7188" max="7188" width="9.7109375" bestFit="1" customWidth="1"/>
    <col min="7189" max="7189" width="8" bestFit="1" customWidth="1"/>
    <col min="7424" max="7424" width="5.42578125" bestFit="1" customWidth="1"/>
    <col min="7425" max="7425" width="3.28515625" bestFit="1" customWidth="1"/>
    <col min="7426" max="7426" width="5" customWidth="1"/>
    <col min="7427" max="7437" width="15.7109375" customWidth="1"/>
    <col min="7438" max="7438" width="10.5703125" customWidth="1"/>
    <col min="7439" max="7439" width="6.7109375" bestFit="1" customWidth="1"/>
    <col min="7440" max="7440" width="10.28515625" bestFit="1" customWidth="1"/>
    <col min="7441" max="7441" width="9" bestFit="1" customWidth="1"/>
    <col min="7442" max="7442" width="10" bestFit="1" customWidth="1"/>
    <col min="7444" max="7444" width="9.7109375" bestFit="1" customWidth="1"/>
    <col min="7445" max="7445" width="8" bestFit="1" customWidth="1"/>
    <col min="7680" max="7680" width="5.42578125" bestFit="1" customWidth="1"/>
    <col min="7681" max="7681" width="3.28515625" bestFit="1" customWidth="1"/>
    <col min="7682" max="7682" width="5" customWidth="1"/>
    <col min="7683" max="7693" width="15.7109375" customWidth="1"/>
    <col min="7694" max="7694" width="10.5703125" customWidth="1"/>
    <col min="7695" max="7695" width="6.7109375" bestFit="1" customWidth="1"/>
    <col min="7696" max="7696" width="10.28515625" bestFit="1" customWidth="1"/>
    <col min="7697" max="7697" width="9" bestFit="1" customWidth="1"/>
    <col min="7698" max="7698" width="10" bestFit="1" customWidth="1"/>
    <col min="7700" max="7700" width="9.7109375" bestFit="1" customWidth="1"/>
    <col min="7701" max="7701" width="8" bestFit="1" customWidth="1"/>
    <col min="7936" max="7936" width="5.42578125" bestFit="1" customWidth="1"/>
    <col min="7937" max="7937" width="3.28515625" bestFit="1" customWidth="1"/>
    <col min="7938" max="7938" width="5" customWidth="1"/>
    <col min="7939" max="7949" width="15.7109375" customWidth="1"/>
    <col min="7950" max="7950" width="10.5703125" customWidth="1"/>
    <col min="7951" max="7951" width="6.7109375" bestFit="1" customWidth="1"/>
    <col min="7952" max="7952" width="10.28515625" bestFit="1" customWidth="1"/>
    <col min="7953" max="7953" width="9" bestFit="1" customWidth="1"/>
    <col min="7954" max="7954" width="10" bestFit="1" customWidth="1"/>
    <col min="7956" max="7956" width="9.7109375" bestFit="1" customWidth="1"/>
    <col min="7957" max="7957" width="8" bestFit="1" customWidth="1"/>
    <col min="8192" max="8192" width="5.42578125" bestFit="1" customWidth="1"/>
    <col min="8193" max="8193" width="3.28515625" bestFit="1" customWidth="1"/>
    <col min="8194" max="8194" width="5" customWidth="1"/>
    <col min="8195" max="8205" width="15.7109375" customWidth="1"/>
    <col min="8206" max="8206" width="10.5703125" customWidth="1"/>
    <col min="8207" max="8207" width="6.7109375" bestFit="1" customWidth="1"/>
    <col min="8208" max="8208" width="10.28515625" bestFit="1" customWidth="1"/>
    <col min="8209" max="8209" width="9" bestFit="1" customWidth="1"/>
    <col min="8210" max="8210" width="10" bestFit="1" customWidth="1"/>
    <col min="8212" max="8212" width="9.7109375" bestFit="1" customWidth="1"/>
    <col min="8213" max="8213" width="8" bestFit="1" customWidth="1"/>
    <col min="8448" max="8448" width="5.42578125" bestFit="1" customWidth="1"/>
    <col min="8449" max="8449" width="3.28515625" bestFit="1" customWidth="1"/>
    <col min="8450" max="8450" width="5" customWidth="1"/>
    <col min="8451" max="8461" width="15.7109375" customWidth="1"/>
    <col min="8462" max="8462" width="10.5703125" customWidth="1"/>
    <col min="8463" max="8463" width="6.7109375" bestFit="1" customWidth="1"/>
    <col min="8464" max="8464" width="10.28515625" bestFit="1" customWidth="1"/>
    <col min="8465" max="8465" width="9" bestFit="1" customWidth="1"/>
    <col min="8466" max="8466" width="10" bestFit="1" customWidth="1"/>
    <col min="8468" max="8468" width="9.7109375" bestFit="1" customWidth="1"/>
    <col min="8469" max="8469" width="8" bestFit="1" customWidth="1"/>
    <col min="8704" max="8704" width="5.42578125" bestFit="1" customWidth="1"/>
    <col min="8705" max="8705" width="3.28515625" bestFit="1" customWidth="1"/>
    <col min="8706" max="8706" width="5" customWidth="1"/>
    <col min="8707" max="8717" width="15.7109375" customWidth="1"/>
    <col min="8718" max="8718" width="10.5703125" customWidth="1"/>
    <col min="8719" max="8719" width="6.7109375" bestFit="1" customWidth="1"/>
    <col min="8720" max="8720" width="10.28515625" bestFit="1" customWidth="1"/>
    <col min="8721" max="8721" width="9" bestFit="1" customWidth="1"/>
    <col min="8722" max="8722" width="10" bestFit="1" customWidth="1"/>
    <col min="8724" max="8724" width="9.7109375" bestFit="1" customWidth="1"/>
    <col min="8725" max="8725" width="8" bestFit="1" customWidth="1"/>
    <col min="8960" max="8960" width="5.42578125" bestFit="1" customWidth="1"/>
    <col min="8961" max="8961" width="3.28515625" bestFit="1" customWidth="1"/>
    <col min="8962" max="8962" width="5" customWidth="1"/>
    <col min="8963" max="8973" width="15.7109375" customWidth="1"/>
    <col min="8974" max="8974" width="10.5703125" customWidth="1"/>
    <col min="8975" max="8975" width="6.7109375" bestFit="1" customWidth="1"/>
    <col min="8976" max="8976" width="10.28515625" bestFit="1" customWidth="1"/>
    <col min="8977" max="8977" width="9" bestFit="1" customWidth="1"/>
    <col min="8978" max="8978" width="10" bestFit="1" customWidth="1"/>
    <col min="8980" max="8980" width="9.7109375" bestFit="1" customWidth="1"/>
    <col min="8981" max="8981" width="8" bestFit="1" customWidth="1"/>
    <col min="9216" max="9216" width="5.42578125" bestFit="1" customWidth="1"/>
    <col min="9217" max="9217" width="3.28515625" bestFit="1" customWidth="1"/>
    <col min="9218" max="9218" width="5" customWidth="1"/>
    <col min="9219" max="9229" width="15.7109375" customWidth="1"/>
    <col min="9230" max="9230" width="10.5703125" customWidth="1"/>
    <col min="9231" max="9231" width="6.7109375" bestFit="1" customWidth="1"/>
    <col min="9232" max="9232" width="10.28515625" bestFit="1" customWidth="1"/>
    <col min="9233" max="9233" width="9" bestFit="1" customWidth="1"/>
    <col min="9234" max="9234" width="10" bestFit="1" customWidth="1"/>
    <col min="9236" max="9236" width="9.7109375" bestFit="1" customWidth="1"/>
    <col min="9237" max="9237" width="8" bestFit="1" customWidth="1"/>
    <col min="9472" max="9472" width="5.42578125" bestFit="1" customWidth="1"/>
    <col min="9473" max="9473" width="3.28515625" bestFit="1" customWidth="1"/>
    <col min="9474" max="9474" width="5" customWidth="1"/>
    <col min="9475" max="9485" width="15.7109375" customWidth="1"/>
    <col min="9486" max="9486" width="10.5703125" customWidth="1"/>
    <col min="9487" max="9487" width="6.7109375" bestFit="1" customWidth="1"/>
    <col min="9488" max="9488" width="10.28515625" bestFit="1" customWidth="1"/>
    <col min="9489" max="9489" width="9" bestFit="1" customWidth="1"/>
    <col min="9490" max="9490" width="10" bestFit="1" customWidth="1"/>
    <col min="9492" max="9492" width="9.7109375" bestFit="1" customWidth="1"/>
    <col min="9493" max="9493" width="8" bestFit="1" customWidth="1"/>
    <col min="9728" max="9728" width="5.42578125" bestFit="1" customWidth="1"/>
    <col min="9729" max="9729" width="3.28515625" bestFit="1" customWidth="1"/>
    <col min="9730" max="9730" width="5" customWidth="1"/>
    <col min="9731" max="9741" width="15.7109375" customWidth="1"/>
    <col min="9742" max="9742" width="10.5703125" customWidth="1"/>
    <col min="9743" max="9743" width="6.7109375" bestFit="1" customWidth="1"/>
    <col min="9744" max="9744" width="10.28515625" bestFit="1" customWidth="1"/>
    <col min="9745" max="9745" width="9" bestFit="1" customWidth="1"/>
    <col min="9746" max="9746" width="10" bestFit="1" customWidth="1"/>
    <col min="9748" max="9748" width="9.7109375" bestFit="1" customWidth="1"/>
    <col min="9749" max="9749" width="8" bestFit="1" customWidth="1"/>
    <col min="9984" max="9984" width="5.42578125" bestFit="1" customWidth="1"/>
    <col min="9985" max="9985" width="3.28515625" bestFit="1" customWidth="1"/>
    <col min="9986" max="9986" width="5" customWidth="1"/>
    <col min="9987" max="9997" width="15.7109375" customWidth="1"/>
    <col min="9998" max="9998" width="10.5703125" customWidth="1"/>
    <col min="9999" max="9999" width="6.7109375" bestFit="1" customWidth="1"/>
    <col min="10000" max="10000" width="10.28515625" bestFit="1" customWidth="1"/>
    <col min="10001" max="10001" width="9" bestFit="1" customWidth="1"/>
    <col min="10002" max="10002" width="10" bestFit="1" customWidth="1"/>
    <col min="10004" max="10004" width="9.7109375" bestFit="1" customWidth="1"/>
    <col min="10005" max="10005" width="8" bestFit="1" customWidth="1"/>
    <col min="10240" max="10240" width="5.42578125" bestFit="1" customWidth="1"/>
    <col min="10241" max="10241" width="3.28515625" bestFit="1" customWidth="1"/>
    <col min="10242" max="10242" width="5" customWidth="1"/>
    <col min="10243" max="10253" width="15.7109375" customWidth="1"/>
    <col min="10254" max="10254" width="10.5703125" customWidth="1"/>
    <col min="10255" max="10255" width="6.7109375" bestFit="1" customWidth="1"/>
    <col min="10256" max="10256" width="10.28515625" bestFit="1" customWidth="1"/>
    <col min="10257" max="10257" width="9" bestFit="1" customWidth="1"/>
    <col min="10258" max="10258" width="10" bestFit="1" customWidth="1"/>
    <col min="10260" max="10260" width="9.7109375" bestFit="1" customWidth="1"/>
    <col min="10261" max="10261" width="8" bestFit="1" customWidth="1"/>
    <col min="10496" max="10496" width="5.42578125" bestFit="1" customWidth="1"/>
    <col min="10497" max="10497" width="3.28515625" bestFit="1" customWidth="1"/>
    <col min="10498" max="10498" width="5" customWidth="1"/>
    <col min="10499" max="10509" width="15.7109375" customWidth="1"/>
    <col min="10510" max="10510" width="10.5703125" customWidth="1"/>
    <col min="10511" max="10511" width="6.7109375" bestFit="1" customWidth="1"/>
    <col min="10512" max="10512" width="10.28515625" bestFit="1" customWidth="1"/>
    <col min="10513" max="10513" width="9" bestFit="1" customWidth="1"/>
    <col min="10514" max="10514" width="10" bestFit="1" customWidth="1"/>
    <col min="10516" max="10516" width="9.7109375" bestFit="1" customWidth="1"/>
    <col min="10517" max="10517" width="8" bestFit="1" customWidth="1"/>
    <col min="10752" max="10752" width="5.42578125" bestFit="1" customWidth="1"/>
    <col min="10753" max="10753" width="3.28515625" bestFit="1" customWidth="1"/>
    <col min="10754" max="10754" width="5" customWidth="1"/>
    <col min="10755" max="10765" width="15.7109375" customWidth="1"/>
    <col min="10766" max="10766" width="10.5703125" customWidth="1"/>
    <col min="10767" max="10767" width="6.7109375" bestFit="1" customWidth="1"/>
    <col min="10768" max="10768" width="10.28515625" bestFit="1" customWidth="1"/>
    <col min="10769" max="10769" width="9" bestFit="1" customWidth="1"/>
    <col min="10770" max="10770" width="10" bestFit="1" customWidth="1"/>
    <col min="10772" max="10772" width="9.7109375" bestFit="1" customWidth="1"/>
    <col min="10773" max="10773" width="8" bestFit="1" customWidth="1"/>
    <col min="11008" max="11008" width="5.42578125" bestFit="1" customWidth="1"/>
    <col min="11009" max="11009" width="3.28515625" bestFit="1" customWidth="1"/>
    <col min="11010" max="11010" width="5" customWidth="1"/>
    <col min="11011" max="11021" width="15.7109375" customWidth="1"/>
    <col min="11022" max="11022" width="10.5703125" customWidth="1"/>
    <col min="11023" max="11023" width="6.7109375" bestFit="1" customWidth="1"/>
    <col min="11024" max="11024" width="10.28515625" bestFit="1" customWidth="1"/>
    <col min="11025" max="11025" width="9" bestFit="1" customWidth="1"/>
    <col min="11026" max="11026" width="10" bestFit="1" customWidth="1"/>
    <col min="11028" max="11028" width="9.7109375" bestFit="1" customWidth="1"/>
    <col min="11029" max="11029" width="8" bestFit="1" customWidth="1"/>
    <col min="11264" max="11264" width="5.42578125" bestFit="1" customWidth="1"/>
    <col min="11265" max="11265" width="3.28515625" bestFit="1" customWidth="1"/>
    <col min="11266" max="11266" width="5" customWidth="1"/>
    <col min="11267" max="11277" width="15.7109375" customWidth="1"/>
    <col min="11278" max="11278" width="10.5703125" customWidth="1"/>
    <col min="11279" max="11279" width="6.7109375" bestFit="1" customWidth="1"/>
    <col min="11280" max="11280" width="10.28515625" bestFit="1" customWidth="1"/>
    <col min="11281" max="11281" width="9" bestFit="1" customWidth="1"/>
    <col min="11282" max="11282" width="10" bestFit="1" customWidth="1"/>
    <col min="11284" max="11284" width="9.7109375" bestFit="1" customWidth="1"/>
    <col min="11285" max="11285" width="8" bestFit="1" customWidth="1"/>
    <col min="11520" max="11520" width="5.42578125" bestFit="1" customWidth="1"/>
    <col min="11521" max="11521" width="3.28515625" bestFit="1" customWidth="1"/>
    <col min="11522" max="11522" width="5" customWidth="1"/>
    <col min="11523" max="11533" width="15.7109375" customWidth="1"/>
    <col min="11534" max="11534" width="10.5703125" customWidth="1"/>
    <col min="11535" max="11535" width="6.7109375" bestFit="1" customWidth="1"/>
    <col min="11536" max="11536" width="10.28515625" bestFit="1" customWidth="1"/>
    <col min="11537" max="11537" width="9" bestFit="1" customWidth="1"/>
    <col min="11538" max="11538" width="10" bestFit="1" customWidth="1"/>
    <col min="11540" max="11540" width="9.7109375" bestFit="1" customWidth="1"/>
    <col min="11541" max="11541" width="8" bestFit="1" customWidth="1"/>
    <col min="11776" max="11776" width="5.42578125" bestFit="1" customWidth="1"/>
    <col min="11777" max="11777" width="3.28515625" bestFit="1" customWidth="1"/>
    <col min="11778" max="11778" width="5" customWidth="1"/>
    <col min="11779" max="11789" width="15.7109375" customWidth="1"/>
    <col min="11790" max="11790" width="10.5703125" customWidth="1"/>
    <col min="11791" max="11791" width="6.7109375" bestFit="1" customWidth="1"/>
    <col min="11792" max="11792" width="10.28515625" bestFit="1" customWidth="1"/>
    <col min="11793" max="11793" width="9" bestFit="1" customWidth="1"/>
    <col min="11794" max="11794" width="10" bestFit="1" customWidth="1"/>
    <col min="11796" max="11796" width="9.7109375" bestFit="1" customWidth="1"/>
    <col min="11797" max="11797" width="8" bestFit="1" customWidth="1"/>
    <col min="12032" max="12032" width="5.42578125" bestFit="1" customWidth="1"/>
    <col min="12033" max="12033" width="3.28515625" bestFit="1" customWidth="1"/>
    <col min="12034" max="12034" width="5" customWidth="1"/>
    <col min="12035" max="12045" width="15.7109375" customWidth="1"/>
    <col min="12046" max="12046" width="10.5703125" customWidth="1"/>
    <col min="12047" max="12047" width="6.7109375" bestFit="1" customWidth="1"/>
    <col min="12048" max="12048" width="10.28515625" bestFit="1" customWidth="1"/>
    <col min="12049" max="12049" width="9" bestFit="1" customWidth="1"/>
    <col min="12050" max="12050" width="10" bestFit="1" customWidth="1"/>
    <col min="12052" max="12052" width="9.7109375" bestFit="1" customWidth="1"/>
    <col min="12053" max="12053" width="8" bestFit="1" customWidth="1"/>
    <col min="12288" max="12288" width="5.42578125" bestFit="1" customWidth="1"/>
    <col min="12289" max="12289" width="3.28515625" bestFit="1" customWidth="1"/>
    <col min="12290" max="12290" width="5" customWidth="1"/>
    <col min="12291" max="12301" width="15.7109375" customWidth="1"/>
    <col min="12302" max="12302" width="10.5703125" customWidth="1"/>
    <col min="12303" max="12303" width="6.7109375" bestFit="1" customWidth="1"/>
    <col min="12304" max="12304" width="10.28515625" bestFit="1" customWidth="1"/>
    <col min="12305" max="12305" width="9" bestFit="1" customWidth="1"/>
    <col min="12306" max="12306" width="10" bestFit="1" customWidth="1"/>
    <col min="12308" max="12308" width="9.7109375" bestFit="1" customWidth="1"/>
    <col min="12309" max="12309" width="8" bestFit="1" customWidth="1"/>
    <col min="12544" max="12544" width="5.42578125" bestFit="1" customWidth="1"/>
    <col min="12545" max="12545" width="3.28515625" bestFit="1" customWidth="1"/>
    <col min="12546" max="12546" width="5" customWidth="1"/>
    <col min="12547" max="12557" width="15.7109375" customWidth="1"/>
    <col min="12558" max="12558" width="10.5703125" customWidth="1"/>
    <col min="12559" max="12559" width="6.7109375" bestFit="1" customWidth="1"/>
    <col min="12560" max="12560" width="10.28515625" bestFit="1" customWidth="1"/>
    <col min="12561" max="12561" width="9" bestFit="1" customWidth="1"/>
    <col min="12562" max="12562" width="10" bestFit="1" customWidth="1"/>
    <col min="12564" max="12564" width="9.7109375" bestFit="1" customWidth="1"/>
    <col min="12565" max="12565" width="8" bestFit="1" customWidth="1"/>
    <col min="12800" max="12800" width="5.42578125" bestFit="1" customWidth="1"/>
    <col min="12801" max="12801" width="3.28515625" bestFit="1" customWidth="1"/>
    <col min="12802" max="12802" width="5" customWidth="1"/>
    <col min="12803" max="12813" width="15.7109375" customWidth="1"/>
    <col min="12814" max="12814" width="10.5703125" customWidth="1"/>
    <col min="12815" max="12815" width="6.7109375" bestFit="1" customWidth="1"/>
    <col min="12816" max="12816" width="10.28515625" bestFit="1" customWidth="1"/>
    <col min="12817" max="12817" width="9" bestFit="1" customWidth="1"/>
    <col min="12818" max="12818" width="10" bestFit="1" customWidth="1"/>
    <col min="12820" max="12820" width="9.7109375" bestFit="1" customWidth="1"/>
    <col min="12821" max="12821" width="8" bestFit="1" customWidth="1"/>
    <col min="13056" max="13056" width="5.42578125" bestFit="1" customWidth="1"/>
    <col min="13057" max="13057" width="3.28515625" bestFit="1" customWidth="1"/>
    <col min="13058" max="13058" width="5" customWidth="1"/>
    <col min="13059" max="13069" width="15.7109375" customWidth="1"/>
    <col min="13070" max="13070" width="10.5703125" customWidth="1"/>
    <col min="13071" max="13071" width="6.7109375" bestFit="1" customWidth="1"/>
    <col min="13072" max="13072" width="10.28515625" bestFit="1" customWidth="1"/>
    <col min="13073" max="13073" width="9" bestFit="1" customWidth="1"/>
    <col min="13074" max="13074" width="10" bestFit="1" customWidth="1"/>
    <col min="13076" max="13076" width="9.7109375" bestFit="1" customWidth="1"/>
    <col min="13077" max="13077" width="8" bestFit="1" customWidth="1"/>
    <col min="13312" max="13312" width="5.42578125" bestFit="1" customWidth="1"/>
    <col min="13313" max="13313" width="3.28515625" bestFit="1" customWidth="1"/>
    <col min="13314" max="13314" width="5" customWidth="1"/>
    <col min="13315" max="13325" width="15.7109375" customWidth="1"/>
    <col min="13326" max="13326" width="10.5703125" customWidth="1"/>
    <col min="13327" max="13327" width="6.7109375" bestFit="1" customWidth="1"/>
    <col min="13328" max="13328" width="10.28515625" bestFit="1" customWidth="1"/>
    <col min="13329" max="13329" width="9" bestFit="1" customWidth="1"/>
    <col min="13330" max="13330" width="10" bestFit="1" customWidth="1"/>
    <col min="13332" max="13332" width="9.7109375" bestFit="1" customWidth="1"/>
    <col min="13333" max="13333" width="8" bestFit="1" customWidth="1"/>
    <col min="13568" max="13568" width="5.42578125" bestFit="1" customWidth="1"/>
    <col min="13569" max="13569" width="3.28515625" bestFit="1" customWidth="1"/>
    <col min="13570" max="13570" width="5" customWidth="1"/>
    <col min="13571" max="13581" width="15.7109375" customWidth="1"/>
    <col min="13582" max="13582" width="10.5703125" customWidth="1"/>
    <col min="13583" max="13583" width="6.7109375" bestFit="1" customWidth="1"/>
    <col min="13584" max="13584" width="10.28515625" bestFit="1" customWidth="1"/>
    <col min="13585" max="13585" width="9" bestFit="1" customWidth="1"/>
    <col min="13586" max="13586" width="10" bestFit="1" customWidth="1"/>
    <col min="13588" max="13588" width="9.7109375" bestFit="1" customWidth="1"/>
    <col min="13589" max="13589" width="8" bestFit="1" customWidth="1"/>
    <col min="13824" max="13824" width="5.42578125" bestFit="1" customWidth="1"/>
    <col min="13825" max="13825" width="3.28515625" bestFit="1" customWidth="1"/>
    <col min="13826" max="13826" width="5" customWidth="1"/>
    <col min="13827" max="13837" width="15.7109375" customWidth="1"/>
    <col min="13838" max="13838" width="10.5703125" customWidth="1"/>
    <col min="13839" max="13839" width="6.7109375" bestFit="1" customWidth="1"/>
    <col min="13840" max="13840" width="10.28515625" bestFit="1" customWidth="1"/>
    <col min="13841" max="13841" width="9" bestFit="1" customWidth="1"/>
    <col min="13842" max="13842" width="10" bestFit="1" customWidth="1"/>
    <col min="13844" max="13844" width="9.7109375" bestFit="1" customWidth="1"/>
    <col min="13845" max="13845" width="8" bestFit="1" customWidth="1"/>
    <col min="14080" max="14080" width="5.42578125" bestFit="1" customWidth="1"/>
    <col min="14081" max="14081" width="3.28515625" bestFit="1" customWidth="1"/>
    <col min="14082" max="14082" width="5" customWidth="1"/>
    <col min="14083" max="14093" width="15.7109375" customWidth="1"/>
    <col min="14094" max="14094" width="10.5703125" customWidth="1"/>
    <col min="14095" max="14095" width="6.7109375" bestFit="1" customWidth="1"/>
    <col min="14096" max="14096" width="10.28515625" bestFit="1" customWidth="1"/>
    <col min="14097" max="14097" width="9" bestFit="1" customWidth="1"/>
    <col min="14098" max="14098" width="10" bestFit="1" customWidth="1"/>
    <col min="14100" max="14100" width="9.7109375" bestFit="1" customWidth="1"/>
    <col min="14101" max="14101" width="8" bestFit="1" customWidth="1"/>
    <col min="14336" max="14336" width="5.42578125" bestFit="1" customWidth="1"/>
    <col min="14337" max="14337" width="3.28515625" bestFit="1" customWidth="1"/>
    <col min="14338" max="14338" width="5" customWidth="1"/>
    <col min="14339" max="14349" width="15.7109375" customWidth="1"/>
    <col min="14350" max="14350" width="10.5703125" customWidth="1"/>
    <col min="14351" max="14351" width="6.7109375" bestFit="1" customWidth="1"/>
    <col min="14352" max="14352" width="10.28515625" bestFit="1" customWidth="1"/>
    <col min="14353" max="14353" width="9" bestFit="1" customWidth="1"/>
    <col min="14354" max="14354" width="10" bestFit="1" customWidth="1"/>
    <col min="14356" max="14356" width="9.7109375" bestFit="1" customWidth="1"/>
    <col min="14357" max="14357" width="8" bestFit="1" customWidth="1"/>
    <col min="14592" max="14592" width="5.42578125" bestFit="1" customWidth="1"/>
    <col min="14593" max="14593" width="3.28515625" bestFit="1" customWidth="1"/>
    <col min="14594" max="14594" width="5" customWidth="1"/>
    <col min="14595" max="14605" width="15.7109375" customWidth="1"/>
    <col min="14606" max="14606" width="10.5703125" customWidth="1"/>
    <col min="14607" max="14607" width="6.7109375" bestFit="1" customWidth="1"/>
    <col min="14608" max="14608" width="10.28515625" bestFit="1" customWidth="1"/>
    <col min="14609" max="14609" width="9" bestFit="1" customWidth="1"/>
    <col min="14610" max="14610" width="10" bestFit="1" customWidth="1"/>
    <col min="14612" max="14612" width="9.7109375" bestFit="1" customWidth="1"/>
    <col min="14613" max="14613" width="8" bestFit="1" customWidth="1"/>
    <col min="14848" max="14848" width="5.42578125" bestFit="1" customWidth="1"/>
    <col min="14849" max="14849" width="3.28515625" bestFit="1" customWidth="1"/>
    <col min="14850" max="14850" width="5" customWidth="1"/>
    <col min="14851" max="14861" width="15.7109375" customWidth="1"/>
    <col min="14862" max="14862" width="10.5703125" customWidth="1"/>
    <col min="14863" max="14863" width="6.7109375" bestFit="1" customWidth="1"/>
    <col min="14864" max="14864" width="10.28515625" bestFit="1" customWidth="1"/>
    <col min="14865" max="14865" width="9" bestFit="1" customWidth="1"/>
    <col min="14866" max="14866" width="10" bestFit="1" customWidth="1"/>
    <col min="14868" max="14868" width="9.7109375" bestFit="1" customWidth="1"/>
    <col min="14869" max="14869" width="8" bestFit="1" customWidth="1"/>
    <col min="15104" max="15104" width="5.42578125" bestFit="1" customWidth="1"/>
    <col min="15105" max="15105" width="3.28515625" bestFit="1" customWidth="1"/>
    <col min="15106" max="15106" width="5" customWidth="1"/>
    <col min="15107" max="15117" width="15.7109375" customWidth="1"/>
    <col min="15118" max="15118" width="10.5703125" customWidth="1"/>
    <col min="15119" max="15119" width="6.7109375" bestFit="1" customWidth="1"/>
    <col min="15120" max="15120" width="10.28515625" bestFit="1" customWidth="1"/>
    <col min="15121" max="15121" width="9" bestFit="1" customWidth="1"/>
    <col min="15122" max="15122" width="10" bestFit="1" customWidth="1"/>
    <col min="15124" max="15124" width="9.7109375" bestFit="1" customWidth="1"/>
    <col min="15125" max="15125" width="8" bestFit="1" customWidth="1"/>
    <col min="15360" max="15360" width="5.42578125" bestFit="1" customWidth="1"/>
    <col min="15361" max="15361" width="3.28515625" bestFit="1" customWidth="1"/>
    <col min="15362" max="15362" width="5" customWidth="1"/>
    <col min="15363" max="15373" width="15.7109375" customWidth="1"/>
    <col min="15374" max="15374" width="10.5703125" customWidth="1"/>
    <col min="15375" max="15375" width="6.7109375" bestFit="1" customWidth="1"/>
    <col min="15376" max="15376" width="10.28515625" bestFit="1" customWidth="1"/>
    <col min="15377" max="15377" width="9" bestFit="1" customWidth="1"/>
    <col min="15378" max="15378" width="10" bestFit="1" customWidth="1"/>
    <col min="15380" max="15380" width="9.7109375" bestFit="1" customWidth="1"/>
    <col min="15381" max="15381" width="8" bestFit="1" customWidth="1"/>
    <col min="15616" max="15616" width="5.42578125" bestFit="1" customWidth="1"/>
    <col min="15617" max="15617" width="3.28515625" bestFit="1" customWidth="1"/>
    <col min="15618" max="15618" width="5" customWidth="1"/>
    <col min="15619" max="15629" width="15.7109375" customWidth="1"/>
    <col min="15630" max="15630" width="10.5703125" customWidth="1"/>
    <col min="15631" max="15631" width="6.7109375" bestFit="1" customWidth="1"/>
    <col min="15632" max="15632" width="10.28515625" bestFit="1" customWidth="1"/>
    <col min="15633" max="15633" width="9" bestFit="1" customWidth="1"/>
    <col min="15634" max="15634" width="10" bestFit="1" customWidth="1"/>
    <col min="15636" max="15636" width="9.7109375" bestFit="1" customWidth="1"/>
    <col min="15637" max="15637" width="8" bestFit="1" customWidth="1"/>
    <col min="15872" max="15872" width="5.42578125" bestFit="1" customWidth="1"/>
    <col min="15873" max="15873" width="3.28515625" bestFit="1" customWidth="1"/>
    <col min="15874" max="15874" width="5" customWidth="1"/>
    <col min="15875" max="15885" width="15.7109375" customWidth="1"/>
    <col min="15886" max="15886" width="10.5703125" customWidth="1"/>
    <col min="15887" max="15887" width="6.7109375" bestFit="1" customWidth="1"/>
    <col min="15888" max="15888" width="10.28515625" bestFit="1" customWidth="1"/>
    <col min="15889" max="15889" width="9" bestFit="1" customWidth="1"/>
    <col min="15890" max="15890" width="10" bestFit="1" customWidth="1"/>
    <col min="15892" max="15892" width="9.7109375" bestFit="1" customWidth="1"/>
    <col min="15893" max="15893" width="8" bestFit="1" customWidth="1"/>
    <col min="16128" max="16128" width="5.42578125" bestFit="1" customWidth="1"/>
    <col min="16129" max="16129" width="3.28515625" bestFit="1" customWidth="1"/>
    <col min="16130" max="16130" width="5" customWidth="1"/>
    <col min="16131" max="16141" width="15.7109375" customWidth="1"/>
    <col min="16142" max="16142" width="10.5703125" customWidth="1"/>
    <col min="16143" max="16143" width="6.7109375" bestFit="1" customWidth="1"/>
    <col min="16144" max="16144" width="10.28515625" bestFit="1" customWidth="1"/>
    <col min="16145" max="16145" width="9" bestFit="1" customWidth="1"/>
    <col min="16146" max="16146" width="10" bestFit="1" customWidth="1"/>
    <col min="16148" max="16148" width="9.7109375" bestFit="1" customWidth="1"/>
    <col min="16149" max="16149" width="8" bestFit="1" customWidth="1"/>
  </cols>
  <sheetData>
    <row r="4" spans="3:14" ht="27" thickBot="1" x14ac:dyDescent="0.45">
      <c r="D4" s="107" t="s">
        <v>121</v>
      </c>
      <c r="E4" s="107"/>
      <c r="F4" s="107"/>
      <c r="G4" s="107"/>
      <c r="H4" s="107"/>
      <c r="I4" s="107"/>
      <c r="J4" s="107"/>
      <c r="K4" s="107"/>
      <c r="L4" s="107"/>
      <c r="M4" s="107"/>
    </row>
    <row r="5" spans="3:14" x14ac:dyDescent="0.2">
      <c r="C5" s="104" t="s">
        <v>21</v>
      </c>
      <c r="D5" s="109" t="s">
        <v>118</v>
      </c>
      <c r="E5" s="110"/>
      <c r="F5" s="111"/>
      <c r="G5" s="112"/>
      <c r="H5" s="112"/>
      <c r="I5" s="113"/>
      <c r="J5" s="113"/>
      <c r="K5" s="114"/>
      <c r="L5" s="114"/>
      <c r="M5" s="114"/>
      <c r="N5" s="115"/>
    </row>
    <row r="6" spans="3:14" x14ac:dyDescent="0.2">
      <c r="C6" s="105"/>
      <c r="D6" s="87"/>
      <c r="E6" s="89"/>
      <c r="F6" s="90"/>
      <c r="G6" s="98"/>
      <c r="H6" s="98"/>
      <c r="I6" s="100"/>
      <c r="J6" s="100"/>
      <c r="K6" s="102"/>
      <c r="L6" s="102"/>
      <c r="M6" s="102"/>
      <c r="N6" s="103"/>
    </row>
    <row r="7" spans="3:14" x14ac:dyDescent="0.2">
      <c r="C7" s="105"/>
      <c r="D7" s="87"/>
      <c r="E7" s="89"/>
      <c r="F7" s="90"/>
      <c r="G7" s="98"/>
      <c r="H7" s="98"/>
      <c r="I7" s="100"/>
      <c r="J7" s="100"/>
      <c r="K7" s="102"/>
      <c r="L7" s="102"/>
      <c r="M7" s="102"/>
      <c r="N7" s="103"/>
    </row>
    <row r="8" spans="3:14" x14ac:dyDescent="0.2">
      <c r="C8" s="105"/>
      <c r="D8" s="87"/>
      <c r="E8" s="89"/>
      <c r="F8" s="90"/>
      <c r="G8" s="98"/>
      <c r="H8" s="98"/>
      <c r="I8" s="100"/>
      <c r="J8" s="100"/>
      <c r="K8" s="102"/>
      <c r="L8" s="102"/>
      <c r="M8" s="102"/>
      <c r="N8" s="103"/>
    </row>
    <row r="9" spans="3:14" x14ac:dyDescent="0.2">
      <c r="C9" s="105"/>
      <c r="D9" s="87"/>
      <c r="E9" s="89"/>
      <c r="F9" s="90"/>
      <c r="G9" s="98"/>
      <c r="H9" s="98"/>
      <c r="I9" s="100"/>
      <c r="J9" s="100"/>
      <c r="K9" s="102"/>
      <c r="L9" s="102"/>
      <c r="M9" s="102"/>
      <c r="N9" s="103"/>
    </row>
    <row r="10" spans="3:14" x14ac:dyDescent="0.2">
      <c r="C10" s="105"/>
      <c r="D10" s="87" t="s">
        <v>116</v>
      </c>
      <c r="E10" s="89"/>
      <c r="F10" s="90"/>
      <c r="G10" s="98"/>
      <c r="H10" s="98"/>
      <c r="I10" s="100"/>
      <c r="J10" s="100"/>
      <c r="K10" s="100"/>
      <c r="L10" s="100"/>
      <c r="M10" s="102"/>
      <c r="N10" s="103"/>
    </row>
    <row r="11" spans="3:14" x14ac:dyDescent="0.2">
      <c r="C11" s="105"/>
      <c r="D11" s="87"/>
      <c r="E11" s="89"/>
      <c r="F11" s="90"/>
      <c r="G11" s="98"/>
      <c r="H11" s="98"/>
      <c r="I11" s="100"/>
      <c r="J11" s="100"/>
      <c r="K11" s="100"/>
      <c r="L11" s="100"/>
      <c r="M11" s="102"/>
      <c r="N11" s="103"/>
    </row>
    <row r="12" spans="3:14" x14ac:dyDescent="0.2">
      <c r="C12" s="105"/>
      <c r="D12" s="87"/>
      <c r="E12" s="89"/>
      <c r="F12" s="90"/>
      <c r="G12" s="98"/>
      <c r="H12" s="98"/>
      <c r="I12" s="100"/>
      <c r="J12" s="100"/>
      <c r="K12" s="100"/>
      <c r="L12" s="100"/>
      <c r="M12" s="102"/>
      <c r="N12" s="103"/>
    </row>
    <row r="13" spans="3:14" x14ac:dyDescent="0.2">
      <c r="C13" s="105"/>
      <c r="D13" s="87"/>
      <c r="E13" s="89"/>
      <c r="F13" s="90"/>
      <c r="G13" s="98"/>
      <c r="H13" s="98"/>
      <c r="I13" s="100"/>
      <c r="J13" s="100"/>
      <c r="K13" s="100"/>
      <c r="L13" s="100"/>
      <c r="M13" s="102"/>
      <c r="N13" s="103"/>
    </row>
    <row r="14" spans="3:14" x14ac:dyDescent="0.2">
      <c r="C14" s="105"/>
      <c r="D14" s="87"/>
      <c r="E14" s="89"/>
      <c r="F14" s="90"/>
      <c r="G14" s="98"/>
      <c r="H14" s="98"/>
      <c r="I14" s="100"/>
      <c r="J14" s="100"/>
      <c r="K14" s="100"/>
      <c r="L14" s="100"/>
      <c r="M14" s="102"/>
      <c r="N14" s="103"/>
    </row>
    <row r="15" spans="3:14" x14ac:dyDescent="0.2">
      <c r="C15" s="105"/>
      <c r="D15" s="87" t="s">
        <v>119</v>
      </c>
      <c r="E15" s="89"/>
      <c r="F15" s="90"/>
      <c r="G15" s="98"/>
      <c r="H15" s="98"/>
      <c r="I15" s="98"/>
      <c r="J15" s="98"/>
      <c r="K15" s="100"/>
      <c r="L15" s="100"/>
      <c r="M15" s="100"/>
      <c r="N15" s="101"/>
    </row>
    <row r="16" spans="3:14" x14ac:dyDescent="0.2">
      <c r="C16" s="105"/>
      <c r="D16" s="87"/>
      <c r="E16" s="89"/>
      <c r="F16" s="90"/>
      <c r="G16" s="98"/>
      <c r="H16" s="98"/>
      <c r="I16" s="98"/>
      <c r="J16" s="98"/>
      <c r="K16" s="100"/>
      <c r="L16" s="100"/>
      <c r="M16" s="100"/>
      <c r="N16" s="101"/>
    </row>
    <row r="17" spans="3:14" x14ac:dyDescent="0.2">
      <c r="C17" s="105"/>
      <c r="D17" s="87"/>
      <c r="E17" s="89"/>
      <c r="F17" s="90"/>
      <c r="G17" s="98"/>
      <c r="H17" s="98"/>
      <c r="I17" s="98"/>
      <c r="J17" s="98"/>
      <c r="K17" s="100"/>
      <c r="L17" s="100"/>
      <c r="M17" s="100"/>
      <c r="N17" s="101"/>
    </row>
    <row r="18" spans="3:14" x14ac:dyDescent="0.2">
      <c r="C18" s="105"/>
      <c r="D18" s="87"/>
      <c r="E18" s="89"/>
      <c r="F18" s="90"/>
      <c r="G18" s="98"/>
      <c r="H18" s="98"/>
      <c r="I18" s="98"/>
      <c r="J18" s="98"/>
      <c r="K18" s="100"/>
      <c r="L18" s="100"/>
      <c r="M18" s="100"/>
      <c r="N18" s="101"/>
    </row>
    <row r="19" spans="3:14" x14ac:dyDescent="0.2">
      <c r="C19" s="105"/>
      <c r="D19" s="87"/>
      <c r="E19" s="89"/>
      <c r="F19" s="90"/>
      <c r="G19" s="98"/>
      <c r="H19" s="98"/>
      <c r="I19" s="98"/>
      <c r="J19" s="98"/>
      <c r="K19" s="100"/>
      <c r="L19" s="100"/>
      <c r="M19" s="100"/>
      <c r="N19" s="101"/>
    </row>
    <row r="20" spans="3:14" x14ac:dyDescent="0.2">
      <c r="C20" s="105"/>
      <c r="D20" s="87" t="s">
        <v>120</v>
      </c>
      <c r="E20" s="89"/>
      <c r="F20" s="90"/>
      <c r="G20" s="90"/>
      <c r="H20" s="90"/>
      <c r="I20" s="98"/>
      <c r="J20" s="98"/>
      <c r="K20" s="98"/>
      <c r="L20" s="98"/>
      <c r="M20" s="98"/>
      <c r="N20" s="99"/>
    </row>
    <row r="21" spans="3:14" x14ac:dyDescent="0.2">
      <c r="C21" s="105"/>
      <c r="D21" s="87"/>
      <c r="E21" s="89"/>
      <c r="F21" s="90"/>
      <c r="G21" s="90"/>
      <c r="H21" s="90"/>
      <c r="I21" s="98"/>
      <c r="J21" s="98"/>
      <c r="K21" s="98"/>
      <c r="L21" s="98"/>
      <c r="M21" s="98"/>
      <c r="N21" s="99"/>
    </row>
    <row r="22" spans="3:14" x14ac:dyDescent="0.2">
      <c r="C22" s="105"/>
      <c r="D22" s="87"/>
      <c r="E22" s="89"/>
      <c r="F22" s="90"/>
      <c r="G22" s="90"/>
      <c r="H22" s="90"/>
      <c r="I22" s="98"/>
      <c r="J22" s="98"/>
      <c r="K22" s="98"/>
      <c r="L22" s="98"/>
      <c r="M22" s="98"/>
      <c r="N22" s="99"/>
    </row>
    <row r="23" spans="3:14" x14ac:dyDescent="0.2">
      <c r="C23" s="105"/>
      <c r="D23" s="87"/>
      <c r="E23" s="89"/>
      <c r="F23" s="90"/>
      <c r="G23" s="90"/>
      <c r="H23" s="90"/>
      <c r="I23" s="98"/>
      <c r="J23" s="98"/>
      <c r="K23" s="98"/>
      <c r="L23" s="98"/>
      <c r="M23" s="98"/>
      <c r="N23" s="99"/>
    </row>
    <row r="24" spans="3:14" x14ac:dyDescent="0.2">
      <c r="C24" s="105"/>
      <c r="D24" s="87"/>
      <c r="E24" s="89"/>
      <c r="F24" s="90"/>
      <c r="G24" s="90"/>
      <c r="H24" s="90"/>
      <c r="I24" s="98"/>
      <c r="J24" s="98"/>
      <c r="K24" s="98"/>
      <c r="L24" s="98"/>
      <c r="M24" s="98"/>
      <c r="N24" s="99"/>
    </row>
    <row r="25" spans="3:14" x14ac:dyDescent="0.2">
      <c r="C25" s="105"/>
      <c r="D25" s="87" t="s">
        <v>117</v>
      </c>
      <c r="E25" s="89"/>
      <c r="F25" s="90"/>
      <c r="G25" s="90"/>
      <c r="H25" s="90"/>
      <c r="I25" s="90"/>
      <c r="J25" s="90"/>
      <c r="K25" s="90"/>
      <c r="L25" s="90"/>
      <c r="M25" s="90"/>
      <c r="N25" s="93"/>
    </row>
    <row r="26" spans="3:14" x14ac:dyDescent="0.2">
      <c r="C26" s="105"/>
      <c r="D26" s="87"/>
      <c r="E26" s="89"/>
      <c r="F26" s="90"/>
      <c r="G26" s="90"/>
      <c r="H26" s="90"/>
      <c r="I26" s="90"/>
      <c r="J26" s="90"/>
      <c r="K26" s="90"/>
      <c r="L26" s="90"/>
      <c r="M26" s="90"/>
      <c r="N26" s="93"/>
    </row>
    <row r="27" spans="3:14" x14ac:dyDescent="0.2">
      <c r="C27" s="105"/>
      <c r="D27" s="87"/>
      <c r="E27" s="89"/>
      <c r="F27" s="90"/>
      <c r="G27" s="90"/>
      <c r="H27" s="90"/>
      <c r="I27" s="90"/>
      <c r="J27" s="90"/>
      <c r="K27" s="90"/>
      <c r="L27" s="90"/>
      <c r="M27" s="90"/>
      <c r="N27" s="93"/>
    </row>
    <row r="28" spans="3:14" x14ac:dyDescent="0.2">
      <c r="C28" s="105"/>
      <c r="D28" s="87"/>
      <c r="E28" s="89"/>
      <c r="F28" s="90"/>
      <c r="G28" s="90"/>
      <c r="H28" s="90"/>
      <c r="I28" s="90"/>
      <c r="J28" s="90"/>
      <c r="K28" s="90"/>
      <c r="L28" s="90"/>
      <c r="M28" s="90"/>
      <c r="N28" s="93"/>
    </row>
    <row r="29" spans="3:14" ht="13.5" thickBot="1" x14ac:dyDescent="0.25">
      <c r="C29" s="106"/>
      <c r="D29" s="88"/>
      <c r="E29" s="91"/>
      <c r="F29" s="92"/>
      <c r="G29" s="92"/>
      <c r="H29" s="92"/>
      <c r="I29" s="92"/>
      <c r="J29" s="92"/>
      <c r="K29" s="92"/>
      <c r="L29" s="92"/>
      <c r="M29" s="92"/>
      <c r="N29" s="94"/>
    </row>
    <row r="30" spans="3:14" ht="24" customHeight="1" x14ac:dyDescent="0.2">
      <c r="E30" s="95" t="s">
        <v>114</v>
      </c>
      <c r="F30" s="96"/>
      <c r="G30" s="96" t="s">
        <v>115</v>
      </c>
      <c r="H30" s="96"/>
      <c r="I30" s="96" t="s">
        <v>122</v>
      </c>
      <c r="J30" s="96"/>
      <c r="K30" s="96" t="s">
        <v>123</v>
      </c>
      <c r="L30" s="96"/>
      <c r="M30" s="96" t="s">
        <v>124</v>
      </c>
      <c r="N30" s="97"/>
    </row>
    <row r="31" spans="3:14" ht="27" thickBot="1" x14ac:dyDescent="0.45">
      <c r="E31" s="84" t="s">
        <v>4</v>
      </c>
      <c r="F31" s="85"/>
      <c r="G31" s="85"/>
      <c r="H31" s="85"/>
      <c r="I31" s="85"/>
      <c r="J31" s="85"/>
      <c r="K31" s="85"/>
      <c r="L31" s="85"/>
      <c r="M31" s="85"/>
      <c r="N31" s="86"/>
    </row>
    <row r="34" spans="3:14" ht="27" thickBot="1" x14ac:dyDescent="0.45">
      <c r="D34" s="108" t="s">
        <v>136</v>
      </c>
      <c r="E34" s="107"/>
      <c r="F34" s="107"/>
      <c r="G34" s="107"/>
      <c r="H34" s="107"/>
      <c r="I34" s="107"/>
      <c r="J34" s="107"/>
      <c r="K34" s="107"/>
      <c r="L34" s="107"/>
      <c r="M34" s="107"/>
    </row>
    <row r="35" spans="3:14" x14ac:dyDescent="0.2">
      <c r="C35" s="104" t="s">
        <v>21</v>
      </c>
      <c r="D35" s="109" t="s">
        <v>118</v>
      </c>
      <c r="E35" s="110"/>
      <c r="F35" s="111"/>
      <c r="G35" s="112"/>
      <c r="H35" s="112"/>
      <c r="I35" s="113"/>
      <c r="J35" s="113"/>
      <c r="K35" s="114"/>
      <c r="L35" s="114"/>
      <c r="M35" s="114"/>
      <c r="N35" s="115"/>
    </row>
    <row r="36" spans="3:14" x14ac:dyDescent="0.2">
      <c r="C36" s="105"/>
      <c r="D36" s="87"/>
      <c r="E36" s="89"/>
      <c r="F36" s="90"/>
      <c r="G36" s="98"/>
      <c r="H36" s="98"/>
      <c r="I36" s="100"/>
      <c r="J36" s="100"/>
      <c r="K36" s="102"/>
      <c r="L36" s="102"/>
      <c r="M36" s="102"/>
      <c r="N36" s="103"/>
    </row>
    <row r="37" spans="3:14" x14ac:dyDescent="0.2">
      <c r="C37" s="105"/>
      <c r="D37" s="87"/>
      <c r="E37" s="89"/>
      <c r="F37" s="90"/>
      <c r="G37" s="98"/>
      <c r="H37" s="98"/>
      <c r="I37" s="100"/>
      <c r="J37" s="100"/>
      <c r="K37" s="102"/>
      <c r="L37" s="102"/>
      <c r="M37" s="102"/>
      <c r="N37" s="103"/>
    </row>
    <row r="38" spans="3:14" x14ac:dyDescent="0.2">
      <c r="C38" s="105"/>
      <c r="D38" s="87"/>
      <c r="E38" s="89"/>
      <c r="F38" s="90"/>
      <c r="G38" s="98"/>
      <c r="H38" s="98"/>
      <c r="I38" s="100"/>
      <c r="J38" s="100"/>
      <c r="K38" s="102"/>
      <c r="L38" s="102"/>
      <c r="M38" s="102"/>
      <c r="N38" s="103"/>
    </row>
    <row r="39" spans="3:14" x14ac:dyDescent="0.2">
      <c r="C39" s="105"/>
      <c r="D39" s="87"/>
      <c r="E39" s="89"/>
      <c r="F39" s="90"/>
      <c r="G39" s="98"/>
      <c r="H39" s="98"/>
      <c r="I39" s="100"/>
      <c r="J39" s="100"/>
      <c r="K39" s="102"/>
      <c r="L39" s="102"/>
      <c r="M39" s="102"/>
      <c r="N39" s="103"/>
    </row>
    <row r="40" spans="3:14" x14ac:dyDescent="0.2">
      <c r="C40" s="105"/>
      <c r="D40" s="87" t="s">
        <v>116</v>
      </c>
      <c r="E40" s="89"/>
      <c r="F40" s="90"/>
      <c r="G40" s="98"/>
      <c r="H40" s="98"/>
      <c r="I40" s="100"/>
      <c r="J40" s="100"/>
      <c r="K40" s="100"/>
      <c r="L40" s="100"/>
      <c r="M40" s="102"/>
      <c r="N40" s="103"/>
    </row>
    <row r="41" spans="3:14" x14ac:dyDescent="0.2">
      <c r="C41" s="105"/>
      <c r="D41" s="87"/>
      <c r="E41" s="89"/>
      <c r="F41" s="90"/>
      <c r="G41" s="98"/>
      <c r="H41" s="98"/>
      <c r="I41" s="100"/>
      <c r="J41" s="100"/>
      <c r="K41" s="100"/>
      <c r="L41" s="100"/>
      <c r="M41" s="102"/>
      <c r="N41" s="103"/>
    </row>
    <row r="42" spans="3:14" x14ac:dyDescent="0.2">
      <c r="C42" s="105"/>
      <c r="D42" s="87"/>
      <c r="E42" s="89"/>
      <c r="F42" s="90"/>
      <c r="G42" s="98"/>
      <c r="H42" s="98"/>
      <c r="I42" s="100"/>
      <c r="J42" s="100"/>
      <c r="K42" s="100"/>
      <c r="L42" s="100"/>
      <c r="M42" s="102"/>
      <c r="N42" s="103"/>
    </row>
    <row r="43" spans="3:14" x14ac:dyDescent="0.2">
      <c r="C43" s="105"/>
      <c r="D43" s="87"/>
      <c r="E43" s="89"/>
      <c r="F43" s="90"/>
      <c r="G43" s="98"/>
      <c r="H43" s="98"/>
      <c r="I43" s="100"/>
      <c r="J43" s="100"/>
      <c r="K43" s="100"/>
      <c r="L43" s="100"/>
      <c r="M43" s="102"/>
      <c r="N43" s="103"/>
    </row>
    <row r="44" spans="3:14" x14ac:dyDescent="0.2">
      <c r="C44" s="105"/>
      <c r="D44" s="87"/>
      <c r="E44" s="89"/>
      <c r="F44" s="90"/>
      <c r="G44" s="98"/>
      <c r="H44" s="98"/>
      <c r="I44" s="100"/>
      <c r="J44" s="100"/>
      <c r="K44" s="100"/>
      <c r="L44" s="100"/>
      <c r="M44" s="102"/>
      <c r="N44" s="103"/>
    </row>
    <row r="45" spans="3:14" x14ac:dyDescent="0.2">
      <c r="C45" s="105"/>
      <c r="D45" s="87" t="s">
        <v>119</v>
      </c>
      <c r="E45" s="89"/>
      <c r="F45" s="90"/>
      <c r="G45" s="98"/>
      <c r="H45" s="98"/>
      <c r="I45" s="98"/>
      <c r="J45" s="98"/>
      <c r="K45" s="100"/>
      <c r="L45" s="100"/>
      <c r="M45" s="100"/>
      <c r="N45" s="101"/>
    </row>
    <row r="46" spans="3:14" x14ac:dyDescent="0.2">
      <c r="C46" s="105"/>
      <c r="D46" s="87"/>
      <c r="E46" s="89"/>
      <c r="F46" s="90"/>
      <c r="G46" s="98"/>
      <c r="H46" s="98"/>
      <c r="I46" s="98"/>
      <c r="J46" s="98"/>
      <c r="K46" s="100"/>
      <c r="L46" s="100"/>
      <c r="M46" s="100"/>
      <c r="N46" s="101"/>
    </row>
    <row r="47" spans="3:14" x14ac:dyDescent="0.2">
      <c r="C47" s="105"/>
      <c r="D47" s="87"/>
      <c r="E47" s="89"/>
      <c r="F47" s="90"/>
      <c r="G47" s="98"/>
      <c r="H47" s="98"/>
      <c r="I47" s="98"/>
      <c r="J47" s="98"/>
      <c r="K47" s="100"/>
      <c r="L47" s="100"/>
      <c r="M47" s="100"/>
      <c r="N47" s="101"/>
    </row>
    <row r="48" spans="3:14" x14ac:dyDescent="0.2">
      <c r="C48" s="105"/>
      <c r="D48" s="87"/>
      <c r="E48" s="89"/>
      <c r="F48" s="90"/>
      <c r="G48" s="98"/>
      <c r="H48" s="98"/>
      <c r="I48" s="98"/>
      <c r="J48" s="98"/>
      <c r="K48" s="100"/>
      <c r="L48" s="100"/>
      <c r="M48" s="100"/>
      <c r="N48" s="101"/>
    </row>
    <row r="49" spans="3:14" x14ac:dyDescent="0.2">
      <c r="C49" s="105"/>
      <c r="D49" s="87"/>
      <c r="E49" s="89"/>
      <c r="F49" s="90"/>
      <c r="G49" s="98"/>
      <c r="H49" s="98"/>
      <c r="I49" s="98"/>
      <c r="J49" s="98"/>
      <c r="K49" s="100"/>
      <c r="L49" s="100"/>
      <c r="M49" s="100"/>
      <c r="N49" s="101"/>
    </row>
    <row r="50" spans="3:14" x14ac:dyDescent="0.2">
      <c r="C50" s="105"/>
      <c r="D50" s="87" t="s">
        <v>120</v>
      </c>
      <c r="E50" s="89"/>
      <c r="F50" s="90"/>
      <c r="G50" s="90"/>
      <c r="H50" s="90"/>
      <c r="I50" s="98"/>
      <c r="J50" s="98"/>
      <c r="K50" s="98"/>
      <c r="L50" s="98"/>
      <c r="M50" s="98"/>
      <c r="N50" s="99"/>
    </row>
    <row r="51" spans="3:14" x14ac:dyDescent="0.2">
      <c r="C51" s="105"/>
      <c r="D51" s="87"/>
      <c r="E51" s="89"/>
      <c r="F51" s="90"/>
      <c r="G51" s="90"/>
      <c r="H51" s="90"/>
      <c r="I51" s="98"/>
      <c r="J51" s="98"/>
      <c r="K51" s="98"/>
      <c r="L51" s="98"/>
      <c r="M51" s="98"/>
      <c r="N51" s="99"/>
    </row>
    <row r="52" spans="3:14" x14ac:dyDescent="0.2">
      <c r="C52" s="105"/>
      <c r="D52" s="87"/>
      <c r="E52" s="89"/>
      <c r="F52" s="90"/>
      <c r="G52" s="90"/>
      <c r="H52" s="90"/>
      <c r="I52" s="98"/>
      <c r="J52" s="98"/>
      <c r="K52" s="98"/>
      <c r="L52" s="98"/>
      <c r="M52" s="98"/>
      <c r="N52" s="99"/>
    </row>
    <row r="53" spans="3:14" x14ac:dyDescent="0.2">
      <c r="C53" s="105"/>
      <c r="D53" s="87"/>
      <c r="E53" s="89"/>
      <c r="F53" s="90"/>
      <c r="G53" s="90"/>
      <c r="H53" s="90"/>
      <c r="I53" s="98"/>
      <c r="J53" s="98"/>
      <c r="K53" s="98"/>
      <c r="L53" s="98"/>
      <c r="M53" s="98"/>
      <c r="N53" s="99"/>
    </row>
    <row r="54" spans="3:14" x14ac:dyDescent="0.2">
      <c r="C54" s="105"/>
      <c r="D54" s="87"/>
      <c r="E54" s="89"/>
      <c r="F54" s="90"/>
      <c r="G54" s="90"/>
      <c r="H54" s="90"/>
      <c r="I54" s="98"/>
      <c r="J54" s="98"/>
      <c r="K54" s="98"/>
      <c r="L54" s="98"/>
      <c r="M54" s="98"/>
      <c r="N54" s="99"/>
    </row>
    <row r="55" spans="3:14" x14ac:dyDescent="0.2">
      <c r="C55" s="105"/>
      <c r="D55" s="87" t="s">
        <v>117</v>
      </c>
      <c r="E55" s="89"/>
      <c r="F55" s="90"/>
      <c r="G55" s="90"/>
      <c r="H55" s="90"/>
      <c r="I55" s="90"/>
      <c r="J55" s="90"/>
      <c r="K55" s="90"/>
      <c r="L55" s="90"/>
      <c r="M55" s="90"/>
      <c r="N55" s="93"/>
    </row>
    <row r="56" spans="3:14" x14ac:dyDescent="0.2">
      <c r="C56" s="105"/>
      <c r="D56" s="87"/>
      <c r="E56" s="89"/>
      <c r="F56" s="90"/>
      <c r="G56" s="90"/>
      <c r="H56" s="90"/>
      <c r="I56" s="90"/>
      <c r="J56" s="90"/>
      <c r="K56" s="90"/>
      <c r="L56" s="90"/>
      <c r="M56" s="90"/>
      <c r="N56" s="93"/>
    </row>
    <row r="57" spans="3:14" x14ac:dyDescent="0.2">
      <c r="C57" s="105"/>
      <c r="D57" s="87"/>
      <c r="E57" s="89"/>
      <c r="F57" s="90"/>
      <c r="G57" s="90"/>
      <c r="H57" s="90"/>
      <c r="I57" s="90"/>
      <c r="J57" s="90"/>
      <c r="K57" s="90"/>
      <c r="L57" s="90"/>
      <c r="M57" s="90"/>
      <c r="N57" s="93"/>
    </row>
    <row r="58" spans="3:14" x14ac:dyDescent="0.2">
      <c r="C58" s="105"/>
      <c r="D58" s="87"/>
      <c r="E58" s="89"/>
      <c r="F58" s="90"/>
      <c r="G58" s="90"/>
      <c r="H58" s="90"/>
      <c r="I58" s="90"/>
      <c r="J58" s="90"/>
      <c r="K58" s="90"/>
      <c r="L58" s="90"/>
      <c r="M58" s="90"/>
      <c r="N58" s="93"/>
    </row>
    <row r="59" spans="3:14" ht="13.5" thickBot="1" x14ac:dyDescent="0.25">
      <c r="C59" s="106"/>
      <c r="D59" s="88"/>
      <c r="E59" s="91"/>
      <c r="F59" s="92"/>
      <c r="G59" s="92"/>
      <c r="H59" s="92"/>
      <c r="I59" s="92"/>
      <c r="J59" s="92"/>
      <c r="K59" s="92"/>
      <c r="L59" s="92"/>
      <c r="M59" s="92"/>
      <c r="N59" s="94"/>
    </row>
    <row r="60" spans="3:14" ht="15" x14ac:dyDescent="0.2">
      <c r="E60" s="95" t="s">
        <v>114</v>
      </c>
      <c r="F60" s="96"/>
      <c r="G60" s="96" t="s">
        <v>115</v>
      </c>
      <c r="H60" s="96"/>
      <c r="I60" s="96" t="s">
        <v>122</v>
      </c>
      <c r="J60" s="96"/>
      <c r="K60" s="96" t="s">
        <v>123</v>
      </c>
      <c r="L60" s="96"/>
      <c r="M60" s="96" t="s">
        <v>124</v>
      </c>
      <c r="N60" s="97"/>
    </row>
    <row r="61" spans="3:14" ht="27" thickBot="1" x14ac:dyDescent="0.45">
      <c r="E61" s="84" t="s">
        <v>4</v>
      </c>
      <c r="F61" s="85"/>
      <c r="G61" s="85"/>
      <c r="H61" s="85"/>
      <c r="I61" s="85"/>
      <c r="J61" s="85"/>
      <c r="K61" s="85"/>
      <c r="L61" s="85"/>
      <c r="M61" s="85"/>
      <c r="N61" s="86"/>
    </row>
  </sheetData>
  <sheetProtection formatRows="0" selectLockedCells="1" autoFilter="0" pivotTables="0"/>
  <mergeCells count="76">
    <mergeCell ref="D25:D29"/>
    <mergeCell ref="I5:J9"/>
    <mergeCell ref="D5:D9"/>
    <mergeCell ref="D10:D14"/>
    <mergeCell ref="D15:D19"/>
    <mergeCell ref="D20:D24"/>
    <mergeCell ref="E20:F24"/>
    <mergeCell ref="E25:F29"/>
    <mergeCell ref="G5:H9"/>
    <mergeCell ref="G10:H14"/>
    <mergeCell ref="G15:H19"/>
    <mergeCell ref="G20:H24"/>
    <mergeCell ref="G25:H29"/>
    <mergeCell ref="E5:F9"/>
    <mergeCell ref="E10:F14"/>
    <mergeCell ref="E31:N31"/>
    <mergeCell ref="K25:L29"/>
    <mergeCell ref="M5:N9"/>
    <mergeCell ref="M10:N14"/>
    <mergeCell ref="M15:N19"/>
    <mergeCell ref="M20:N24"/>
    <mergeCell ref="M25:N29"/>
    <mergeCell ref="I10:J14"/>
    <mergeCell ref="I15:J19"/>
    <mergeCell ref="I20:J24"/>
    <mergeCell ref="I25:J29"/>
    <mergeCell ref="K5:L9"/>
    <mergeCell ref="K10:L14"/>
    <mergeCell ref="K15:L19"/>
    <mergeCell ref="K20:L24"/>
    <mergeCell ref="E15:F19"/>
    <mergeCell ref="M40:N44"/>
    <mergeCell ref="C5:C29"/>
    <mergeCell ref="D4:M4"/>
    <mergeCell ref="D34:M34"/>
    <mergeCell ref="C35:C59"/>
    <mergeCell ref="D35:D39"/>
    <mergeCell ref="E35:F39"/>
    <mergeCell ref="G35:H39"/>
    <mergeCell ref="I35:J39"/>
    <mergeCell ref="K35:L39"/>
    <mergeCell ref="M35:N39"/>
    <mergeCell ref="E30:F30"/>
    <mergeCell ref="G30:H30"/>
    <mergeCell ref="I30:J30"/>
    <mergeCell ref="K30:L30"/>
    <mergeCell ref="M30:N30"/>
    <mergeCell ref="D40:D44"/>
    <mergeCell ref="E40:F44"/>
    <mergeCell ref="G40:H44"/>
    <mergeCell ref="I40:J44"/>
    <mergeCell ref="K40:L44"/>
    <mergeCell ref="M50:N54"/>
    <mergeCell ref="D45:D49"/>
    <mergeCell ref="E45:F49"/>
    <mergeCell ref="G45:H49"/>
    <mergeCell ref="I45:J49"/>
    <mergeCell ref="K45:L49"/>
    <mergeCell ref="M45:N49"/>
    <mergeCell ref="D50:D54"/>
    <mergeCell ref="E50:F54"/>
    <mergeCell ref="G50:H54"/>
    <mergeCell ref="I50:J54"/>
    <mergeCell ref="K50:L54"/>
    <mergeCell ref="E61:N61"/>
    <mergeCell ref="D55:D59"/>
    <mergeCell ref="E55:F59"/>
    <mergeCell ref="G55:H59"/>
    <mergeCell ref="I55:J59"/>
    <mergeCell ref="K55:L59"/>
    <mergeCell ref="M55:N59"/>
    <mergeCell ref="E60:F60"/>
    <mergeCell ref="G60:H60"/>
    <mergeCell ref="I60:J60"/>
    <mergeCell ref="K60:L60"/>
    <mergeCell ref="M60:N60"/>
  </mergeCells>
  <printOptions horizontalCentered="1" verticalCentered="1"/>
  <pageMargins left="0.6692913385826772" right="0.74803149606299213" top="1.1811023622047245" bottom="0.27559055118110237" header="0" footer="0"/>
  <pageSetup scale="60" orientation="landscape" r:id="rId1"/>
  <headerFooter alignWithMargins="0">
    <oddHeader>&amp;L&amp;G&amp;CMAPA DE RIESGOS DE GESTIÓN - FORMULADOS 2017&amp;RPÁGINA &amp;P DE &amp;N
&amp;D</oddHead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workbookViewId="0">
      <selection activeCell="A27" sqref="A27"/>
    </sheetView>
  </sheetViews>
  <sheetFormatPr baseColWidth="10" defaultRowHeight="12.75" x14ac:dyDescent="0.2"/>
  <cols>
    <col min="1" max="1" width="97.85546875" customWidth="1"/>
  </cols>
  <sheetData>
    <row r="1" spans="1:1" x14ac:dyDescent="0.2">
      <c r="A1" s="2" t="s">
        <v>26</v>
      </c>
    </row>
    <row r="2" spans="1:1" x14ac:dyDescent="0.2">
      <c r="A2" t="s">
        <v>27</v>
      </c>
    </row>
    <row r="3" spans="1:1" x14ac:dyDescent="0.2">
      <c r="A3" t="s">
        <v>28</v>
      </c>
    </row>
    <row r="4" spans="1:1" x14ac:dyDescent="0.2">
      <c r="A4" t="s">
        <v>29</v>
      </c>
    </row>
    <row r="5" spans="1:1" x14ac:dyDescent="0.2">
      <c r="A5" t="s">
        <v>30</v>
      </c>
    </row>
    <row r="6" spans="1:1" x14ac:dyDescent="0.2">
      <c r="A6" t="s">
        <v>31</v>
      </c>
    </row>
    <row r="7" spans="1:1" x14ac:dyDescent="0.2">
      <c r="A7" t="s">
        <v>32</v>
      </c>
    </row>
    <row r="8" spans="1:1" x14ac:dyDescent="0.2">
      <c r="A8" t="s">
        <v>33</v>
      </c>
    </row>
    <row r="9" spans="1:1" x14ac:dyDescent="0.2">
      <c r="A9" t="s">
        <v>34</v>
      </c>
    </row>
    <row r="10" spans="1:1" x14ac:dyDescent="0.2">
      <c r="A10" t="s">
        <v>35</v>
      </c>
    </row>
    <row r="11" spans="1:1" x14ac:dyDescent="0.2">
      <c r="A11" t="s">
        <v>36</v>
      </c>
    </row>
    <row r="12" spans="1:1" x14ac:dyDescent="0.2">
      <c r="A12" t="s">
        <v>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vt:i4>
      </vt:variant>
    </vt:vector>
  </HeadingPairs>
  <TitlesOfParts>
    <vt:vector size="7" baseType="lpstr">
      <vt:lpstr>MATRIZ DE RIESGOS DE GESTION 20</vt:lpstr>
      <vt:lpstr>GRAFICA DE RIESGOS</vt:lpstr>
      <vt:lpstr>Hoja1</vt:lpstr>
      <vt:lpstr>'GRAFICA DE RIESGOS'!Área_de_impresión</vt:lpstr>
      <vt:lpstr>'MATRIZ DE RIESGOS DE GESTION 20'!Área_de_impresión</vt:lpstr>
      <vt:lpstr>proceso</vt:lpstr>
      <vt:lpstr>'MATRIZ DE RIESGOS DE GESTION 20'!Títulos_a_imprimir</vt:lpstr>
    </vt:vector>
  </TitlesOfParts>
  <Company>Instituto Nacional de Vias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jdelaparra</dc:creator>
  <cp:lastModifiedBy>Johana De la Parra Rivero</cp:lastModifiedBy>
  <cp:lastPrinted>2017-09-29T14:26:59Z</cp:lastPrinted>
  <dcterms:created xsi:type="dcterms:W3CDTF">2011-03-18T15:29:09Z</dcterms:created>
  <dcterms:modified xsi:type="dcterms:W3CDTF">2018-06-06T23:40:52Z</dcterms:modified>
</cp:coreProperties>
</file>