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1\1. PAAC\"/>
    </mc:Choice>
  </mc:AlternateContent>
  <xr:revisionPtr revIDLastSave="0" documentId="8_{C3A12F87-175A-4B3C-B208-0BAB458A0E97}" xr6:coauthVersionLast="46" xr6:coauthVersionMax="46" xr10:uidLastSave="{00000000-0000-0000-0000-000000000000}"/>
  <bookViews>
    <workbookView xWindow="-120" yWindow="-120" windowWidth="29040" windowHeight="15840" firstSheet="1" activeTab="2" xr2:uid="{F1323F94-5E9B-42F1-A2E1-9E713051651D}"/>
  </bookViews>
  <sheets>
    <sheet name="Gantt" sheetId="4" state="hidden" r:id="rId1"/>
    <sheet name="Gantt (2)" sheetId="5" r:id="rId2"/>
    <sheet name="PAAC 2021" sheetId="2" r:id="rId3"/>
  </sheets>
  <definedNames>
    <definedName name="_xlnm._FilterDatabase" localSheetId="2" hidden="1">'PAAC 2021'!$A$3:$AH$60</definedName>
    <definedName name="_xlnm.Print_Area" localSheetId="0">Gantt!$A$1:$H$71</definedName>
    <definedName name="_xlnm.Print_Area" localSheetId="1">'Gantt (2)'!$A$1:$H$71</definedName>
    <definedName name="_xlnm.Print_Area" localSheetId="2">'PAAC 2021'!$A$1:$AH$59</definedName>
    <definedName name="_xlnm.Print_Titles" localSheetId="2">'PAAC 2021'!$1:$3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49" i="2" l="1"/>
  <c r="E22" i="5"/>
  <c r="B34" i="5"/>
  <c r="B54" i="5" s="1"/>
  <c r="E21" i="5"/>
  <c r="B33" i="5"/>
  <c r="B53" i="5" s="1"/>
  <c r="E20" i="5"/>
  <c r="B32" i="5"/>
  <c r="B52" i="5" s="1"/>
  <c r="E19" i="5"/>
  <c r="B31" i="5"/>
  <c r="B51" i="5" s="1"/>
  <c r="E18" i="5"/>
  <c r="B30" i="5"/>
  <c r="B50" i="5" s="1"/>
  <c r="E17" i="5"/>
  <c r="B29" i="5"/>
  <c r="B49" i="5" s="1"/>
  <c r="C2" i="5"/>
  <c r="AF59" i="2" l="1"/>
  <c r="AF11" i="2"/>
  <c r="AF25" i="2"/>
  <c r="AF40" i="2"/>
  <c r="AF58" i="2"/>
  <c r="AF32" i="2" l="1"/>
  <c r="AF56" i="2" l="1"/>
  <c r="AG5" i="2"/>
  <c r="AG6" i="2"/>
  <c r="AG7" i="2"/>
  <c r="AG8" i="2"/>
  <c r="AG4" i="2"/>
  <c r="C59" i="2"/>
  <c r="C34" i="5" s="1"/>
  <c r="F22" i="5" s="1"/>
  <c r="G22" i="5" s="1"/>
  <c r="C48" i="2"/>
  <c r="C33" i="5" s="1"/>
  <c r="F21" i="5" s="1"/>
  <c r="G21" i="5" s="1"/>
  <c r="C30" i="2"/>
  <c r="C32" i="5" s="1"/>
  <c r="F20" i="5" s="1"/>
  <c r="G20" i="5" s="1"/>
  <c r="C18" i="2"/>
  <c r="C31" i="5" s="1"/>
  <c r="F19" i="5" s="1"/>
  <c r="G19" i="5" s="1"/>
  <c r="C12" i="2"/>
  <c r="C30" i="5" s="1"/>
  <c r="F18" i="5" s="1"/>
  <c r="G18" i="5" s="1"/>
  <c r="C4" i="2"/>
  <c r="C29" i="5" s="1"/>
  <c r="F17" i="5" s="1"/>
  <c r="G17" i="5" s="1"/>
  <c r="B12" i="2"/>
  <c r="C50" i="4" l="1"/>
  <c r="C50" i="5"/>
  <c r="Y12" i="2"/>
  <c r="Y13" i="2"/>
  <c r="Y14" i="2"/>
  <c r="Y15" i="2"/>
  <c r="Y16" i="2"/>
  <c r="Y17" i="2"/>
  <c r="Y25" i="2" l="1"/>
  <c r="C29" i="4"/>
  <c r="F17" i="4" s="1"/>
  <c r="Y58" i="2" l="1"/>
  <c r="AA58" i="2"/>
  <c r="AG58" i="2" s="1"/>
  <c r="C2" i="4" l="1"/>
  <c r="B22" i="4"/>
  <c r="B34" i="4" s="1"/>
  <c r="B54" i="4" s="1"/>
  <c r="B21" i="4"/>
  <c r="B33" i="4" s="1"/>
  <c r="B53" i="4" s="1"/>
  <c r="B20" i="4"/>
  <c r="B32" i="4" s="1"/>
  <c r="B52" i="4" s="1"/>
  <c r="B19" i="4"/>
  <c r="B31" i="4" s="1"/>
  <c r="B51" i="4" s="1"/>
  <c r="B17" i="4"/>
  <c r="B29" i="4" s="1"/>
  <c r="B49" i="4" s="1"/>
  <c r="B18" i="4"/>
  <c r="B30" i="4" s="1"/>
  <c r="B50" i="4" s="1"/>
  <c r="C30" i="4" l="1"/>
  <c r="F18" i="4" s="1"/>
  <c r="C31" i="4"/>
  <c r="F19" i="4" s="1"/>
  <c r="C33" i="4"/>
  <c r="F21" i="4" s="1"/>
  <c r="C32" i="4"/>
  <c r="F20" i="4" s="1"/>
  <c r="C34" i="4"/>
  <c r="F22" i="4" s="1"/>
  <c r="E22" i="4"/>
  <c r="E21" i="4"/>
  <c r="E20" i="4"/>
  <c r="E19" i="4"/>
  <c r="E18" i="4"/>
  <c r="E17" i="4"/>
  <c r="G19" i="4" l="1"/>
  <c r="G22" i="4"/>
  <c r="G20" i="4"/>
  <c r="G21" i="4"/>
  <c r="G17" i="4"/>
  <c r="G18" i="4"/>
  <c r="W60" i="2" l="1"/>
  <c r="V60" i="2"/>
  <c r="U60" i="2"/>
  <c r="T60" i="2"/>
  <c r="S60" i="2"/>
  <c r="R60" i="2"/>
  <c r="Q60" i="2"/>
  <c r="P60" i="2"/>
  <c r="O60" i="2"/>
  <c r="N60" i="2"/>
  <c r="M60" i="2"/>
  <c r="L60" i="2"/>
  <c r="K60" i="2"/>
  <c r="J60" i="2"/>
  <c r="I60" i="2"/>
  <c r="H60" i="2"/>
  <c r="G60" i="2"/>
  <c r="AE59" i="2"/>
  <c r="AC59" i="2"/>
  <c r="AA59" i="2"/>
  <c r="AG59" i="2" s="1"/>
  <c r="B59" i="2" s="1"/>
  <c r="C54" i="5" s="1"/>
  <c r="Y59" i="2"/>
  <c r="AE58" i="2"/>
  <c r="AC58" i="2"/>
  <c r="AE57" i="2"/>
  <c r="AC57" i="2"/>
  <c r="AA57" i="2"/>
  <c r="Y57" i="2"/>
  <c r="AE56" i="2"/>
  <c r="AC56" i="2"/>
  <c r="AA56" i="2"/>
  <c r="AG56" i="2" s="1"/>
  <c r="Y56" i="2"/>
  <c r="AE55" i="2"/>
  <c r="AC55" i="2"/>
  <c r="AA55" i="2"/>
  <c r="Y55" i="2"/>
  <c r="AE54" i="2"/>
  <c r="AC54" i="2"/>
  <c r="AA54" i="2"/>
  <c r="Y54" i="2"/>
  <c r="AE53" i="2"/>
  <c r="AC53" i="2"/>
  <c r="AA53" i="2"/>
  <c r="AG53" i="2" s="1"/>
  <c r="Y53" i="2"/>
  <c r="AE52" i="2"/>
  <c r="AC52" i="2"/>
  <c r="AA52" i="2"/>
  <c r="AG52" i="2" s="1"/>
  <c r="Y52" i="2"/>
  <c r="AE51" i="2"/>
  <c r="AC51" i="2"/>
  <c r="AA51" i="2"/>
  <c r="AG51" i="2" s="1"/>
  <c r="Y51" i="2"/>
  <c r="AE50" i="2"/>
  <c r="AC50" i="2"/>
  <c r="AA50" i="2"/>
  <c r="AG50" i="2" s="1"/>
  <c r="Y50" i="2"/>
  <c r="AE49" i="2"/>
  <c r="AC49" i="2"/>
  <c r="AA49" i="2"/>
  <c r="AG49" i="2" s="1"/>
  <c r="Y49" i="2"/>
  <c r="AE48" i="2"/>
  <c r="AC48" i="2"/>
  <c r="AA48" i="2"/>
  <c r="AG48" i="2" s="1"/>
  <c r="Y48" i="2"/>
  <c r="AE47" i="2"/>
  <c r="AC47" i="2"/>
  <c r="AA47" i="2"/>
  <c r="Y47" i="2"/>
  <c r="AE46" i="2"/>
  <c r="AC46" i="2"/>
  <c r="AA46" i="2"/>
  <c r="AG46" i="2" s="1"/>
  <c r="Y46" i="2"/>
  <c r="AE45" i="2"/>
  <c r="AC45" i="2"/>
  <c r="AA45" i="2"/>
  <c r="AG45" i="2" s="1"/>
  <c r="Y45" i="2"/>
  <c r="AE44" i="2"/>
  <c r="AC44" i="2"/>
  <c r="AA44" i="2"/>
  <c r="Y44" i="2"/>
  <c r="AE43" i="2"/>
  <c r="AC43" i="2"/>
  <c r="AA43" i="2"/>
  <c r="Y43" i="2"/>
  <c r="AE42" i="2"/>
  <c r="AC42" i="2"/>
  <c r="AA42" i="2"/>
  <c r="AG42" i="2" s="1"/>
  <c r="Y42" i="2"/>
  <c r="AE41" i="2"/>
  <c r="AC41" i="2"/>
  <c r="AA41" i="2"/>
  <c r="AG41" i="2" s="1"/>
  <c r="Y41" i="2"/>
  <c r="AE40" i="2"/>
  <c r="AC40" i="2"/>
  <c r="AA40" i="2"/>
  <c r="AG40" i="2" s="1"/>
  <c r="Y40" i="2"/>
  <c r="AE39" i="2"/>
  <c r="AC39" i="2"/>
  <c r="AA39" i="2"/>
  <c r="AG39" i="2" s="1"/>
  <c r="Y39" i="2"/>
  <c r="AE38" i="2"/>
  <c r="AC38" i="2"/>
  <c r="AA38" i="2"/>
  <c r="AG38" i="2" s="1"/>
  <c r="Y38" i="2"/>
  <c r="AE37" i="2"/>
  <c r="AC37" i="2"/>
  <c r="AA37" i="2"/>
  <c r="AG37" i="2" s="1"/>
  <c r="Y37" i="2"/>
  <c r="AE36" i="2"/>
  <c r="AC36" i="2"/>
  <c r="AA36" i="2"/>
  <c r="AE35" i="2"/>
  <c r="AC35" i="2"/>
  <c r="AA35" i="2"/>
  <c r="Y35" i="2"/>
  <c r="AE34" i="2"/>
  <c r="AC34" i="2"/>
  <c r="AA34" i="2"/>
  <c r="AG34" i="2" s="1"/>
  <c r="Y34" i="2"/>
  <c r="AE33" i="2"/>
  <c r="AC33" i="2"/>
  <c r="AA33" i="2"/>
  <c r="AG33" i="2" s="1"/>
  <c r="Y33" i="2"/>
  <c r="AE32" i="2"/>
  <c r="AC32" i="2"/>
  <c r="AA32" i="2"/>
  <c r="AG32" i="2" s="1"/>
  <c r="Y32" i="2"/>
  <c r="AE31" i="2"/>
  <c r="AC31" i="2"/>
  <c r="AA31" i="2"/>
  <c r="AG31" i="2" s="1"/>
  <c r="Y31" i="2"/>
  <c r="AE30" i="2"/>
  <c r="AC30" i="2"/>
  <c r="AA30" i="2"/>
  <c r="AG30" i="2" s="1"/>
  <c r="Y30" i="2"/>
  <c r="AE29" i="2"/>
  <c r="AC29" i="2"/>
  <c r="AA29" i="2"/>
  <c r="Y29" i="2"/>
  <c r="AE28" i="2"/>
  <c r="AC28" i="2"/>
  <c r="AA28" i="2"/>
  <c r="Y28" i="2"/>
  <c r="AE27" i="2"/>
  <c r="AC27" i="2"/>
  <c r="AA27" i="2"/>
  <c r="AG27" i="2" s="1"/>
  <c r="Y27" i="2"/>
  <c r="AE26" i="2"/>
  <c r="AC26" i="2"/>
  <c r="AA26" i="2"/>
  <c r="Y26" i="2"/>
  <c r="AE25" i="2"/>
  <c r="AC25" i="2"/>
  <c r="AA25" i="2"/>
  <c r="AG25" i="2" s="1"/>
  <c r="AE23" i="2"/>
  <c r="AC23" i="2"/>
  <c r="AA23" i="2"/>
  <c r="AG23" i="2" s="1"/>
  <c r="Y23" i="2"/>
  <c r="AE22" i="2"/>
  <c r="AC22" i="2"/>
  <c r="AA22" i="2"/>
  <c r="AG22" i="2" s="1"/>
  <c r="Y22" i="2"/>
  <c r="AE21" i="2"/>
  <c r="AC21" i="2"/>
  <c r="AA21" i="2"/>
  <c r="AG21" i="2" s="1"/>
  <c r="Y21" i="2"/>
  <c r="AE20" i="2"/>
  <c r="AC20" i="2"/>
  <c r="AA20" i="2"/>
  <c r="AG20" i="2" s="1"/>
  <c r="Y20" i="2"/>
  <c r="AE19" i="2"/>
  <c r="AC19" i="2"/>
  <c r="AA19" i="2"/>
  <c r="AG19" i="2" s="1"/>
  <c r="Y19" i="2"/>
  <c r="AE18" i="2"/>
  <c r="AC18" i="2"/>
  <c r="AA18" i="2"/>
  <c r="AG18" i="2" s="1"/>
  <c r="Y18" i="2"/>
  <c r="AE17" i="2"/>
  <c r="AC17" i="2"/>
  <c r="AA17" i="2"/>
  <c r="AE16" i="2"/>
  <c r="AC16" i="2"/>
  <c r="AA16" i="2"/>
  <c r="AE15" i="2"/>
  <c r="AC15" i="2"/>
  <c r="AA15" i="2"/>
  <c r="AE14" i="2"/>
  <c r="AC14" i="2"/>
  <c r="AA14" i="2"/>
  <c r="AE13" i="2"/>
  <c r="AC13" i="2"/>
  <c r="AA13" i="2"/>
  <c r="AE12" i="2"/>
  <c r="AC12" i="2"/>
  <c r="AA12" i="2"/>
  <c r="AE11" i="2"/>
  <c r="AC11" i="2"/>
  <c r="AA11" i="2"/>
  <c r="AG11" i="2" s="1"/>
  <c r="Y11" i="2"/>
  <c r="AE10" i="2"/>
  <c r="AC10" i="2"/>
  <c r="AA10" i="2"/>
  <c r="AG10" i="2" s="1"/>
  <c r="Y10" i="2"/>
  <c r="AE9" i="2"/>
  <c r="AC9" i="2"/>
  <c r="AA9" i="2"/>
  <c r="AG9" i="2" s="1"/>
  <c r="Y9" i="2"/>
  <c r="C54" i="4" l="1"/>
  <c r="B48" i="2"/>
  <c r="C53" i="5" s="1"/>
  <c r="C53" i="4"/>
  <c r="B18" i="2"/>
  <c r="C51" i="5" s="1"/>
  <c r="C51" i="4"/>
  <c r="C52" i="4"/>
  <c r="B30" i="2"/>
  <c r="C52" i="5" s="1"/>
  <c r="F63" i="2"/>
  <c r="F64" i="2"/>
  <c r="F65" i="2"/>
  <c r="Y60" i="2"/>
  <c r="AC60" i="2"/>
  <c r="F66" i="2"/>
  <c r="AA60" i="2"/>
  <c r="AE60" i="2"/>
  <c r="B4" i="2" l="1"/>
  <c r="G65" i="2"/>
  <c r="G64" i="2"/>
  <c r="F67" i="2"/>
  <c r="G66" i="2"/>
  <c r="G63" i="2"/>
  <c r="H63" i="2" s="1"/>
  <c r="C49" i="4" l="1"/>
  <c r="C49" i="5"/>
  <c r="H64" i="2"/>
  <c r="H65" i="2" s="1"/>
  <c r="H6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tc={4E49ECA6-1B99-4124-AC7B-30E1D2157BDB}</author>
    <author>tc={53AC90C6-546C-4E33-9256-7ED976522914}</author>
    <author>tc={68C36486-7149-4AE3-B74D-7FA5B6B09AD3}</author>
    <author>tc={B6778F66-7F33-4FF2-A323-E630DFFB7F1A}</author>
    <author>tc={8C17C32B-7741-40FE-AAF2-FB5BD419730B}</author>
    <author>tc={93E20D5A-2905-422B-9C82-F62CD638E61C}</author>
    <author>tc={FAAEC946-AA9D-44F0-BA7D-C1FF6BBF7F17}</author>
    <author>tc={BD506673-8ADE-4648-995F-A6B0899A42B6}</author>
    <author>tc={DEDC955D-3A3B-4798-AD0B-F908A3B6ED36}</author>
    <author>tc={253DA96C-0C0A-47A8-AF09-0DDF4C9A61B4}</author>
    <author>tc={7EA43A2B-BBE9-41D5-8BFA-8C0C99F86A4E}</author>
    <author>tc={C18510DA-BB0C-49F7-B3E0-D21A44A1E02C}</author>
    <author>tc={480EAC07-9262-4CBD-B9D3-1F20D0E02DA8}</author>
    <author>tc={A683760F-78A8-4109-9CE9-FD1628949C38}</author>
    <author>tc={9030FC8F-53D7-43D1-B56B-0DF5BEA9667F}</author>
    <author>tc={63C080B3-F180-4714-8834-504F788520FD}</author>
    <author>tc={7DC0696B-2BEF-4D22-ABB4-459C51678438}</author>
    <author>tc={8EE93BFF-FC2F-4E90-AB64-51F113A90F18}</author>
  </authors>
  <commentList>
    <comment ref="F4" authorId="0" shapeId="0" xr:uid="{4E49ECA6-1B99-4124-AC7B-30E1D2157BDB}">
      <text>
        <t>[Comentario encadenado]
Su versión de Excel le permite leer este comentario encadenado; sin embargo, las ediciones que se apliquen se quitarán si el archivo se abre en una versión más reciente de Excel. Más información: https://go.microsoft.com/fwlink/?linkid=870924
Comentario:
    Líderes de proceso. Consolida Oficina Asesora de Planeación.</t>
      </text>
    </comment>
    <comment ref="F5" authorId="1" shapeId="0" xr:uid="{53AC90C6-546C-4E33-9256-7ED976522914}">
      <text>
        <t>[Comentario encadenado]
Su versión de Excel le permite leer este comentario encadenado; sin embargo, las ediciones que se apliquen se quitarán si el archivo se abre en una versión más reciente de Excel. Más información: https://go.microsoft.com/fwlink/?linkid=870924
Comentario:
    Líderes de proceso. Oficina Asesora de Planeación Consolida y Convoca Comité Institucional de Gestión y Desempeño</t>
      </text>
    </comment>
    <comment ref="F6" authorId="2" shapeId="0" xr:uid="{68C36486-7149-4AE3-B74D-7FA5B6B09AD3}">
      <text>
        <t>[Comentario encadenado]
Su versión de Excel le permite leer este comentario encadenado; sin embargo, las ediciones que se apliquen se quitarán si el archivo se abre en una versión más reciente de Excel. Más información: https://go.microsoft.com/fwlink/?linkid=870924
Comentario:
    Sujeto a la Publicación de la Nueva Guia metodologíca</t>
      </text>
    </comment>
    <comment ref="F7" authorId="3" shapeId="0" xr:uid="{B6778F66-7F33-4FF2-A323-E630DFFB7F1A}">
      <text>
        <t>[Comentario encadenado]
Su versión de Excel le permite leer este comentario encadenado; sin embargo, las ediciones que se apliquen se quitarán si el archivo se abre en una versión más reciente de Excel. Más información: https://go.microsoft.com/fwlink/?linkid=870924
Comentario:
    Acorde con el plan de transción</t>
      </text>
    </comment>
    <comment ref="F8" authorId="4" shapeId="0" xr:uid="{8C17C32B-7741-40FE-AAF2-FB5BD419730B}">
      <text>
        <t>[Comentario encadenado]
Su versión de Excel le permite leer este comentario encadenado; sin embargo, las ediciones que se apliquen se quitarán si el archivo se abre en una versión más reciente de Excel. Más información: https://go.microsoft.com/fwlink/?linkid=870924
Comentario:
    Micrositio por diseñar</t>
      </text>
    </comment>
    <comment ref="F9" authorId="5" shapeId="0" xr:uid="{93E20D5A-2905-422B-9C82-F62CD638E61C}">
      <text>
        <t>[Comentario encadenado]
Su versión de Excel le permite leer este comentario encadenado; sin embargo, las ediciones que se apliquen se quitarán si el archivo se abre en una versión más reciente de Excel. Más información: https://go.microsoft.com/fwlink/?linkid=870924
Comentario:
    El monitoreo debe reportarse mediante memorando a la Oficina Asesora de Planeación en el instrumento vigente</t>
      </text>
    </comment>
    <comment ref="F10" authorId="6" shapeId="0" xr:uid="{FAAEC946-AA9D-44F0-BA7D-C1FF6BBF7F17}">
      <text>
        <t>[Comentario encadenado]
Su versión de Excel le permite leer este comentario encadenado; sin embargo, las ediciones que se apliquen se quitarán si el archivo se abre en una versión más reciente de Excel. Más información: https://go.microsoft.com/fwlink/?linkid=870924
Comentario:
    Reporte a la Oficina Asesora de Planeación mediante memorando en herramienta vigente
Respuesta:
    Seguimiento a cargo de la Oficina de Control Interno en cortes cuatrimestrales</t>
      </text>
    </comment>
    <comment ref="F11" authorId="7" shapeId="0" xr:uid="{BD506673-8ADE-4648-995F-A6B0899A42B6}">
      <text>
        <t>[Comentario encadenado]
Su versión de Excel le permite leer este comentario encadenado; sin embargo, las ediciones que se apliquen se quitarán si el archivo se abre en una versión más reciente de Excel. Más información: https://go.microsoft.com/fwlink/?linkid=870924
Comentario:
    Reporte a la Oficina Asesora de Planeación mediante memorando en herramienta vigente
Respuesta:
    Seguimiento a cargo de la Oficina de Control Interno en cortes cuatrimestrales</t>
      </text>
    </comment>
    <comment ref="F30" authorId="8" shapeId="0" xr:uid="{DEDC955D-3A3B-4798-AD0B-F908A3B6ED36}">
      <text>
        <t>[Comentario encadenado]
Su versión de Excel le permite leer este comentario encadenado; sin embargo, las ediciones que se apliquen se quitarán si el archivo se abre en una versión más reciente de Excel. Más información: https://go.microsoft.com/fwlink/?linkid=870924
Comentario:
    1° y 2° trimestre (Diseño)</t>
      </text>
    </comment>
    <comment ref="F31" authorId="9" shapeId="0" xr:uid="{253DA96C-0C0A-47A8-AF09-0DDF4C9A61B4}">
      <text>
        <t>[Comentario encadenado]
Su versión de Excel le permite leer este comentario encadenado; sin embargo, las ediciones que se apliquen se quitarán si el archivo se abre en una versión más reciente de Excel. Más información: https://go.microsoft.com/fwlink/?linkid=870924
Comentario:
    1° trimestre (Definir)</t>
      </text>
    </comment>
    <comment ref="F36" authorId="10" shapeId="0" xr:uid="{7EA43A2B-BBE9-41D5-8BFA-8C0C99F86A4E}">
      <text>
        <t>[Comentario encadenado]
Su versión de Excel le permite leer este comentario encadenado; sin embargo, las ediciones que se apliquen se quitarán si el archivo se abre en una versión más reciente de Excel. Más información: https://go.microsoft.com/fwlink/?linkid=870924
Comentario:
    1° y  2° trimestre (Diseño) , 3° y 4° trimestre  (Implementación)</t>
      </text>
    </comment>
    <comment ref="F40" authorId="11" shapeId="0" xr:uid="{C18510DA-BB0C-49F7-B3E0-D21A44A1E02C}">
      <text>
        <t>[Comentario encadenado]
Su versión de Excel le permite leer este comentario encadenado; sin embargo, las ediciones que se apliquen se quitarán si el archivo se abre en una versión más reciente de Excel. Más información: https://go.microsoft.com/fwlink/?linkid=870924
Comentario:
    2° y 3° trimestre (Diseño)</t>
      </text>
    </comment>
    <comment ref="F43" authorId="12" shapeId="0" xr:uid="{480EAC07-9262-4CBD-B9D3-1F20D0E02DA8}">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limite según Plan de mejoraemiento FURAG 30/08/2021</t>
      </text>
    </comment>
    <comment ref="K43" authorId="13" shapeId="0" xr:uid="{A683760F-78A8-4109-9CE9-FD1628949C38}">
      <text>
        <t>[Comentario encadenado]
Su versión de Excel le permite leer este comentario encadenado; sin embargo, las ediciones que se apliquen se quitarán si el archivo se abre en una versión más reciente de Excel. Más información: https://go.microsoft.com/fwlink/?linkid=870924
Comentario:
    Grupo de Desarrollo Organizacional</t>
      </text>
    </comment>
    <comment ref="F44" authorId="14" shapeId="0" xr:uid="{9030FC8F-53D7-43D1-B56B-0DF5BEA9667F}">
      <text>
        <t>[Comentario encadenado]
Su versión de Excel le permite leer este comentario encadenado; sin embargo, las ediciones que se apliquen se quitarán si el archivo se abre en una versión más reciente de Excel. Más información: https://go.microsoft.com/fwlink/?linkid=870924
Comentario:
    Fecha limite según Plan de mejoraemiento FURAG Dic 2021</t>
      </text>
    </comment>
    <comment ref="N45" authorId="15" shapeId="0" xr:uid="{63C080B3-F180-4714-8834-504F788520FD}">
      <text>
        <t>[Comentario encadenado]
Su versión de Excel le permite leer este comentario encadenado; sin embargo, las ediciones que se apliquen se quitarán si el archivo se abre en una versión más reciente de Excel. Más información: https://go.microsoft.com/fwlink/?linkid=870924
Comentario:
    Grupo de Atención al Ciudadano</t>
      </text>
    </comment>
    <comment ref="F46" authorId="16" shapeId="0" xr:uid="{7DC0696B-2BEF-4D22-ABB4-459C51678438}">
      <text>
        <t>[Comentario encadenado]
Su versión de Excel le permite leer este comentario encadenado; sin embargo, las ediciones que se apliquen se quitarán si el archivo se abre en una versión más reciente de Excel. Más información: https://go.microsoft.com/fwlink/?linkid=870924
Comentario:
    1° Trimestre definir
Respuesta:
    1° y 2° trimestre (Definir)  3° y 4° trimestre  (difundir)</t>
      </text>
    </comment>
    <comment ref="F56" authorId="17" shapeId="0" xr:uid="{8EE93BFF-FC2F-4E90-AB64-51F113A90F18}">
      <text>
        <t>[Comentario encadenado]
Su versión de Excel le permite leer este comentario encadenado; sin embargo, las ediciones que se apliquen se quitarán si el archivo se abre en una versión más reciente de Excel. Más información: https://go.microsoft.com/fwlink/?linkid=870924
Comentario:
    Vence el primer semestre de 2021segun Plan de Mejorameito FURAG</t>
      </text>
    </comment>
  </commentList>
</comments>
</file>

<file path=xl/sharedStrings.xml><?xml version="1.0" encoding="utf-8"?>
<sst xmlns="http://schemas.openxmlformats.org/spreadsheetml/2006/main" count="437" uniqueCount="222">
  <si>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</si>
  <si>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</si>
  <si>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</si>
  <si>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</si>
  <si>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</si>
  <si>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</si>
  <si>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</si>
  <si>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</si>
  <si>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</si>
  <si>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</si>
  <si>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</si>
  <si>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</si>
  <si>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RESPONSABLE</t>
  </si>
  <si>
    <t>Subcomponente</t>
  </si>
  <si>
    <t>Actividades</t>
  </si>
  <si>
    <t>Meta o producto</t>
  </si>
  <si>
    <t>Dirección General</t>
  </si>
  <si>
    <t>Dirección Técnica</t>
  </si>
  <si>
    <t>Dirección Operativa</t>
  </si>
  <si>
    <t>Dirección de Contratación</t>
  </si>
  <si>
    <t>Oficina Asesora de Planeación</t>
  </si>
  <si>
    <t>Oficina de Control interno</t>
  </si>
  <si>
    <t>Oficina Asesora Jurídica</t>
  </si>
  <si>
    <t>Secretaría General</t>
  </si>
  <si>
    <t>Subdirección Financiera</t>
  </si>
  <si>
    <t>Subdirección Administrativa</t>
  </si>
  <si>
    <t>Subdirección de Estudios e Innovación</t>
  </si>
  <si>
    <t>Subdirección de Medio Ambiente y Gestión Social</t>
  </si>
  <si>
    <t>Subdirección de Prevención y Atención de Emergencias</t>
  </si>
  <si>
    <t>Subdirección Red Terciaria y Férrea</t>
  </si>
  <si>
    <t>Subdirección Red Nacional de Carreteras</t>
  </si>
  <si>
    <t>Subdirección Marítima y Fluvial</t>
  </si>
  <si>
    <t xml:space="preserve">Territoriales </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</si>
  <si>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</si>
  <si>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</si>
  <si>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</si>
  <si>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</si>
  <si>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Consolidar la  matriz y mapa de riesgos de corrupción construida mediante proceso participativo (actores internos y externos de la entidad) y someterla a aprobación por parte del comité</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</si>
  <si>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</si>
  <si>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</si>
  <si>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</si>
  <si>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</si>
  <si>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Divulgar en página web e intranet la Política Institucional de Administración del Riesgo vigente y los riesgos de corrupción identificados</t>
  </si>
  <si>
    <t>Divulgar en página web e intranet mapa de riesgos de corrupción con reporte de monitoreo trimestral</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</si>
  <si>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</si>
  <si>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</si>
  <si>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</si>
  <si>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</si>
  <si>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</si>
  <si>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</si>
  <si>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 Virtualización del trámite y expedición electrónica del permiso "Permiso de cierre de vías"</t>
  </si>
  <si>
    <t>Permiso de cierre de vías virtualizado</t>
  </si>
  <si>
    <t xml:space="preserve"> Virtualización del trámite y expedición electrónica del permiso "Permiso de uso de zona de vía"</t>
  </si>
  <si>
    <t>Permiso de uso de zona de vía  virtualizado</t>
  </si>
  <si>
    <t xml:space="preserve"> Virtualización del trámite y expedición electrónica del "Concepto técnico de ubicación de estaciones de servicios"</t>
  </si>
  <si>
    <t>Concepto técnico de ubicación de estaciones de servicios virtualizado</t>
  </si>
  <si>
    <t xml:space="preserve"> Virtualización del trámite y expedición electrónica del permiso "Beneficio de Tarifa Diferencial o Exenta en las estaciones de peaje a cargo del INVIAS"</t>
  </si>
  <si>
    <t>Beneficio de Tarifa Diferencial o Exenta en las estaciones de peaje a cargo del INVIAS virtualizado</t>
  </si>
  <si>
    <t>1. Información de calidad y en lenguaje comprensible</t>
  </si>
  <si>
    <t xml:space="preserve">Divulgar boletines de prensa con información de la gestión institucional </t>
  </si>
  <si>
    <t>Boletines de prensa divulgados</t>
  </si>
  <si>
    <t>Asegurar que toda información divulgada en canales externos sea de fácil comprensión para los grupos de valor</t>
  </si>
  <si>
    <t xml:space="preserve">Informe del porcentaje de  información de fácil comprensión, divulgada e canales externos </t>
  </si>
  <si>
    <t>Elaborar un informe individual de rendición de cuentas con corte a 31 de diciembre de 2020 y publicarlo en la página web en la sección “Transparencia y acceso a la información” a más tardar el 30 de marzo de este año bajo los lineamientos del Sistema de Rendición de Cuentas para el Acuerdo de Paz (SIRCAP) a cargo del Departamento Administrativo de la Función Pública</t>
  </si>
  <si>
    <t>Informe individual de rendición de cuentas  publicado en la página web en la sección “Transparencia y acceso a la información</t>
  </si>
  <si>
    <t>Producir y documentar de manera permanente en el año 2021 la información sobre los avances de la gestión en la implementación del Acuerdo de Paz bajo los lineamientos del SIRCAP a cargo del Departamento Administrativo de la Función Pública.</t>
  </si>
  <si>
    <t xml:space="preserve">Información sobre los avances  de la gestión en la implementación  del Acuerdo de Paz  documentada  bajo los lineamientos del SIRCAP </t>
  </si>
  <si>
    <t>2. Diálogo de doble vía con la ciudadanía y sus organizaciones</t>
  </si>
  <si>
    <t>Diseñar e implementar espacios de dialogo  nacionales y territoriales  con base en los lineamientos del Manual Único de Rendición de Cuentas (MURC)  de acuerdo con el cronograma establecido  por el Sistema de Rendición de Cuentas.</t>
  </si>
  <si>
    <t xml:space="preserve"> Espacios de dialogo  nacionales y territoriales diseñados e implementados de acuerdo con el cronograma establecido  por el Sistema de Rendición de Cuentas.</t>
  </si>
  <si>
    <t>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</si>
  <si>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Estrategia  de divulgación  de los avances de la entidad respecto de la implementación del Acuerdo de Paz  diseñada e Implementada</t>
  </si>
  <si>
    <t>Realizar el principal espacio de rendición de cuentas</t>
  </si>
  <si>
    <t>Espacio de rendición de cuentas realizado</t>
  </si>
  <si>
    <t>Realizar Chat ciudadano temático que propicien el diálogo con la ciudadanía.</t>
  </si>
  <si>
    <t xml:space="preserve">9 Chat ciudadano temático realizados </t>
  </si>
  <si>
    <t>3. Incentivos para motivar la cultura de la rendición y petición de cuentas</t>
  </si>
  <si>
    <t xml:space="preserve">Realizar reconocimientos a la participación de la ciudadanía </t>
  </si>
  <si>
    <t>Participación de la ciudadanía reconocida</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</si>
  <si>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</si>
  <si>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</si>
  <si>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Capacitar un equipo interdisciplinario en temas de Rendición de cuentas</t>
  </si>
  <si>
    <t>1 Capacitación Realizadas</t>
  </si>
  <si>
    <t>4. Evaluación y retroalimentación a la gestión institucional</t>
  </si>
  <si>
    <t>Evaluar la estrategia de rendición de cuentas (incluyendo cada espacio de diálogo)</t>
  </si>
  <si>
    <t>Informe de evaluación e Informe de Seguimiento</t>
  </si>
  <si>
    <r>
      <t>1</t>
    </r>
    <r>
      <rPr>
        <b/>
        <sz val="11"/>
        <rFont val="Calibri"/>
        <family val="2"/>
      </rPr>
      <t xml:space="preserve">. Estructura administrativa y Direccionamiento estratégico </t>
    </r>
  </si>
  <si>
    <t>Diseñar e implementar la estrategia de participación ciudadana</t>
  </si>
  <si>
    <t>Estrategia de participación ciudadana diseñada e implementada</t>
  </si>
  <si>
    <t>Estandarizar e implementar formato para reporte de actividades de participación</t>
  </si>
  <si>
    <t>Formato estandarizado e implementado</t>
  </si>
  <si>
    <t>Adecuar los puntos de atención en las Direcciones Territoriales para  mejorar la accesibilidad de la población en condición de discapacidad motora</t>
  </si>
  <si>
    <t>4 puntos de atención en las Direcciones Territoriales adecuados</t>
  </si>
  <si>
    <t>2. Fortalecimiento de los canales de atención</t>
  </si>
  <si>
    <t>Fortalecer el Canal telefónico de atención</t>
  </si>
  <si>
    <t>Canal  telefónico fortalecido</t>
  </si>
  <si>
    <t>Promover que los canales de atención sean utilizados de forma consistente y homogénea por parte de las unidades ejecutoras que le responden al ciudadano</t>
  </si>
  <si>
    <t>Uso de canales de forma consistente y homogénea, promovido</t>
  </si>
  <si>
    <t>Adoptar mecanismos de comunicación incluyentes</t>
  </si>
  <si>
    <t>Mecanismos de comunicación incluyentes, adoptados</t>
  </si>
  <si>
    <t>3. Talento humano</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</si>
  <si>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</si>
  <si>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</si>
  <si>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</si>
  <si>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</si>
  <si>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</si>
  <si>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10 Mesas de trabajo realizadas</t>
  </si>
  <si>
    <t>Realizar talleres sobre la responsabilidad de los servidores públicos (deberes, derechos y obligaciones)</t>
  </si>
  <si>
    <t>6 Talleres realizados.</t>
  </si>
  <si>
    <t xml:space="preserve"> 4.  Normativo y procedimental</t>
  </si>
  <si>
    <t>Diseño de estrategia para incorporar el lenguaje claro en la gestión de la Entidad</t>
  </si>
  <si>
    <t>Estrategia diseñada e implementada</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</si>
  <si>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</si>
  <si>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</si>
  <si>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</si>
  <si>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</si>
  <si>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</si>
  <si>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</si>
  <si>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</si>
  <si>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</si>
  <si>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</si>
  <si>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5.Relacionamiento con el ciudadano</t>
  </si>
  <si>
    <t>Definir y difundir el portafolio de servicios al ciudadano de la entidad</t>
  </si>
  <si>
    <t> Portafolio de servicios definido y difundido</t>
  </si>
  <si>
    <t>Adecuar el modelo de servicio al servicio ciudadano al modelo sectorial de Transporte</t>
  </si>
  <si>
    <t>Modelo del Servicio al Ciudadano adecuado al sectorial</t>
  </si>
  <si>
    <t>1. Lineamientos de Transparencia Activa</t>
  </si>
  <si>
    <t>Definir y aprobar el diseño de la ficha web para cada proyecto y divulgarla en el portal de Invias y datos abiertos</t>
  </si>
  <si>
    <t>Fichas web de proyectos diseñada, aprobada y divulgadas en la página web y datos abiertos</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</si>
  <si>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</si>
  <si>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</si>
  <si>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</si>
  <si>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</si>
  <si>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</si>
  <si>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</si>
  <si>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Elaboración y presentación de Estados Financieros</t>
  </si>
  <si>
    <t>Estados Financieros presentados</t>
  </si>
  <si>
    <t>Formular y actualizar el Plan Anual de Adquisiciones -PAA -</t>
  </si>
  <si>
    <t>Plan Anual de Adquisiciones formulado y actualizado</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</si>
  <si>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</si>
  <si>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</si>
  <si>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</si>
  <si>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</si>
  <si>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</si>
  <si>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</si>
  <si>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</si>
  <si>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</si>
  <si>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5. Monitoreo del Acceso a la Información Pública</t>
  </si>
  <si>
    <t>Implementar el plan de mejoramiento del Índice de Información y Acceso a la Información, ITA</t>
  </si>
  <si>
    <t>Plan de mejoramiento implementado</t>
  </si>
  <si>
    <t>Elaborar informe trimestral sobre la información más consultada (indicando  si la misma se encuentra disponible en la página web)</t>
  </si>
  <si>
    <t>Informes trimestrales  sobre información más consultada</t>
  </si>
  <si>
    <t>6- Iniciativas adicionales</t>
  </si>
  <si>
    <t>#</t>
  </si>
  <si>
    <t>Acum.</t>
  </si>
  <si>
    <t>Actividades que vences en el 1° trimestre</t>
  </si>
  <si>
    <t>Actividades que vences en el 2° trimestre</t>
  </si>
  <si>
    <t>Actividades que vences en el 3° trimestre</t>
  </si>
  <si>
    <t>Actividades que vences en el 4° trimestre</t>
  </si>
  <si>
    <t>Código de buen gobierno adoptado</t>
  </si>
  <si>
    <t>Adoptar un código de  buen gobierno que incluya lineamientos sobre manejo de conflicto de intereses, mecanismos de protección al denunciante y canales de denuncia de hechos de corrupción.</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</si>
  <si>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</si>
  <si>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</si>
  <si>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</si>
  <si>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</si>
  <si>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</si>
  <si>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Fecha fin</t>
  </si>
  <si>
    <t>ACTIVIDAD</t>
  </si>
  <si>
    <t>Fecha final</t>
  </si>
  <si>
    <t>DURACIÓN</t>
  </si>
  <si>
    <t>% Avance</t>
  </si>
  <si>
    <t>DIAS COMPLETADOS</t>
  </si>
  <si>
    <t>% AVANCE</t>
  </si>
  <si>
    <t>OBSERVACIÓN</t>
  </si>
  <si>
    <t>1 - Gestión del Riesgo de Corrupción “MAPA DE RIESGOS DE CORRUPCIÓN"</t>
  </si>
  <si>
    <t>Desempeño</t>
  </si>
  <si>
    <t>Avance fente a programado en 1ª trimestre</t>
  </si>
  <si>
    <t>Avance respecto al total programado en el año</t>
  </si>
  <si>
    <t>No aplica en el periodo</t>
  </si>
  <si>
    <t xml:space="preserve"> Virtualización del trámite y expedición electrónica del permiso "Permiso con formalidades plenas para movilización de carga indivisible, extra dimensionada o extrapesada"</t>
  </si>
  <si>
    <t>Permiso con formalidades plenas para movilización de carga indivisible, extra dimensionada o extrapesada virtualizado</t>
  </si>
  <si>
    <t xml:space="preserve"> Optimizar aplicativo para "Permiso para movilización de carga extra dimensionada por las vías nacionales"</t>
  </si>
  <si>
    <t>Aplicativo optimizado para Permiso para movilización de carga extra dimensionada por las vías nacionales</t>
  </si>
  <si>
    <t>CORTE 2° trimestre de 2021</t>
  </si>
  <si>
    <t>Actividad cumplida en el primer trimestre</t>
  </si>
  <si>
    <t>1. Las entidades líderes de politica involucradas en la gestión de riesgos apoyaron a la Oficina Asesora de Planeación en la actualización de la Política Institucional de Administración del Riesgo presentada al Comité Institucional de Coordinación de Control Interno</t>
  </si>
  <si>
    <t>MEMORANDO No SF 43538  del  21/06/2021
En el siguiente link se puede encontrar la ultima actualización a los estados financieros para la vigencia 2021.www.https://www.invias.gov.co/index.php/informacion-institucional/hechos-de-transparencia/informacion-financiera-y-contable/estados-financieros-2021/11558-notas-a-los-estados-financieros-a-31-de-marzo-de-2021</t>
  </si>
  <si>
    <r>
      <t xml:space="preserve">1. Actividad cumplida en el primer trimestre.
</t>
    </r>
    <r>
      <rPr>
        <sz val="11"/>
        <rFont val="Calibri"/>
        <family val="2"/>
        <scheme val="minor"/>
      </rPr>
      <t>2. Producto de las mesas de trabajo de revisión y actualización de los riegsos se han identificado mejoras en los riegsos de corrupción,</t>
    </r>
    <r>
      <rPr>
        <sz val="11"/>
        <color rgb="FFFF0000"/>
        <rFont val="Calibri"/>
        <family val="2"/>
        <scheme val="minor"/>
      </rPr>
      <t xml:space="preserve"> </t>
    </r>
    <r>
      <rPr>
        <sz val="11"/>
        <rFont val="Calibri"/>
        <family val="2"/>
        <scheme val="minor"/>
      </rPr>
      <t xml:space="preserve">los cuales se encuentran en la agenda del proximo Comité Institucional de Gestión y Desempeño.
MEMORANDO No DG-GC 47713   del  06/07/2021
https://www.invias.gov.co/index.php/archivo-y-documentos/politicas-y-lineamientos/11723-politica-institucional-de-administracion-del-riesgo-2021/file </t>
    </r>
  </si>
  <si>
    <t xml:space="preserve">MEMORANDO No DG-GC 47713   del  06/07/2021
Actividad cumplida en el segundo trimestre, publicación de la nueva versión 2021 de la Política, disponible en el vínculo: https://www.invias.gov.co/index.php/archivo-y-documentos/politicas-y-lineamientos/11723-politica-institucional-de-administracion-del-riesgo-2021/file </t>
  </si>
  <si>
    <t>MEMORANDO No DG-GC 47713   del  06/07/2021
Se divulgaron 62 boletines de prensa durante el segundo trimestre de 2021, disponibles en el vínculo: https://www.invias.gov.co/</t>
  </si>
  <si>
    <t>MEMORANDO No DG-GC 47713   del  06/07/2021
Toda la información publicada en canales externos es de fácil comprensión.</t>
  </si>
  <si>
    <t>MEMORANDO No SG-GAC 49237  del 12/07/2021 
Mediante memorandos SG-GAC 41949 y SG-GAC 41951 del 15-06-2021, se solicito verificación y ampliación de la información a las unidades ejecutoras, frente a las actividades de participación ciudadana.</t>
  </si>
  <si>
    <t>MEMORANDO No DG-GC 47713   del  06/07/2021
Actividad cumplida en el primer trimestre, disponible en: https://www.invias.gov.co/index.php/servicios-al-ciudadano/peticiones-quejas-y-reclamos/informe-trimestral-informacion-mas-consultada
MEMORANDO No SG-GAC 49237  del 12/07/2021 
Se solicito al grupo comunicación la publicación mediante memorando No SG-GAC SG-GAC 23436 del 09/04/2021 - https://www.invias.gov.co/index.php/servicios-al-ciudadano/peticiones-quejas-y-reclamos/informe-trimestral-informacion-mas-consultada</t>
  </si>
  <si>
    <t>MEMORANDO No SG-GAC 49237  del 12/07/2021 
1. Mediante memorandos SG-GAC 41949 y SG-GAC 41951 del 15-06-2021, se solicito verificación y ampliación de la información a las unidades ejecutoras, frente a las actividades de participación ciudadana.</t>
  </si>
  <si>
    <t xml:space="preserve">MEMORANDO No SA 50922  16/07/2021
Este Código fue aprobado por el Consejo Directivo del Instituto en sesión del mes Abril de 2021. </t>
  </si>
  <si>
    <t>Avance frente a programado en 2° trimestre</t>
  </si>
  <si>
    <t xml:space="preserve">Información solicitada mediante Memorando Circular No. OAP 40246 08/06/2021 y reiterada mediante Memorando Circular No OAP 50524  del  15/07/2021
 </t>
  </si>
  <si>
    <t>1. El día 11 de mayo los miembros del Comité Institucional de Coordinación de Control Interno aprobaron la actualización de la politica institucional de administración del riesgo.
2. Durante los mes de mayo y junio se aprobaron en KAWAK nuevas versiones de la caracterización y mapa de riegsos de lso procesos EVALUACIÓN Y SEGUIMIENTO, CONTROL FINANCIERO Y CONTABLE y DIRECCIONAMIENTO ESTRATÉGICO Y PLANEACIÓN INSTITUCIONAL
4. Se encuentran en proceso de revisión y aprobación nuevas versiones de mapa de riegsos y caracterizaciones de los procesos GESTIÓN CONTRACTUAL y ADMINSITRACIÓN DE BIENES Y SERVICIOS
5. Mensualmente se remite informe del estado del arte de la implmentación d ela politica institucional mediante memorando circular y los soportes se cargan en el aplicativo KAWAK como parte del analisis del indicador "Implementación política de administración del riesgo".
MEMORANDO No SF 43538  del  21/06/2021
 1.  Se publicaron las notas a los estados financieros a 31 de diciembre de 2020 en la pagina web del INVIAS, en el siguiente link: https://www.invias.gov.co/index.php/informacion-institucional/hechos-de-transparencia/informacion-financiera-y-contable/informacion-historica/estados-financieros/estados-financieros-2020/11410-notas-a-los-estados-financieros-a-31-de-diciembre-de-2020
MEMORANDO No OCI 44969 del 24/06/2021
 1. Mediante Memorando Circualr OCI 27279 del 22 de abril de 2021 se convocó reunión Extraordinaria del Comité Institucional de Coordinación de Control Interno para  la presentación por parte de la OAP de la propuesta de actualización de la Política Institucional de Administración del Riesgo, de acuerdo con la nueva Guía de Administración del Riesgo y del DAFP; la cual fue aprobada en  reunión del 11 de mayo de 2021, segun Acta No. 02. 
2. Se realizaron mesas de trabajo los días 14 y 20 de abril y 11 de mayo de 2021 con la facilitadora del MIPG de la Oficina Asesora de Planeación con el fin de revisar y actualizar el mapa de riesgos de Gestión y otros temas del Proceso Evaluación y Seguimiento . 
3. Se realizó y publicó el 14/05/2021 en la página WEB de la Entidad el Seguimiento  cuatrimestral al Plan Anticorrupción y Atención al Ciudadano - Mapa de Riesgos de Corrupción y Estrategia de Racionalización de Trámites Consolidada con corte a 30 de abril de 2021. https://www.invias.gov.co/index.php/plan-anticorrupcion-y-de-atencion-al-ciudadano; remitido al Señor Director General del INVÍAS mediante Memorando OCI  34261 del 19 de mayo de 2021.</t>
  </si>
  <si>
    <t>Como parte d ella implementación de la nueva política institucional de administración del riesgo se han adelantado mesas de trabajo para migrar/validar o proponer actualizaciones a los riesgos de corrupción, para preaprobación d ellos líderes de proceso.
MEMORANDO No SF 43538  del  21/06/2021
1. Mediante el memorando No SF 26695 del 21/04/2021 se dio respuesta a la Oficina Asesora de Planeación sobre la actualización del PAAC para la Subdirección Financiera. 
MEMORANDO No DO 45345  del  25/06/2021
 1. La Dirección Operativa envió a sus Unidades Ejecutoras (UE) el memorando circular No. DO 44446 de fecha 23/06/2021, la solicitud de reporte y diligenciamiento de los hechos asociados a presuntos hechos de corrupción. 2. Mediante correos electrónicos de fecha 6 y 7 de mayo de 2021 las Unidades Ejecutoras (DO-GPE, DO-GTE, GGP, SRN, SMF y SRT), informaron que se revisaron los informes semanales y mensuales presentados por las Interventoría en el primer mes del trimestre objeto de seguimiento, No se detectaron presuntos hechos de corrupción de acuerdo a las variables relacionadas en el mapa de riesgos de corrupción (Lo cual adjuntamos los soportes). 3. Las Unidades Ejecutoras mediante memorandos DO-GPE 45292 del 25/06/2021, DO-GTE 44893 del 24/06/2021, SMF 44838 del 24/06/2021, DO-GGP 44977 del 24/06/2021, SRT 45952 del 29/06/2021 y SRN 46540 del 30/06/2021, dieron respuesta al requerimiento efectuado por la DO en donde y de acuerdo con los formatos remitidos por cada una de las UE se revisó para cada uno de los contratos en coordinación con las Interventorías.
En la revisión efectuada por los Interventores, Supervisores y Gestores al seguimiento en las obras, informes semanales y mensuales, NO se evidenciaron presuntos hechos de corrupción.</t>
  </si>
  <si>
    <t>MEMORANDO No DG-GC 47713   del  06/07/2021
Actividad cumplida en el segundo trimestre, publicación del seguimiento a la nueva versión 2021 del PAAC con corte al 30 de abril, disponible en el vínculo: https://www.invias.gov.co/index.php/plan-anticorrupcion-y-de-atencion-al-ciudadano</t>
  </si>
  <si>
    <t>MEMORANDO No OCI 44969 del 24/06/2021
Se realizó y publicó el 14/05/2021 en la página WEB de la Entidad el Seguimiento al Plan Anticorrupción y Atención al Ciudadano - Mapa de Riesgos de Corrupción y Estrategia de Racionalización de Trámites Consolidada con corte a 30 de abril de 2021. https://www.invias.gov.co/index.php/plan-anticorrupcion-y-de-atencion-al-ciudadano; remitido al Señor Director General del INVÍAS mediante Memorando OCI  34261 del 19 de mayo de 2021.
MEMORANDO No DG-GC 47713   del  06/07/2021
Actividad cumplida en el segundo trimestre, publicación del seguimiento a la nueva versión 2021 del PAAC con corte al 30 de abril, disponible en el vínculo: https://www.invias.gov.co/index.php/plan-anticorrupcion-y-de-atencion-al-ciudadano</t>
  </si>
  <si>
    <t>MEMORANDO No DO 45345  del  25/06/2021
Se han producido informes que fueron socializados por el Gobierno Nacional durante el año 2020, exponiendo los avances en la implementación del acuerdo de paz. Dentro de dichos informes se incluyen avances hechos desde la entidad, en especifico frente a las inversiones en los municipios PDET.</t>
  </si>
  <si>
    <t>MEMORANDO No DO 45345  del  25/06/2021
La Dirección Operativa ha atendido lo pertinente a cada una de las actividades que por parte de la Oficina Asesora de Planeación (quien lidera el tema) para dar cumplimiento a una eficiente y responsable rendición de cuentas, atendiendo los criterios que establece la normatividad en mención. 
MEMORANDO No DG-GC 47713   del  06/07/2021
Actividad cumplida en el segundo trimestre, transmisiones en vivo a través de Facebook Live, disponibles en el vínculo: https://www.invias.gov.co/index.php/servicios-al-ciudadano/participacion-en-linea/resultados-de-participacion</t>
  </si>
  <si>
    <t>MEMORANDO No DO 45345  del  25/06/2021
Desde la Subdirección de la Red Terciaria y Férrea, continuamos trabajando de manera articulada con la D.G y con la Oficina de comunicación de la entidad, para dar a conocer los avances que en temas de vías terciarias hemos tenido en el marco de la implementación de los acuerdos de paz; como por ejemplo, la donación hecha por la fundación wuffet, para el mejoramiento de vías terciarias en la región del Catatumbo. Así mismo, se ha diseñado de manera articulada con la DG - oficina asesora de comunicaciones, la cartilla del programa Colombia Rural, el cual, se desarrollara en varios departamento azotados por el conflicto armado interno. https://www.invias.gov.co/index.php/sala/noticias/3941-gobierno-duque-gestiona-donacion-de-60-000-millones-para-el-mejoramiento-de-80-km-de-vias-rurales-en-la-region-de-catatumbo</t>
  </si>
  <si>
    <t>MEMORANDO No DT 46472 del 30/06/2021
 Se cuenta con cronograma de trabajo desde la Dirección Técnica con el fin de apoyar la realización de chat ciudadano desde la unidades ejecutoras, contamos con cuatro chat programados de la siguiente manera: 1. Dirección Técnica (Fuente de Financiación Titularización) que se realizara a finalizar este mes de junio 2. Subdirección de estudios e Innovación (nuevas tecnologías) 3. Subdirección de medio ambiente 4. Subdirección de atención y prevención de emergencias (tema de conocimiento) 
MEMORANDO No DO 45345  del  25/06/2021
abril
https://www.facebook.com/119634601512493/videos/456485848919163
https://www.facebook.com/119634601512493/videos/560240098280105
https://www.facebook.com/119634601512493/videos/4077529442299511
https://www.facebook.com/119634601512493/videos/793723104903993
junio
https://www.facebook.com/119634601512493/videos/165938755410182
La Dirección Operativa en colaboración con el área de comunicaciones realizo en el mes de abril 4 Facebook live para informar e incentivar la participación ciudadana en los inicios y finalización de obras, información de proyectos en el departamento de Boyacá y firma de convenios en el departamento de Córdoba.
MEMORANDO No DG-GC 47713   del  06/07/2021
Se realizaron 3 chats virtuales en vivo durante el segundo trimestre, disponibles en el vínculo: https://www.invias.gov.co/index.php/servicios-al-ciudadano/participacion-en-linea/resultados-de-participacion</t>
  </si>
  <si>
    <t xml:space="preserve">No aplica en el periodo
MEMORANDO No DO 45345  del  25/06/2021
No aplica en el periodo, sin embargo la Dirección Operativa, ha estado atenta a los requerimientos y a brindado apoyo a los temas pertinentes y conducentes a propiciar los espacios que han permitido interacción con la ciudadanía. </t>
  </si>
  <si>
    <t>MEMORANDO No DT 46472 del 30/06/2021
Desde la subdirección de medio ambiente se realizan periódicamente capacitaciones a las veedurías del área de influencia del proyecto con el fin de cumplir con nuestras funciones como supervisores. 
MEMORANDO No DO 45345  del  25/06/2021
El manejo de  lo concerniente a las veedurías esta a cargo del grupo de gestión social de la subdirección de medio ambiente y gestión social,  la Dirección Operativa ha  atendiendo  lo precisado en el Manual de Interventoría sobre el cual se han venido realizando capacitaciones que permitan articular el trabajo con las veedurías, en cada uno de los proyectos.</t>
  </si>
  <si>
    <t>MEMORANDO No DT 46472 del 30/06/2021
Desde la Dirección Técnica se lidera la estrategia de participación ciudadana implementada a través de los chat ciudadanos, donde tenemos un dialogo de doble vía con la ciudadanía, permitiendo un intercambio de información que nutra nuestro accionar. 
MEMORANDO No DO 45345  del  25/06/2021
Se encuentra a cargo de la Secretaría General, No obstante La Dirección Operativa está presta a colaborar en lo que la Secretaría General requiera para su cumplimiento.
MEMORANDO No SG-GAC 49237  del 12/07/2021 
1. Mediante memorandos SG-GAC 41949 y SG-GAC 41951 del 15-06-2021, se solicito verificación y ampliación de la información a las unidades ejecutoras, frente a las actividades de participación ciudadana.</t>
  </si>
  <si>
    <t>MEMORANDO No DO 45345  del  25/06/2021
Se encuentra a cargo de la Secretaría General. Sin embargo La Dirección Operativa presta colaboración para que se pueda dar aplicabilidad a las acciones que ameriten, en aras de garantizar el mejoramiento de condiciones laborales de las personas en condición de discapacidad. De igual manera se informa que la Dirección Territorial BOYACA Y CASANARE, realizaron adecuación y construcción de rampas para personal en condición de discapacidad en la presente vigencia.
MEMORANDO No SG-GAC 49237  del 12/07/2021 
Con memorando circular SG GAC 38254 del 01/06/2021 -  Solicitud información adecuaciones</t>
  </si>
  <si>
    <t>MEMORANDO No SG-GAC 49237  del 12/07/2021 
Mediante MEMORANDO No SG-GAC 46409 30/06/2021, se solicito la publicación y diseño del Protocolo de atención por canales</t>
  </si>
  <si>
    <t>MEMORANDO No SG-GAC 49237  del 12/07/2021 
Con memorando No SG-GAC 40482 del 9 de junio del 2021 se solicito publicación sobre el buen uso de los canales de atención, se realizo publicación con una comunicación interna del 10 de junio del 2021</t>
  </si>
  <si>
    <r>
      <t xml:space="preserve">MEMORANDO No SG-GAC 49237  del 12/07/2021 
Con memorando No SG-GAC 33468 Fecha: 14/05/2021 se recordó al GTH el incentivo
</t>
    </r>
    <r>
      <rPr>
        <sz val="11"/>
        <color rgb="FFFF0000"/>
        <rFont val="Calibri"/>
        <family val="2"/>
        <scheme val="minor"/>
      </rPr>
      <t>Información solicitada mediante Memorando Circular No. OAP 40246 08/06/2021 y reiterada mediante Memorando Circular No OAP 50524  del  15/07/2021</t>
    </r>
    <r>
      <rPr>
        <sz val="11"/>
        <color theme="1"/>
        <rFont val="Calibri"/>
        <family val="2"/>
        <scheme val="minor"/>
      </rPr>
      <t xml:space="preserve">
</t>
    </r>
  </si>
  <si>
    <t>MEMORANDO No SG-GAC 49237  del 12/07/2021 
Sean realizado 5 mesas  y las grabaciones  reposan en SharePoint</t>
  </si>
  <si>
    <t>MEMORANDO No SG-GAC 49237  del 12/07/2021 
Con memorando SG GAC 31981 del 10 de mayo 2021 se solicito al grupo de comunicaciones el diseño y la publicación del protocolo de lenguaje claro, publicado y socializado el 4 de junio del 2021 por medio de comunicaciones internas y se realizo capacitación por TEAMS a los funcionarios de la entidad el 10 de junio del 2021, se solicitud publicación del informe del laboratorio de simplicidad y ya esta publicado en pagina web - https://www.invias.gov.co/index.php/archivo-y-documentos/atencion-al-ciudadano/11639-informe-del-laboratorio-de-simplicidad-invias-lenguaje-claro</t>
  </si>
  <si>
    <t xml:space="preserve">MEMORANDO No SG-GAC 49237  del 12/07/2021 
Mediante reunión del 16/06/2021, y con Acta 02 se revisó Avances de la meta 16. Encuesta para identificar necesidades, expectativas e intereses del ciudadano, y se dejo constancia de las tareas asignadas. </t>
  </si>
  <si>
    <t>MEMORANDO No DT 46472 del 30/06/2021
Desde la subdirección de medio ambiente se cuenta con registro de  las observaciones presentadas por las veedurías ciudadanas las cuales nos permiten hacer seguimiento a la participación ciudadana dentro de nuestros proyectos. (se  cuenta con archivo Excel) con el fin de construir en conjunto un sistema informático
MEMORANDO No DO 45345  del  25/06/2021
 La Dirección Operativa esta presta para que sus colaboradores apoyen la estructuración del registro o herramienta electrónica que se requiere para dar cumplimiento en su totalidad.</t>
  </si>
  <si>
    <t>MEMORANDO No SG-GAC 49237  del 12/07/2021 
Con Memorando Circulares No SG-GAC 27311 del 23 de abril del 2021 y  SG GAC 40988 del 10 de junio del 2021, se solicito información para la "ELABORACION PORTAFOLIO DE SERVICIOS"</t>
  </si>
  <si>
    <t xml:space="preserve">Actividad con avance del 85%  en el primer trimestre
 Disponible https://app.powerbi.com/view?r=eyJrIjoiNjgzNzM5NGUtMmZmZC00Yzc2LThhODQtMGJmNTY3YjM2ZmNiIiwidCI6ImViMTcxOTI4LTI5MjktNGYyYy1hNzU5LWI1Y2MyYWM3MmFmYiIsImMiOjR9
No se conformo el conjunto de datos abiertos porque no fue entregado por el área responsable.
MEMORANDO No DT 46472 del 30/06/2021
Desde la DT se ha diseñado y trabajado en proyectos piloto con la información de la SEI, teniendo en este momento un diccionario de actos abiertos muy amplio, a la fecha estamos a la espera del apoyo de la DO para continuar con el avance y de la aprobación por parte de la alta Dirección. se ha venido trabajado con el equipo de comunicaciones y el equipo de sistemas de la OAP </t>
  </si>
  <si>
    <t xml:space="preserve">MEMORANDO No DG-GC 47713   del  06/07/2021
Se realizó la publicación de un banner en el segundo trimestre sobre la sección de Trámites, disponible en: https://www.invias.gov.co/index.php
MEMORANDO No SG-GAC 49237  del 12/07/2021 
Con memorando SG-GAC 33410 del 14/05/2021 se solicito la publicación de banner, banner publicado </t>
  </si>
  <si>
    <t xml:space="preserve">MEMORANDO No SG-GAC 49237  del 12/07/2021 
Se realizo reunión por Google meet el 27 de mayo Invitación Reu Software KAWAK  por FERNANDO y se realizo reunión por TEAMS el 11 de junio - demostración aplicativo OPHELIA SUIT - modulo PQRD </t>
  </si>
  <si>
    <t xml:space="preserve">MEMORANDO No SA 50922  16/07/2021
"Remitir los avances  del II Trimestre de la Actividad " Diseñar e implementar una estrategia para la publicación de las declaraciones de renta de los servidores públicos", liderada por el Grupo de Gestión de Talento Humano remitir los avances  del II Trimestre de la Actividad " Diseñar e implementar una estrategia para la publicación de las declaraciones de renta de los servidores públicos", liderada por el Grupo de Gestión de Talento Humano ". Adjunta 17 imágenes en pdf
 </t>
  </si>
  <si>
    <t>MEMORANDO No OCI 44969 del 24/06/2021
De conformidad con el Plan de Auditoría Anual Aprobado por el Comité Institucional de Coordinación de Control Interno el  09 de marzo de 2021; el Plan Táctico y los Planes Operativos 2021 de la OCI;  mediante mesa de trabajo por el aplicativo TEAMS,  se realizó  el 3 de junio de 2021, la apertura de la  Auditoría Accesibilidad al Medio Físico. Espacios de Servicio al Ciudadano en la Administración Pública. Norma Técnica NTC 6047 -2013 - Direcciones Territoriales y Planta Central. La cual se divide en cinco (5) etapas, de las cuales el 24/06/2021 se dió inicio a la etapa (2). Con relación a la auditoría al Modelo de Seguridad y Privacidad de la Información (MSPI) -Gobierno en Línea y la Auditoría - Accesibilidad a páginas WEB - Norma Técnica NTC 5854, éstas están programadas para el tercer trimestre de la vigencia.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</si>
</sst>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Segoe UI Historic"/>
      <family val="2"/>
    </font>
    <font>
      <b/>
      <sz val="12"/>
      <color theme="1"/>
      <name val="Calibri"/>
      <family val="2"/>
    </font>
    <font>
      <b/>
      <sz val="11"/>
      <name val="Calibri"/>
      <family val="2"/>
    </font>
    <font>
      <sz val="11"/>
      <name val="Calibri"/>
      <family val="2"/>
    </font>
    <font>
      <b/>
      <shadow/>
      <sz val="11"/>
      <name val="Calibri"/>
      <family val="2"/>
    </font>
    <font>
      <b/>
      <sz val="14"/>
      <color theme="0"/>
      <name val="Calibri"/>
      <family val="2"/>
    </font>
    <font>
      <b/>
      <sz val="11"/>
      <color rgb="FFFFFFFF"/>
      <name val="Calibri"/>
      <family val="2"/>
      <scheme val="minor"/>
    </font>
    <font>
      <sz val="11"/>
      <color rgb="FFFFFFFF"/>
      <name val="Calibri"/>
      <family val="2"/>
      <scheme val="minor"/>
    </font>
    <font>
      <b/>
      <sz val="10"/>
      <name val="Calibri"/>
      <family val="2"/>
      <scheme val="minor"/>
    </font>
    <font>
      <sz val="11"/>
      <name val="Calibri"/>
      <family val="2"/>
      <scheme val="minor"/>
    </font>
    <font>
      <sz val="11"/>
      <color rgb="FFFF0000"/>
      <name val="Calibri"/>
      <family val="2"/>
      <scheme val="minor"/>
    </font>
  </fonts>
  <fills count="33">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rgb="FFFFE8CB"/>
        <bgColor indexed="64"/>
      </patternFill>
    </fill>
    <fill>
      <patternFill patternType="solid">
        <fgColor rgb="FFFFF4E7"/>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theme="8" tint="-0.499984740745262"/>
        <bgColor indexed="64"/>
      </patternFill>
    </fill>
    <fill>
      <patternFill patternType="solid">
        <fgColor rgb="FFFF0000"/>
        <bgColor indexed="64"/>
      </patternFill>
    </fill>
    <fill>
      <patternFill patternType="solid">
        <fgColor theme="0"/>
        <bgColor indexed="64"/>
      </patternFill>
    </fill>
  </fills>
  <borders count="104">
    <border>
      <left/>
      <right/>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thick">
        <color rgb="FFFFFFFF"/>
      </top>
      <bottom/>
      <diagonal/>
    </border>
    <border>
      <left style="medium">
        <color rgb="FFFFFFFF"/>
      </left>
      <right style="medium">
        <color rgb="FFFFFFFF"/>
      </right>
      <top style="thick">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bottom/>
      <diagonal/>
    </border>
    <border>
      <left style="medium">
        <color rgb="FFFFFFFF"/>
      </left>
      <right style="medium">
        <color rgb="FFFFFFFF"/>
      </right>
      <top/>
      <bottom style="medium">
        <color rgb="FFFFFFFF"/>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rgb="FFFFFFFF"/>
      </bottom>
      <diagonal/>
    </border>
    <border>
      <left/>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rgb="FFFFFFFF"/>
      </left>
      <right style="medium">
        <color indexed="64"/>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thick">
        <color rgb="FFFFFFFF"/>
      </bottom>
      <diagonal/>
    </border>
    <border>
      <left style="medium">
        <color rgb="FFFFFFFF"/>
      </left>
      <right/>
      <top style="medium">
        <color indexed="64"/>
      </top>
      <bottom style="thick">
        <color rgb="FFFFFFFF"/>
      </bottom>
      <diagonal/>
    </border>
    <border>
      <left style="medium">
        <color indexed="64"/>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style="medium">
        <color indexed="64"/>
      </left>
      <right style="medium">
        <color rgb="FFFFFFFF"/>
      </right>
      <top/>
      <bottom/>
      <diagonal/>
    </border>
    <border>
      <left style="medium">
        <color rgb="FFFFFFFF"/>
      </left>
      <right/>
      <top style="thick">
        <color rgb="FFFFFFFF"/>
      </top>
      <bottom/>
      <diagonal/>
    </border>
    <border>
      <left style="medium">
        <color indexed="64"/>
      </left>
      <right style="medium">
        <color rgb="FFFFFFFF"/>
      </right>
      <top style="thick">
        <color rgb="FFFFFFFF"/>
      </top>
      <bottom/>
      <diagonal/>
    </border>
    <border>
      <left style="medium">
        <color rgb="FFFFFFFF"/>
      </left>
      <right style="medium">
        <color indexed="64"/>
      </right>
      <top style="thick">
        <color rgb="FFFFFFFF"/>
      </top>
      <bottom/>
      <diagonal/>
    </border>
    <border>
      <left style="medium">
        <color rgb="FFFFFFFF"/>
      </left>
      <right/>
      <top style="thick">
        <color rgb="FFFFFFFF"/>
      </top>
      <bottom style="thick">
        <color rgb="FFFFFFFF"/>
      </bottom>
      <diagonal/>
    </border>
    <border>
      <left style="medium">
        <color indexed="64"/>
      </left>
      <right style="medium">
        <color rgb="FFFFFFFF"/>
      </right>
      <top style="thick">
        <color rgb="FFFFFFFF"/>
      </top>
      <bottom style="thick">
        <color rgb="FFFFFFFF"/>
      </bottom>
      <diagonal/>
    </border>
    <border>
      <left style="medium">
        <color rgb="FFFFFFFF"/>
      </left>
      <right style="medium">
        <color indexed="64"/>
      </right>
      <top style="thick">
        <color rgb="FFFFFFFF"/>
      </top>
      <bottom style="thick">
        <color rgb="FFFFFFFF"/>
      </bottom>
      <diagonal/>
    </border>
    <border>
      <left style="medium">
        <color rgb="FFFFFFFF"/>
      </left>
      <right/>
      <top style="thick">
        <color rgb="FFFFFFFF"/>
      </top>
      <bottom style="medium">
        <color rgb="FFFFFFFF"/>
      </bottom>
      <diagonal/>
    </border>
    <border>
      <left style="medium">
        <color indexed="64"/>
      </left>
      <right style="medium">
        <color rgb="FFFFFFFF"/>
      </right>
      <top style="thick">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thin">
        <color theme="0"/>
      </left>
      <right style="medium">
        <color rgb="FFFFFFFF"/>
      </right>
      <top style="thin">
        <color theme="0"/>
      </top>
      <bottom style="medium">
        <color indexed="64"/>
      </bottom>
      <diagonal/>
    </border>
    <border>
      <left style="medium">
        <color rgb="FFFFFFFF"/>
      </left>
      <right/>
      <top style="thin">
        <color theme="0"/>
      </top>
      <bottom style="medium">
        <color indexed="64"/>
      </bottom>
      <diagonal/>
    </border>
    <border>
      <left style="medium">
        <color indexed="64"/>
      </left>
      <right style="medium">
        <color rgb="FFFFFFFF"/>
      </right>
      <top style="thin">
        <color theme="0"/>
      </top>
      <bottom style="medium">
        <color indexed="64"/>
      </bottom>
      <diagonal/>
    </border>
    <border>
      <left style="medium">
        <color rgb="FFFFFFFF"/>
      </left>
      <right style="medium">
        <color rgb="FFFFFFFF"/>
      </right>
      <top style="thin">
        <color theme="0"/>
      </top>
      <bottom style="medium">
        <color indexed="64"/>
      </bottom>
      <diagonal/>
    </border>
    <border>
      <left style="medium">
        <color rgb="FFFFFFFF"/>
      </left>
      <right style="medium">
        <color indexed="64"/>
      </right>
      <top style="thin">
        <color theme="0"/>
      </top>
      <bottom style="medium">
        <color indexed="64"/>
      </bottom>
      <diagonal/>
    </border>
    <border>
      <left style="medium">
        <color indexed="64"/>
      </left>
      <right style="medium">
        <color rgb="FFFFFFFF"/>
      </right>
      <top/>
      <bottom style="medium">
        <color indexed="64"/>
      </bottom>
      <diagonal/>
    </border>
    <border>
      <left style="medium">
        <color rgb="FFFFFFFF"/>
      </left>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top style="thick">
        <color rgb="FFFFFFFF"/>
      </top>
      <bottom style="medium">
        <color indexed="64"/>
      </bottom>
      <diagonal/>
    </border>
    <border>
      <left style="medium">
        <color indexed="64"/>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style="medium">
        <color rgb="FFFFFFFF"/>
      </right>
      <top/>
      <bottom style="medium">
        <color rgb="FFFFFFFF"/>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medium">
        <color rgb="FFFFFFFF"/>
      </top>
      <bottom style="medium">
        <color rgb="FFFFFFFF"/>
      </bottom>
      <diagonal/>
    </border>
    <border>
      <left style="medium">
        <color indexed="64"/>
      </left>
      <right/>
      <top/>
      <bottom style="medium">
        <color indexed="64"/>
      </bottom>
      <diagonal/>
    </border>
    <border>
      <left/>
      <right/>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rgb="FFFFFFFF"/>
      </left>
      <right style="medium">
        <color rgb="FFFFFFFF"/>
      </right>
      <top style="medium">
        <color indexed="64"/>
      </top>
      <bottom/>
      <diagonal/>
    </border>
    <border>
      <left style="medium">
        <color rgb="FFFFFFFF"/>
      </left>
      <right/>
      <top style="medium">
        <color indexed="64"/>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rgb="FFFFFFFF"/>
      </left>
      <right/>
      <top style="medium">
        <color rgb="FFFFFFFF"/>
      </top>
      <bottom style="medium">
        <color rgb="FFFFFFFF"/>
      </bottom>
      <diagonal/>
    </border>
    <border>
      <left style="medium">
        <color rgb="FFFFFFFF"/>
      </left>
      <right style="medium">
        <color rgb="FFFFFFFF"/>
      </right>
      <top style="medium">
        <color rgb="FFFFFFFF"/>
      </top>
      <bottom style="medium">
        <color indexed="64"/>
      </bottom>
      <diagonal/>
    </border>
    <border>
      <left style="medium">
        <color rgb="FFFFFFFF"/>
      </left>
      <right/>
      <top style="medium">
        <color rgb="FFFFFFFF"/>
      </top>
      <bottom style="medium">
        <color indexed="64"/>
      </bottom>
      <diagonal/>
    </border>
    <border>
      <left style="medium">
        <color indexed="64"/>
      </left>
      <right style="medium">
        <color rgb="FFFFFFFF"/>
      </right>
      <top style="medium">
        <color rgb="FFFFFFFF"/>
      </top>
      <bottom style="medium">
        <color indexed="64"/>
      </bottom>
      <diagonal/>
    </border>
    <border>
      <left style="medium">
        <color rgb="FFFFFFFF"/>
      </left>
      <right style="medium">
        <color indexed="64"/>
      </right>
      <top style="medium">
        <color rgb="FFFFFFFF"/>
      </top>
      <bottom style="medium">
        <color indexed="64"/>
      </bottom>
      <diagonal/>
    </border>
    <border>
      <left style="medium">
        <color rgb="FFFFFFFF"/>
      </left>
      <right/>
      <top style="medium">
        <color indexed="64"/>
      </top>
      <bottom/>
      <diagonal/>
    </border>
    <border>
      <left style="medium">
        <color rgb="FFFFFFFF"/>
      </left>
      <right style="medium">
        <color indexed="64"/>
      </right>
      <top style="medium">
        <color indexed="64"/>
      </top>
      <bottom/>
      <diagonal/>
    </border>
    <border>
      <left style="thick">
        <color rgb="FFFFFFFF"/>
      </left>
      <right style="medium">
        <color rgb="FFFFFFFF"/>
      </right>
      <top style="thick">
        <color rgb="FFFFFFFF"/>
      </top>
      <bottom style="medium">
        <color rgb="FFFFFFFF"/>
      </bottom>
      <diagonal/>
    </border>
    <border>
      <left style="thick">
        <color rgb="FFFFFFFF"/>
      </left>
      <right style="medium">
        <color rgb="FFFFFFFF"/>
      </right>
      <top style="medium">
        <color rgb="FFFFFFFF"/>
      </top>
      <bottom/>
      <diagonal/>
    </border>
    <border>
      <left style="thick">
        <color rgb="FFFFFFFF"/>
      </left>
      <right style="medium">
        <color rgb="FFFFFFFF"/>
      </right>
      <top style="medium">
        <color rgb="FFFFFFFF"/>
      </top>
      <bottom style="medium">
        <color rgb="FFFFFFFF"/>
      </bottom>
      <diagonal/>
    </border>
    <border>
      <left style="medium">
        <color rgb="FFFFFFFF"/>
      </left>
      <right/>
      <top/>
      <bottom style="thick">
        <color rgb="FFFFFFFF"/>
      </bottom>
      <diagonal/>
    </border>
    <border>
      <left style="medium">
        <color rgb="FFFFFFFF"/>
      </left>
      <right style="medium">
        <color rgb="FFFFFFFF"/>
      </right>
      <top/>
      <bottom style="medium">
        <color indexed="64"/>
      </bottom>
      <diagonal/>
    </border>
    <border>
      <left style="medium">
        <color rgb="FFFFFFFF"/>
      </left>
      <right/>
      <top style="medium">
        <color rgb="FFFFFFFF"/>
      </top>
      <bottom style="thick">
        <color rgb="FFFFFFFF"/>
      </bottom>
      <diagonal/>
    </border>
    <border>
      <left style="medium">
        <color indexed="64"/>
      </left>
      <right style="medium">
        <color rgb="FFFFFFFF"/>
      </right>
      <top style="medium">
        <color rgb="FFFFFFFF"/>
      </top>
      <bottom style="thick">
        <color rgb="FFFFFFFF"/>
      </bottom>
      <diagonal/>
    </border>
    <border>
      <left style="medium">
        <color rgb="FFFFFFFF"/>
      </left>
      <right style="medium">
        <color indexed="64"/>
      </right>
      <top style="medium">
        <color rgb="FFFFFFFF"/>
      </top>
      <bottom style="thick">
        <color rgb="FFFFFFF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rgb="FFFFFFFF"/>
      </left>
      <right style="medium">
        <color rgb="FFFFFFFF"/>
      </right>
      <top style="medium">
        <color indexed="64"/>
      </top>
      <bottom style="medium">
        <color indexed="64"/>
      </bottom>
      <diagonal/>
    </border>
    <border>
      <left style="medium">
        <color rgb="FFFFFFFF"/>
      </left>
      <right/>
      <top style="medium">
        <color indexed="64"/>
      </top>
      <bottom style="medium">
        <color indexed="64"/>
      </bottom>
      <diagonal/>
    </border>
    <border>
      <left style="medium">
        <color indexed="64"/>
      </left>
      <right style="medium">
        <color rgb="FFFFFFFF"/>
      </right>
      <top style="medium">
        <color indexed="64"/>
      </top>
      <bottom style="medium">
        <color indexed="64"/>
      </bottom>
      <diagonal/>
    </border>
    <border>
      <left style="medium">
        <color rgb="FFFFFFFF"/>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top/>
      <bottom style="thin">
        <color indexed="64"/>
      </bottom>
      <diagonal/>
    </border>
    <border>
      <left/>
      <right style="medium">
        <color rgb="FFFFFFFF"/>
      </right>
      <top style="medium">
        <color rgb="FFFFFFFF"/>
      </top>
      <bottom/>
      <diagonal/>
    </border>
    <border>
      <left style="medium">
        <color indexed="64"/>
      </left>
      <right/>
      <top/>
      <bottom style="medium">
        <color rgb="FFFFFFFF"/>
      </bottom>
      <diagonal/>
    </border>
    <border>
      <left style="medium">
        <color rgb="FFFFFFFF"/>
      </left>
      <right/>
      <top/>
      <bottom style="medium">
        <color rgb="FFFFFFFF"/>
      </bottom>
      <diagonal/>
    </border>
    <border>
      <left style="thin">
        <color indexed="64"/>
      </left>
      <right style="thin">
        <color indexed="64"/>
      </right>
      <top style="thin">
        <color indexed="64"/>
      </top>
      <bottom style="medium">
        <color indexed="64"/>
      </bottom>
      <diagonal/>
    </border>
  </borders>
  <cellStyleXfs count="3">
    <xf numFmtId="0" fontId="0" fillId="0" borderId="0"/>
    <xf numFmtId="9" fontId="1" fillId="0" borderId="0" applyFont="0" applyFill="0" applyBorder="0" applyAlignment="0" applyProtection="0"/>
    <xf numFmtId="0" fontId="3" fillId="0" borderId="0"/>
  </cellStyleXfs>
  <cellXfs count="470">
    <xf numFmtId="0" fontId="0" fillId="0" borderId="0" xfId="0"/>
    <xf numFmtId="0" fontId="0" fillId="0" borderId="0" xfId="0" applyAlignment="1">
      <alignment textRotation="90"/>
    </xf>
    <xf numFmtId="0" fontId="0" fillId="0" borderId="0" xfId="0" applyAlignment="1">
      <alignment horizontal="center" vertical="center"/>
    </xf>
    <xf numFmtId="1" fontId="0" fillId="0" borderId="0" xfId="0" applyNumberFormat="1" applyAlignment="1">
      <alignment horizontal="center" vertical="center"/>
    </xf>
    <xf numFmtId="164" fontId="0" fillId="0" borderId="0" xfId="1" applyNumberFormat="1" applyFont="1" applyAlignment="1">
      <alignment horizontal="center" vertical="center"/>
    </xf>
    <xf numFmtId="0" fontId="0" fillId="0" borderId="18" xfId="0" applyBorder="1"/>
    <xf numFmtId="0" fontId="0" fillId="0" borderId="18" xfId="0" applyBorder="1" applyAlignment="1">
      <alignment horizontal="center" vertical="center"/>
    </xf>
    <xf numFmtId="9" fontId="0" fillId="0" borderId="18" xfId="1" applyFont="1" applyBorder="1" applyAlignment="1">
      <alignment horizontal="center" vertical="center"/>
    </xf>
    <xf numFmtId="9" fontId="0" fillId="0" borderId="18" xfId="0" applyNumberFormat="1" applyBorder="1" applyAlignment="1">
      <alignment horizontal="center" vertical="center"/>
    </xf>
    <xf numFmtId="1" fontId="0" fillId="0" borderId="0" xfId="0" applyNumberFormat="1"/>
    <xf numFmtId="0" fontId="10" fillId="29" borderId="18" xfId="0" applyFont="1" applyFill="1" applyBorder="1" applyAlignment="1">
      <alignment horizontal="center" vertical="center" wrapText="1"/>
    </xf>
    <xf numFmtId="14" fontId="11" fillId="29" borderId="18" xfId="0" applyNumberFormat="1" applyFont="1" applyFill="1" applyBorder="1" applyAlignment="1">
      <alignment horizontal="center" vertical="center" wrapText="1"/>
    </xf>
    <xf numFmtId="0" fontId="11" fillId="29" borderId="18" xfId="0" applyFont="1" applyFill="1" applyBorder="1" applyAlignment="1">
      <alignment horizontal="center" vertical="center" wrapText="1"/>
    </xf>
    <xf numFmtId="0" fontId="0" fillId="0" borderId="18" xfId="0" applyBorder="1" applyAlignment="1">
      <alignment wrapText="1"/>
    </xf>
    <xf numFmtId="14" fontId="0" fillId="0" borderId="18" xfId="0" applyNumberFormat="1" applyBorder="1"/>
    <xf numFmtId="1" fontId="0" fillId="0" borderId="18" xfId="0" applyNumberFormat="1" applyBorder="1"/>
    <xf numFmtId="9" fontId="0" fillId="0" borderId="18" xfId="1" applyFont="1" applyBorder="1" applyAlignment="1">
      <alignment horizontal="center"/>
    </xf>
    <xf numFmtId="2" fontId="0" fillId="0" borderId="18" xfId="0" applyNumberFormat="1" applyBorder="1" applyAlignment="1">
      <alignment horizontal="center"/>
    </xf>
    <xf numFmtId="0" fontId="0" fillId="0" borderId="19" xfId="0" applyBorder="1" applyAlignment="1" applyProtection="1">
      <alignment horizontal="left" vertical="top" wrapText="1"/>
      <protection locked="0"/>
    </xf>
    <xf numFmtId="0" fontId="0" fillId="0" borderId="97" xfId="0" applyBorder="1" applyAlignment="1" applyProtection="1">
      <alignment horizontal="left" vertical="top" wrapText="1"/>
      <protection locked="0"/>
    </xf>
    <xf numFmtId="164" fontId="12" fillId="32" borderId="11" xfId="1" applyNumberFormat="1" applyFont="1" applyFill="1" applyBorder="1" applyAlignment="1" applyProtection="1">
      <alignment horizontal="center" vertical="center" wrapText="1"/>
      <protection locked="0"/>
    </xf>
    <xf numFmtId="164" fontId="12" fillId="32" borderId="17" xfId="1" applyNumberFormat="1" applyFont="1" applyFill="1" applyBorder="1" applyAlignment="1" applyProtection="1">
      <alignment horizontal="center" vertical="center" wrapText="1"/>
      <protection locked="0"/>
    </xf>
    <xf numFmtId="164" fontId="12" fillId="32" borderId="96" xfId="1" applyNumberFormat="1" applyFont="1" applyFill="1" applyBorder="1" applyAlignment="1" applyProtection="1">
      <alignment horizontal="center" vertical="center" wrapText="1"/>
      <protection locked="0"/>
    </xf>
    <xf numFmtId="9" fontId="0" fillId="0" borderId="0" xfId="1" applyFont="1"/>
    <xf numFmtId="9" fontId="0" fillId="0" borderId="0" xfId="0" applyNumberFormat="1"/>
    <xf numFmtId="0" fontId="0" fillId="0" borderId="19" xfId="0" applyFill="1" applyBorder="1" applyAlignment="1" applyProtection="1">
      <alignment horizontal="left" vertical="top" wrapText="1"/>
      <protection locked="0"/>
    </xf>
    <xf numFmtId="0" fontId="13" fillId="0" borderId="19" xfId="0" applyFont="1" applyFill="1" applyBorder="1" applyAlignment="1" applyProtection="1">
      <alignment horizontal="left" vertical="top" wrapText="1"/>
      <protection locked="0"/>
    </xf>
    <xf numFmtId="0" fontId="14" fillId="0" borderId="19" xfId="0" applyFont="1" applyBorder="1" applyAlignment="1" applyProtection="1">
      <alignment horizontal="left" vertical="top" wrapText="1"/>
      <protection locked="0"/>
    </xf>
    <xf numFmtId="0" fontId="2" fillId="0" borderId="19" xfId="0" applyFont="1" applyBorder="1" applyAlignment="1" applyProtection="1">
      <alignment horizontal="left" vertical="top" wrapText="1"/>
      <protection locked="0"/>
    </xf>
    <xf numFmtId="0" fontId="0" fillId="0" borderId="0" xfId="0" applyAlignment="1" applyProtection="1">
      <alignment textRotation="90"/>
    </xf>
    <xf numFmtId="0" fontId="0" fillId="0" borderId="0" xfId="0" applyProtection="1"/>
    <xf numFmtId="0" fontId="0" fillId="0" borderId="0" xfId="0" applyAlignment="1" applyProtection="1">
      <alignment horizontal="center" vertical="center"/>
    </xf>
    <xf numFmtId="0" fontId="0" fillId="0" borderId="0" xfId="0" applyAlignment="1" applyProtection="1">
      <alignment textRotation="90" wrapText="1"/>
    </xf>
    <xf numFmtId="0" fontId="5" fillId="6" borderId="5" xfId="0" applyFont="1" applyFill="1" applyBorder="1" applyAlignment="1" applyProtection="1">
      <alignment horizontal="center" vertical="center" wrapText="1" readingOrder="1"/>
    </xf>
    <xf numFmtId="0" fontId="5" fillId="6" borderId="20" xfId="0" applyFont="1" applyFill="1" applyBorder="1" applyAlignment="1" applyProtection="1">
      <alignment horizontal="center" vertical="center" wrapText="1" readingOrder="1"/>
    </xf>
    <xf numFmtId="0" fontId="9" fillId="28" borderId="21" xfId="0" applyFont="1" applyFill="1" applyBorder="1" applyAlignment="1" applyProtection="1">
      <alignment horizontal="center" vertical="center" textRotation="90" wrapText="1" readingOrder="1"/>
    </xf>
    <xf numFmtId="0" fontId="9" fillId="28" borderId="5" xfId="0" applyFont="1" applyFill="1" applyBorder="1" applyAlignment="1" applyProtection="1">
      <alignment horizontal="center" vertical="center" textRotation="90" wrapText="1" readingOrder="1"/>
    </xf>
    <xf numFmtId="0" fontId="9" fillId="28" borderId="20" xfId="0" applyFont="1" applyFill="1" applyBorder="1" applyAlignment="1" applyProtection="1">
      <alignment horizontal="center" vertical="center" textRotation="90" wrapText="1" readingOrder="1"/>
    </xf>
    <xf numFmtId="0" fontId="9" fillId="28" borderId="22" xfId="0" applyFont="1" applyFill="1" applyBorder="1" applyAlignment="1" applyProtection="1">
      <alignment horizontal="center" vertical="center" textRotation="90" wrapText="1" readingOrder="1"/>
    </xf>
    <xf numFmtId="1" fontId="4" fillId="5" borderId="23" xfId="2" applyNumberFormat="1" applyFont="1" applyFill="1" applyBorder="1" applyAlignment="1" applyProtection="1">
      <alignment horizontal="center" vertical="center" wrapText="1"/>
    </xf>
    <xf numFmtId="164" fontId="4" fillId="5" borderId="24" xfId="1" applyNumberFormat="1" applyFont="1" applyFill="1" applyBorder="1" applyAlignment="1" applyProtection="1">
      <alignment horizontal="center" vertical="center" wrapText="1"/>
    </xf>
    <xf numFmtId="1" fontId="4" fillId="5" borderId="24" xfId="2" applyNumberFormat="1" applyFont="1" applyFill="1" applyBorder="1" applyAlignment="1" applyProtection="1">
      <alignment horizontal="center" vertical="center" wrapText="1"/>
    </xf>
    <xf numFmtId="164" fontId="4" fillId="5" borderId="25" xfId="1" applyNumberFormat="1" applyFont="1" applyFill="1" applyBorder="1" applyAlignment="1" applyProtection="1">
      <alignment horizontal="center" vertical="center" wrapText="1"/>
    </xf>
    <xf numFmtId="0" fontId="9" fillId="30" borderId="100" xfId="0" applyFont="1" applyFill="1" applyBorder="1" applyAlignment="1" applyProtection="1">
      <alignment horizontal="center" vertical="center" textRotation="90" wrapText="1" readingOrder="1"/>
    </xf>
    <xf numFmtId="0" fontId="9" fillId="30" borderId="5" xfId="0" applyFont="1" applyFill="1" applyBorder="1" applyAlignment="1" applyProtection="1">
      <alignment horizontal="center" vertical="center" wrapText="1" readingOrder="1"/>
    </xf>
    <xf numFmtId="0" fontId="6" fillId="8" borderId="27" xfId="0" applyFont="1" applyFill="1" applyBorder="1" applyAlignment="1" applyProtection="1">
      <alignment horizontal="center" vertical="center" wrapText="1" readingOrder="1"/>
    </xf>
    <xf numFmtId="0" fontId="7" fillId="9" borderId="28" xfId="0" applyFont="1" applyFill="1" applyBorder="1" applyAlignment="1" applyProtection="1">
      <alignment horizontal="center" vertical="center" wrapText="1" readingOrder="1"/>
    </xf>
    <xf numFmtId="0" fontId="6" fillId="9" borderId="30" xfId="0" applyFont="1" applyFill="1" applyBorder="1" applyAlignment="1" applyProtection="1">
      <alignment horizontal="center" vertical="center" wrapText="1" readingOrder="1"/>
    </xf>
    <xf numFmtId="0" fontId="6" fillId="9" borderId="28" xfId="0" applyFont="1" applyFill="1" applyBorder="1" applyAlignment="1" applyProtection="1">
      <alignment horizontal="center" vertical="center" wrapText="1" readingOrder="1"/>
    </xf>
    <xf numFmtId="0" fontId="6" fillId="9" borderId="29" xfId="0" applyFont="1" applyFill="1" applyBorder="1" applyAlignment="1" applyProtection="1">
      <alignment horizontal="center" vertical="center" wrapText="1" readingOrder="1"/>
    </xf>
    <xf numFmtId="0" fontId="6" fillId="9" borderId="31" xfId="0" applyFont="1" applyFill="1" applyBorder="1" applyAlignment="1" applyProtection="1">
      <alignment horizontal="center" vertical="center" wrapText="1" readingOrder="1"/>
    </xf>
    <xf numFmtId="1" fontId="7" fillId="9" borderId="30" xfId="0" applyNumberFormat="1" applyFont="1" applyFill="1" applyBorder="1" applyAlignment="1" applyProtection="1">
      <alignment horizontal="center" vertical="center" wrapText="1" readingOrder="1"/>
    </xf>
    <xf numFmtId="164" fontId="7" fillId="9" borderId="28" xfId="1" applyNumberFormat="1" applyFont="1" applyFill="1" applyBorder="1" applyAlignment="1" applyProtection="1">
      <alignment horizontal="center" vertical="center" wrapText="1" readingOrder="1"/>
    </xf>
    <xf numFmtId="1" fontId="7" fillId="9" borderId="28" xfId="0" applyNumberFormat="1" applyFont="1" applyFill="1" applyBorder="1" applyAlignment="1" applyProtection="1">
      <alignment horizontal="center" vertical="center" wrapText="1" readingOrder="1"/>
    </xf>
    <xf numFmtId="164" fontId="7" fillId="9" borderId="29" xfId="1" applyNumberFormat="1" applyFont="1" applyFill="1" applyBorder="1" applyAlignment="1" applyProtection="1">
      <alignment horizontal="center" vertical="center" wrapText="1" readingOrder="1"/>
    </xf>
    <xf numFmtId="164" fontId="12" fillId="31" borderId="12" xfId="1" applyNumberFormat="1" applyFont="1" applyFill="1" applyBorder="1" applyAlignment="1" applyProtection="1">
      <alignment horizontal="center" vertical="center" wrapText="1"/>
    </xf>
    <xf numFmtId="0" fontId="6" fillId="8" borderId="5" xfId="0" applyFont="1" applyFill="1" applyBorder="1" applyAlignment="1" applyProtection="1">
      <alignment horizontal="center" vertical="center" wrapText="1" readingOrder="1"/>
    </xf>
    <xf numFmtId="0" fontId="7" fillId="10" borderId="6" xfId="0" applyFont="1" applyFill="1" applyBorder="1" applyAlignment="1" applyProtection="1">
      <alignment horizontal="center" vertical="center" wrapText="1" readingOrder="1"/>
    </xf>
    <xf numFmtId="0" fontId="6" fillId="10" borderId="34" xfId="0" applyFont="1" applyFill="1" applyBorder="1" applyAlignment="1" applyProtection="1">
      <alignment horizontal="center" vertical="center" wrapText="1" readingOrder="1"/>
    </xf>
    <xf numFmtId="0" fontId="6" fillId="10" borderId="6" xfId="0" applyFont="1" applyFill="1" applyBorder="1" applyAlignment="1" applyProtection="1">
      <alignment horizontal="center" vertical="center" wrapText="1" readingOrder="1"/>
    </xf>
    <xf numFmtId="0" fontId="6" fillId="10" borderId="33" xfId="0" applyFont="1" applyFill="1" applyBorder="1" applyAlignment="1" applyProtection="1">
      <alignment horizontal="center" vertical="center" wrapText="1" readingOrder="1"/>
    </xf>
    <xf numFmtId="0" fontId="6" fillId="10" borderId="35" xfId="0" applyFont="1" applyFill="1" applyBorder="1" applyAlignment="1" applyProtection="1">
      <alignment horizontal="center" vertical="center" wrapText="1" readingOrder="1"/>
    </xf>
    <xf numFmtId="1" fontId="7" fillId="10" borderId="34" xfId="0" applyNumberFormat="1" applyFont="1" applyFill="1" applyBorder="1" applyAlignment="1" applyProtection="1">
      <alignment horizontal="center" vertical="center" wrapText="1" readingOrder="1"/>
    </xf>
    <xf numFmtId="164" fontId="7" fillId="10" borderId="6" xfId="1" applyNumberFormat="1" applyFont="1" applyFill="1" applyBorder="1" applyAlignment="1" applyProtection="1">
      <alignment horizontal="center" vertical="center" wrapText="1" readingOrder="1"/>
    </xf>
    <xf numFmtId="1" fontId="7" fillId="10" borderId="6" xfId="0" applyNumberFormat="1" applyFont="1" applyFill="1" applyBorder="1" applyAlignment="1" applyProtection="1">
      <alignment horizontal="center" vertical="center" wrapText="1" readingOrder="1"/>
    </xf>
    <xf numFmtId="164" fontId="7" fillId="10" borderId="33" xfId="1" applyNumberFormat="1" applyFont="1" applyFill="1" applyBorder="1" applyAlignment="1" applyProtection="1">
      <alignment horizontal="center" vertical="center" wrapText="1" readingOrder="1"/>
    </xf>
    <xf numFmtId="0" fontId="7" fillId="9" borderId="7" xfId="0" applyFont="1" applyFill="1" applyBorder="1" applyAlignment="1" applyProtection="1">
      <alignment horizontal="center" vertical="center" wrapText="1" readingOrder="1"/>
    </xf>
    <xf numFmtId="0" fontId="6" fillId="9" borderId="37" xfId="0" applyFont="1" applyFill="1" applyBorder="1" applyAlignment="1" applyProtection="1">
      <alignment horizontal="center" vertical="center" wrapText="1" readingOrder="1"/>
    </xf>
    <xf numFmtId="0" fontId="6" fillId="9" borderId="7" xfId="0" applyFont="1" applyFill="1" applyBorder="1" applyAlignment="1" applyProtection="1">
      <alignment horizontal="center" vertical="center" wrapText="1" readingOrder="1"/>
    </xf>
    <xf numFmtId="0" fontId="6" fillId="9" borderId="36" xfId="0" applyFont="1" applyFill="1" applyBorder="1" applyAlignment="1" applyProtection="1">
      <alignment horizontal="center" vertical="center" wrapText="1" readingOrder="1"/>
    </xf>
    <xf numFmtId="0" fontId="6" fillId="9" borderId="38" xfId="0" applyFont="1" applyFill="1" applyBorder="1" applyAlignment="1" applyProtection="1">
      <alignment horizontal="center" vertical="center" wrapText="1" readingOrder="1"/>
    </xf>
    <xf numFmtId="1" fontId="7" fillId="9" borderId="37" xfId="0" applyNumberFormat="1" applyFont="1" applyFill="1" applyBorder="1" applyAlignment="1" applyProtection="1">
      <alignment horizontal="center" vertical="center" wrapText="1" readingOrder="1"/>
    </xf>
    <xf numFmtId="164" fontId="7" fillId="9" borderId="7" xfId="1" applyNumberFormat="1" applyFont="1" applyFill="1" applyBorder="1" applyAlignment="1" applyProtection="1">
      <alignment horizontal="center" vertical="center" wrapText="1" readingOrder="1"/>
    </xf>
    <xf numFmtId="1" fontId="7" fillId="9" borderId="7" xfId="0" applyNumberFormat="1" applyFont="1" applyFill="1" applyBorder="1" applyAlignment="1" applyProtection="1">
      <alignment horizontal="center" vertical="center" wrapText="1" readingOrder="1"/>
    </xf>
    <xf numFmtId="164" fontId="7" fillId="9" borderId="36" xfId="1" applyNumberFormat="1" applyFont="1" applyFill="1" applyBorder="1" applyAlignment="1" applyProtection="1">
      <alignment horizontal="center" vertical="center" wrapText="1" readingOrder="1"/>
    </xf>
    <xf numFmtId="0" fontId="7" fillId="10" borderId="7" xfId="0" applyFont="1" applyFill="1" applyBorder="1" applyAlignment="1" applyProtection="1">
      <alignment horizontal="center" vertical="center" wrapText="1" readingOrder="1"/>
    </xf>
    <xf numFmtId="0" fontId="6" fillId="10" borderId="37" xfId="0" applyFont="1" applyFill="1" applyBorder="1" applyAlignment="1" applyProtection="1">
      <alignment horizontal="center" vertical="center" wrapText="1" readingOrder="1"/>
    </xf>
    <xf numFmtId="0" fontId="6" fillId="10" borderId="7" xfId="0" applyFont="1" applyFill="1" applyBorder="1" applyAlignment="1" applyProtection="1">
      <alignment horizontal="center" vertical="center" wrapText="1" readingOrder="1"/>
    </xf>
    <xf numFmtId="0" fontId="6" fillId="10" borderId="36" xfId="0" applyFont="1" applyFill="1" applyBorder="1" applyAlignment="1" applyProtection="1">
      <alignment horizontal="center" vertical="center" wrapText="1" readingOrder="1"/>
    </xf>
    <xf numFmtId="0" fontId="6" fillId="10" borderId="38" xfId="0" applyFont="1" applyFill="1" applyBorder="1" applyAlignment="1" applyProtection="1">
      <alignment horizontal="center" vertical="center" wrapText="1" readingOrder="1"/>
    </xf>
    <xf numFmtId="1" fontId="7" fillId="10" borderId="37" xfId="0" applyNumberFormat="1" applyFont="1" applyFill="1" applyBorder="1" applyAlignment="1" applyProtection="1">
      <alignment horizontal="center" vertical="center" wrapText="1" readingOrder="1"/>
    </xf>
    <xf numFmtId="164" fontId="7" fillId="10" borderId="7" xfId="1" applyNumberFormat="1" applyFont="1" applyFill="1" applyBorder="1" applyAlignment="1" applyProtection="1">
      <alignment horizontal="center" vertical="center" wrapText="1" readingOrder="1"/>
    </xf>
    <xf numFmtId="1" fontId="7" fillId="10" borderId="7" xfId="0" applyNumberFormat="1" applyFont="1" applyFill="1" applyBorder="1" applyAlignment="1" applyProtection="1">
      <alignment horizontal="center" vertical="center" wrapText="1" readingOrder="1"/>
    </xf>
    <xf numFmtId="164" fontId="7" fillId="10" borderId="36" xfId="1" applyNumberFormat="1" applyFont="1" applyFill="1" applyBorder="1" applyAlignment="1" applyProtection="1">
      <alignment horizontal="center" vertical="center" wrapText="1" readingOrder="1"/>
    </xf>
    <xf numFmtId="0" fontId="7" fillId="9" borderId="8" xfId="0" applyFont="1" applyFill="1" applyBorder="1" applyAlignment="1" applyProtection="1">
      <alignment horizontal="center" vertical="center" wrapText="1" readingOrder="1"/>
    </xf>
    <xf numFmtId="0" fontId="6" fillId="9" borderId="40" xfId="0" applyFont="1" applyFill="1" applyBorder="1" applyAlignment="1" applyProtection="1">
      <alignment horizontal="center" vertical="center" wrapText="1" readingOrder="1"/>
    </xf>
    <xf numFmtId="0" fontId="6" fillId="9" borderId="8" xfId="0" applyFont="1" applyFill="1" applyBorder="1" applyAlignment="1" applyProtection="1">
      <alignment horizontal="center" vertical="center" wrapText="1" readingOrder="1"/>
    </xf>
    <xf numFmtId="0" fontId="6" fillId="9" borderId="39" xfId="0" applyFont="1" applyFill="1" applyBorder="1" applyAlignment="1" applyProtection="1">
      <alignment horizontal="center" vertical="center" wrapText="1" readingOrder="1"/>
    </xf>
    <xf numFmtId="0" fontId="6" fillId="9" borderId="41" xfId="0" applyFont="1" applyFill="1" applyBorder="1" applyAlignment="1" applyProtection="1">
      <alignment horizontal="center" vertical="center" wrapText="1" readingOrder="1"/>
    </xf>
    <xf numFmtId="1" fontId="7" fillId="9" borderId="40" xfId="0" applyNumberFormat="1" applyFont="1" applyFill="1" applyBorder="1" applyAlignment="1" applyProtection="1">
      <alignment horizontal="center" vertical="center" wrapText="1" readingOrder="1"/>
    </xf>
    <xf numFmtId="164" fontId="7" fillId="9" borderId="8" xfId="1" applyNumberFormat="1" applyFont="1" applyFill="1" applyBorder="1" applyAlignment="1" applyProtection="1">
      <alignment horizontal="center" vertical="center" wrapText="1" readingOrder="1"/>
    </xf>
    <xf numFmtId="1" fontId="7" fillId="9" borderId="8" xfId="0" applyNumberFormat="1" applyFont="1" applyFill="1" applyBorder="1" applyAlignment="1" applyProtection="1">
      <alignment horizontal="center" vertical="center" wrapText="1" readingOrder="1"/>
    </xf>
    <xf numFmtId="164" fontId="7" fillId="9" borderId="39" xfId="1" applyNumberFormat="1" applyFont="1" applyFill="1" applyBorder="1" applyAlignment="1" applyProtection="1">
      <alignment horizontal="center" vertical="center" wrapText="1" readingOrder="1"/>
    </xf>
    <xf numFmtId="0" fontId="6" fillId="8" borderId="3" xfId="0" applyFont="1" applyFill="1" applyBorder="1" applyAlignment="1" applyProtection="1">
      <alignment horizontal="center" vertical="center" wrapText="1" readingOrder="1"/>
    </xf>
    <xf numFmtId="0" fontId="7" fillId="10" borderId="5" xfId="0" applyFont="1" applyFill="1" applyBorder="1" applyAlignment="1" applyProtection="1">
      <alignment horizontal="center" vertical="center" wrapText="1" readingOrder="1"/>
    </xf>
    <xf numFmtId="0" fontId="6" fillId="10" borderId="21" xfId="0" applyFont="1" applyFill="1" applyBorder="1" applyAlignment="1" applyProtection="1">
      <alignment horizontal="center" vertical="center" wrapText="1" readingOrder="1"/>
    </xf>
    <xf numFmtId="0" fontId="6" fillId="10" borderId="5" xfId="0" applyFont="1" applyFill="1" applyBorder="1" applyAlignment="1" applyProtection="1">
      <alignment horizontal="center" vertical="center" wrapText="1" readingOrder="1"/>
    </xf>
    <xf numFmtId="0" fontId="6" fillId="10" borderId="20" xfId="0" applyFont="1" applyFill="1" applyBorder="1" applyAlignment="1" applyProtection="1">
      <alignment horizontal="center" vertical="center" wrapText="1" readingOrder="1"/>
    </xf>
    <xf numFmtId="0" fontId="6" fillId="10" borderId="22" xfId="0" applyFont="1" applyFill="1" applyBorder="1" applyAlignment="1" applyProtection="1">
      <alignment horizontal="center" vertical="center" wrapText="1" readingOrder="1"/>
    </xf>
    <xf numFmtId="1" fontId="7" fillId="10" borderId="21" xfId="0" applyNumberFormat="1" applyFont="1" applyFill="1" applyBorder="1" applyAlignment="1" applyProtection="1">
      <alignment horizontal="center" vertical="center" wrapText="1" readingOrder="1"/>
    </xf>
    <xf numFmtId="164" fontId="7" fillId="10" borderId="5" xfId="1" applyNumberFormat="1" applyFont="1" applyFill="1" applyBorder="1" applyAlignment="1" applyProtection="1">
      <alignment horizontal="center" vertical="center" wrapText="1" readingOrder="1"/>
    </xf>
    <xf numFmtId="1" fontId="7" fillId="10" borderId="5" xfId="0" applyNumberFormat="1" applyFont="1" applyFill="1" applyBorder="1" applyAlignment="1" applyProtection="1">
      <alignment horizontal="center" vertical="center" wrapText="1" readingOrder="1"/>
    </xf>
    <xf numFmtId="164" fontId="7" fillId="10" borderId="20" xfId="1" applyNumberFormat="1" applyFont="1" applyFill="1" applyBorder="1" applyAlignment="1" applyProtection="1">
      <alignment horizontal="center" vertical="center" wrapText="1" readingOrder="1"/>
    </xf>
    <xf numFmtId="0" fontId="7" fillId="9" borderId="42" xfId="0" applyFont="1" applyFill="1" applyBorder="1" applyAlignment="1" applyProtection="1">
      <alignment horizontal="center" vertical="center" wrapText="1" readingOrder="1"/>
    </xf>
    <xf numFmtId="0" fontId="6" fillId="9" borderId="44" xfId="0" applyFont="1" applyFill="1" applyBorder="1" applyAlignment="1" applyProtection="1">
      <alignment horizontal="center" vertical="center" wrapText="1" readingOrder="1"/>
    </xf>
    <xf numFmtId="0" fontId="6" fillId="9" borderId="45" xfId="0" applyFont="1" applyFill="1" applyBorder="1" applyAlignment="1" applyProtection="1">
      <alignment horizontal="center" vertical="center" wrapText="1" readingOrder="1"/>
    </xf>
    <xf numFmtId="0" fontId="6" fillId="9" borderId="43" xfId="0" applyFont="1" applyFill="1" applyBorder="1" applyAlignment="1" applyProtection="1">
      <alignment horizontal="center" vertical="center" wrapText="1" readingOrder="1"/>
    </xf>
    <xf numFmtId="0" fontId="6" fillId="9" borderId="46" xfId="0" applyFont="1" applyFill="1" applyBorder="1" applyAlignment="1" applyProtection="1">
      <alignment horizontal="center" vertical="center" wrapText="1" readingOrder="1"/>
    </xf>
    <xf numFmtId="1" fontId="7" fillId="9" borderId="44" xfId="0" applyNumberFormat="1" applyFont="1" applyFill="1" applyBorder="1" applyAlignment="1" applyProtection="1">
      <alignment horizontal="center" vertical="center" wrapText="1" readingOrder="1"/>
    </xf>
    <xf numFmtId="164" fontId="7" fillId="9" borderId="45" xfId="1" applyNumberFormat="1" applyFont="1" applyFill="1" applyBorder="1" applyAlignment="1" applyProtection="1">
      <alignment horizontal="center" vertical="center" wrapText="1" readingOrder="1"/>
    </xf>
    <xf numFmtId="1" fontId="7" fillId="9" borderId="45" xfId="0" applyNumberFormat="1" applyFont="1" applyFill="1" applyBorder="1" applyAlignment="1" applyProtection="1">
      <alignment horizontal="center" vertical="center" wrapText="1" readingOrder="1"/>
    </xf>
    <xf numFmtId="164" fontId="7" fillId="9" borderId="43" xfId="1" applyNumberFormat="1" applyFont="1" applyFill="1" applyBorder="1" applyAlignment="1" applyProtection="1">
      <alignment horizontal="center" vertical="center" wrapText="1" readingOrder="1"/>
    </xf>
    <xf numFmtId="0" fontId="7" fillId="10" borderId="49" xfId="0" applyFont="1" applyFill="1" applyBorder="1" applyAlignment="1" applyProtection="1">
      <alignment horizontal="center" vertical="center" wrapText="1" readingOrder="1"/>
    </xf>
    <xf numFmtId="0" fontId="6" fillId="10" borderId="51" xfId="0" applyFont="1" applyFill="1" applyBorder="1" applyAlignment="1" applyProtection="1">
      <alignment horizontal="center" vertical="center" wrapText="1" readingOrder="1"/>
    </xf>
    <xf numFmtId="0" fontId="6" fillId="10" borderId="49" xfId="0" applyFont="1" applyFill="1" applyBorder="1" applyAlignment="1" applyProtection="1">
      <alignment horizontal="center" vertical="center" wrapText="1" readingOrder="1"/>
    </xf>
    <xf numFmtId="0" fontId="6" fillId="10" borderId="50" xfId="0" applyFont="1" applyFill="1" applyBorder="1" applyAlignment="1" applyProtection="1">
      <alignment horizontal="center" vertical="center" wrapText="1" readingOrder="1"/>
    </xf>
    <xf numFmtId="0" fontId="6" fillId="10" borderId="52" xfId="0" applyFont="1" applyFill="1" applyBorder="1" applyAlignment="1" applyProtection="1">
      <alignment horizontal="center" vertical="center" wrapText="1" readingOrder="1"/>
    </xf>
    <xf numFmtId="1" fontId="7" fillId="10" borderId="51" xfId="0" applyNumberFormat="1" applyFont="1" applyFill="1" applyBorder="1" applyAlignment="1" applyProtection="1">
      <alignment horizontal="center" vertical="center" wrapText="1" readingOrder="1"/>
    </xf>
    <xf numFmtId="164" fontId="7" fillId="10" borderId="49" xfId="1" applyNumberFormat="1" applyFont="1" applyFill="1" applyBorder="1" applyAlignment="1" applyProtection="1">
      <alignment horizontal="center" vertical="center" wrapText="1" readingOrder="1"/>
    </xf>
    <xf numFmtId="1" fontId="7" fillId="10" borderId="49" xfId="0" applyNumberFormat="1" applyFont="1" applyFill="1" applyBorder="1" applyAlignment="1" applyProtection="1">
      <alignment horizontal="center" vertical="center" wrapText="1" readingOrder="1"/>
    </xf>
    <xf numFmtId="164" fontId="7" fillId="10" borderId="50" xfId="1" applyNumberFormat="1" applyFont="1" applyFill="1" applyBorder="1" applyAlignment="1" applyProtection="1">
      <alignment horizontal="center" vertical="center" wrapText="1" readingOrder="1"/>
    </xf>
    <xf numFmtId="0" fontId="7" fillId="13" borderId="54" xfId="0" applyFont="1" applyFill="1" applyBorder="1" applyAlignment="1" applyProtection="1">
      <alignment horizontal="center" vertical="center" wrapText="1"/>
    </xf>
    <xf numFmtId="0" fontId="6" fillId="13" borderId="56" xfId="0" applyFont="1" applyFill="1" applyBorder="1" applyAlignment="1" applyProtection="1">
      <alignment horizontal="center" vertical="center" wrapText="1"/>
    </xf>
    <xf numFmtId="0" fontId="6" fillId="13" borderId="54" xfId="0" applyFont="1" applyFill="1" applyBorder="1" applyAlignment="1" applyProtection="1">
      <alignment horizontal="center" vertical="center" wrapText="1"/>
    </xf>
    <xf numFmtId="0" fontId="6" fillId="13" borderId="55" xfId="0" applyFont="1" applyFill="1" applyBorder="1" applyAlignment="1" applyProtection="1">
      <alignment horizontal="center" vertical="center" wrapText="1"/>
    </xf>
    <xf numFmtId="0" fontId="6" fillId="13" borderId="57" xfId="0" applyFont="1" applyFill="1" applyBorder="1" applyAlignment="1" applyProtection="1">
      <alignment horizontal="center" vertical="center" wrapText="1"/>
    </xf>
    <xf numFmtId="1" fontId="7" fillId="13" borderId="58" xfId="0" applyNumberFormat="1" applyFont="1" applyFill="1" applyBorder="1" applyAlignment="1" applyProtection="1">
      <alignment horizontal="center" vertical="center" wrapText="1" readingOrder="1"/>
    </xf>
    <xf numFmtId="164" fontId="7" fillId="13" borderId="10" xfId="1" applyNumberFormat="1" applyFont="1" applyFill="1" applyBorder="1" applyAlignment="1" applyProtection="1">
      <alignment horizontal="center" vertical="center" wrapText="1" readingOrder="1"/>
    </xf>
    <xf numFmtId="1" fontId="7" fillId="13" borderId="10" xfId="0" applyNumberFormat="1" applyFont="1" applyFill="1" applyBorder="1" applyAlignment="1" applyProtection="1">
      <alignment horizontal="center" vertical="center" wrapText="1" readingOrder="1"/>
    </xf>
    <xf numFmtId="164" fontId="7" fillId="13" borderId="102" xfId="1" applyNumberFormat="1" applyFont="1" applyFill="1" applyBorder="1" applyAlignment="1" applyProtection="1">
      <alignment horizontal="center" vertical="center" wrapText="1" readingOrder="1"/>
    </xf>
    <xf numFmtId="0" fontId="7" fillId="2" borderId="59" xfId="0" applyFont="1" applyFill="1" applyBorder="1" applyAlignment="1" applyProtection="1">
      <alignment horizontal="center" vertical="center" wrapText="1"/>
    </xf>
    <xf numFmtId="0" fontId="6" fillId="2" borderId="61" xfId="0" applyFont="1" applyFill="1" applyBorder="1" applyAlignment="1" applyProtection="1">
      <alignment horizontal="center" vertical="center" wrapText="1"/>
    </xf>
    <xf numFmtId="0" fontId="6" fillId="2" borderId="59" xfId="0" applyFont="1" applyFill="1" applyBorder="1" applyAlignment="1" applyProtection="1">
      <alignment horizontal="center" vertical="center" wrapText="1"/>
    </xf>
    <xf numFmtId="0" fontId="6" fillId="2" borderId="60" xfId="0" applyFont="1" applyFill="1" applyBorder="1" applyAlignment="1" applyProtection="1">
      <alignment horizontal="center" vertical="center" wrapText="1"/>
    </xf>
    <xf numFmtId="0" fontId="6" fillId="2" borderId="62" xfId="0" applyFont="1" applyFill="1" applyBorder="1" applyAlignment="1" applyProtection="1">
      <alignment horizontal="center" vertical="center" wrapText="1"/>
    </xf>
    <xf numFmtId="1" fontId="7" fillId="2" borderId="63" xfId="0" applyNumberFormat="1" applyFont="1" applyFill="1" applyBorder="1" applyAlignment="1" applyProtection="1">
      <alignment horizontal="center" vertical="center" wrapText="1" readingOrder="1"/>
    </xf>
    <xf numFmtId="164" fontId="7" fillId="2" borderId="2" xfId="1" applyNumberFormat="1" applyFont="1" applyFill="1" applyBorder="1" applyAlignment="1" applyProtection="1">
      <alignment horizontal="center" vertical="center" wrapText="1" readingOrder="1"/>
    </xf>
    <xf numFmtId="1" fontId="7" fillId="2" borderId="2" xfId="0" applyNumberFormat="1" applyFont="1" applyFill="1" applyBorder="1" applyAlignment="1" applyProtection="1">
      <alignment horizontal="center" vertical="center" wrapText="1" readingOrder="1"/>
    </xf>
    <xf numFmtId="164" fontId="7" fillId="2" borderId="75" xfId="1" applyNumberFormat="1" applyFont="1" applyFill="1" applyBorder="1" applyAlignment="1" applyProtection="1">
      <alignment horizontal="center" vertical="center" wrapText="1" readingOrder="1"/>
    </xf>
    <xf numFmtId="0" fontId="7" fillId="13" borderId="59" xfId="0" applyFont="1" applyFill="1" applyBorder="1" applyAlignment="1" applyProtection="1">
      <alignment horizontal="center" vertical="center" wrapText="1"/>
    </xf>
    <xf numFmtId="0" fontId="6" fillId="13" borderId="61" xfId="0" applyFont="1" applyFill="1" applyBorder="1" applyAlignment="1" applyProtection="1">
      <alignment horizontal="center" vertical="center" wrapText="1"/>
    </xf>
    <xf numFmtId="0" fontId="6" fillId="13" borderId="59" xfId="0" applyFont="1" applyFill="1" applyBorder="1" applyAlignment="1" applyProtection="1">
      <alignment horizontal="center" vertical="center" wrapText="1"/>
    </xf>
    <xf numFmtId="0" fontId="6" fillId="13" borderId="60" xfId="0" applyFont="1" applyFill="1" applyBorder="1" applyAlignment="1" applyProtection="1">
      <alignment horizontal="center" vertical="center" wrapText="1"/>
    </xf>
    <xf numFmtId="0" fontId="6" fillId="13" borderId="62" xfId="0" applyFont="1" applyFill="1" applyBorder="1" applyAlignment="1" applyProtection="1">
      <alignment horizontal="center" vertical="center" wrapText="1"/>
    </xf>
    <xf numFmtId="1" fontId="7" fillId="13" borderId="63" xfId="0" applyNumberFormat="1" applyFont="1" applyFill="1" applyBorder="1" applyAlignment="1" applyProtection="1">
      <alignment horizontal="center" vertical="center" wrapText="1" readingOrder="1"/>
    </xf>
    <xf numFmtId="164" fontId="7" fillId="13" borderId="2" xfId="1" applyNumberFormat="1" applyFont="1" applyFill="1" applyBorder="1" applyAlignment="1" applyProtection="1">
      <alignment horizontal="center" vertical="center" wrapText="1" readingOrder="1"/>
    </xf>
    <xf numFmtId="1" fontId="7" fillId="13" borderId="2" xfId="0" applyNumberFormat="1" applyFont="1" applyFill="1" applyBorder="1" applyAlignment="1" applyProtection="1">
      <alignment horizontal="center" vertical="center" wrapText="1" readingOrder="1"/>
    </xf>
    <xf numFmtId="164" fontId="7" fillId="13" borderId="75" xfId="1" applyNumberFormat="1" applyFont="1" applyFill="1" applyBorder="1" applyAlignment="1" applyProtection="1">
      <alignment horizontal="center" vertical="center" wrapText="1" readingOrder="1"/>
    </xf>
    <xf numFmtId="1" fontId="7" fillId="13" borderId="61" xfId="0" applyNumberFormat="1" applyFont="1" applyFill="1" applyBorder="1" applyAlignment="1" applyProtection="1">
      <alignment horizontal="center" vertical="center" wrapText="1"/>
    </xf>
    <xf numFmtId="0" fontId="7" fillId="2" borderId="67" xfId="0" applyFont="1" applyFill="1" applyBorder="1" applyAlignment="1" applyProtection="1">
      <alignment horizontal="center" vertical="center" wrapText="1"/>
    </xf>
    <xf numFmtId="0" fontId="6" fillId="2" borderId="69" xfId="0" applyFont="1" applyFill="1" applyBorder="1" applyAlignment="1" applyProtection="1">
      <alignment horizontal="center" vertical="center" wrapText="1"/>
    </xf>
    <xf numFmtId="0" fontId="6" fillId="2" borderId="67" xfId="0" applyFont="1" applyFill="1" applyBorder="1" applyAlignment="1" applyProtection="1">
      <alignment horizontal="center" vertical="center" wrapText="1"/>
    </xf>
    <xf numFmtId="0" fontId="6" fillId="2" borderId="68" xfId="0" applyFont="1" applyFill="1" applyBorder="1" applyAlignment="1" applyProtection="1">
      <alignment horizontal="center" vertical="center" wrapText="1"/>
    </xf>
    <xf numFmtId="0" fontId="6" fillId="2" borderId="70" xfId="0" applyFont="1" applyFill="1" applyBorder="1" applyAlignment="1" applyProtection="1">
      <alignment horizontal="center" vertical="center" wrapText="1"/>
    </xf>
    <xf numFmtId="1" fontId="7" fillId="2" borderId="69" xfId="0" applyNumberFormat="1" applyFont="1" applyFill="1" applyBorder="1" applyAlignment="1" applyProtection="1">
      <alignment horizontal="center" vertical="center" wrapText="1"/>
    </xf>
    <xf numFmtId="0" fontId="7" fillId="16" borderId="27" xfId="0" applyFont="1" applyFill="1" applyBorder="1" applyAlignment="1" applyProtection="1">
      <alignment horizontal="center" vertical="center" wrapText="1" readingOrder="1"/>
    </xf>
    <xf numFmtId="0" fontId="7" fillId="16" borderId="72" xfId="0" applyFont="1" applyFill="1" applyBorder="1" applyAlignment="1" applyProtection="1">
      <alignment horizontal="center" vertical="center" wrapText="1" readingOrder="1"/>
    </xf>
    <xf numFmtId="0" fontId="6" fillId="16" borderId="73" xfId="0" applyFont="1" applyFill="1" applyBorder="1" applyAlignment="1" applyProtection="1">
      <alignment horizontal="center" vertical="center" wrapText="1" readingOrder="1"/>
    </xf>
    <xf numFmtId="0" fontId="6" fillId="16" borderId="27" xfId="0" applyFont="1" applyFill="1" applyBorder="1" applyAlignment="1" applyProtection="1">
      <alignment horizontal="center" vertical="center" wrapText="1" readingOrder="1"/>
    </xf>
    <xf numFmtId="0" fontId="6" fillId="16" borderId="72" xfId="0" applyFont="1" applyFill="1" applyBorder="1" applyAlignment="1" applyProtection="1">
      <alignment horizontal="center" vertical="center" wrapText="1" readingOrder="1"/>
    </xf>
    <xf numFmtId="0" fontId="6" fillId="16" borderId="74" xfId="0" applyFont="1" applyFill="1" applyBorder="1" applyAlignment="1" applyProtection="1">
      <alignment horizontal="center" vertical="center" wrapText="1" readingOrder="1"/>
    </xf>
    <xf numFmtId="1" fontId="7" fillId="16" borderId="73" xfId="0" applyNumberFormat="1" applyFont="1" applyFill="1" applyBorder="1" applyAlignment="1" applyProtection="1">
      <alignment horizontal="center" vertical="center" wrapText="1" readingOrder="1"/>
    </xf>
    <xf numFmtId="164" fontId="7" fillId="16" borderId="27" xfId="1" applyNumberFormat="1" applyFont="1" applyFill="1" applyBorder="1" applyAlignment="1" applyProtection="1">
      <alignment horizontal="center" vertical="center" wrapText="1" readingOrder="1"/>
    </xf>
    <xf numFmtId="1" fontId="7" fillId="16" borderId="27" xfId="0" applyNumberFormat="1" applyFont="1" applyFill="1" applyBorder="1" applyAlignment="1" applyProtection="1">
      <alignment horizontal="center" vertical="center" wrapText="1" readingOrder="1"/>
    </xf>
    <xf numFmtId="164" fontId="7" fillId="16" borderId="72" xfId="1" applyNumberFormat="1" applyFont="1" applyFill="1" applyBorder="1" applyAlignment="1" applyProtection="1">
      <alignment horizontal="center" vertical="center" wrapText="1" readingOrder="1"/>
    </xf>
    <xf numFmtId="0" fontId="7" fillId="17" borderId="2" xfId="0" applyFont="1" applyFill="1" applyBorder="1" applyAlignment="1" applyProtection="1">
      <alignment horizontal="center" vertical="center" wrapText="1" readingOrder="1"/>
    </xf>
    <xf numFmtId="0" fontId="7" fillId="17" borderId="75" xfId="0" applyFont="1" applyFill="1" applyBorder="1" applyAlignment="1" applyProtection="1">
      <alignment horizontal="center" vertical="center" wrapText="1" readingOrder="1"/>
    </xf>
    <xf numFmtId="0" fontId="6" fillId="17" borderId="63" xfId="0" applyFont="1" applyFill="1" applyBorder="1" applyAlignment="1" applyProtection="1">
      <alignment horizontal="center" vertical="center" wrapText="1" readingOrder="1"/>
    </xf>
    <xf numFmtId="0" fontId="6" fillId="17" borderId="2" xfId="0" applyFont="1" applyFill="1" applyBorder="1" applyAlignment="1" applyProtection="1">
      <alignment horizontal="center" vertical="center" wrapText="1" readingOrder="1"/>
    </xf>
    <xf numFmtId="0" fontId="6" fillId="17" borderId="75" xfId="0" applyFont="1" applyFill="1" applyBorder="1" applyAlignment="1" applyProtection="1">
      <alignment horizontal="center" vertical="center" wrapText="1" readingOrder="1"/>
    </xf>
    <xf numFmtId="0" fontId="6" fillId="17" borderId="64" xfId="0" applyFont="1" applyFill="1" applyBorder="1" applyAlignment="1" applyProtection="1">
      <alignment horizontal="center" vertical="center" wrapText="1" readingOrder="1"/>
    </xf>
    <xf numFmtId="1" fontId="7" fillId="17" borderId="63" xfId="0" applyNumberFormat="1" applyFont="1" applyFill="1" applyBorder="1" applyAlignment="1" applyProtection="1">
      <alignment horizontal="center" vertical="center" wrapText="1" readingOrder="1"/>
    </xf>
    <xf numFmtId="164" fontId="7" fillId="17" borderId="2" xfId="1" applyNumberFormat="1" applyFont="1" applyFill="1" applyBorder="1" applyAlignment="1" applyProtection="1">
      <alignment horizontal="center" vertical="center" wrapText="1" readingOrder="1"/>
    </xf>
    <xf numFmtId="1" fontId="7" fillId="17" borderId="2" xfId="0" applyNumberFormat="1" applyFont="1" applyFill="1" applyBorder="1" applyAlignment="1" applyProtection="1">
      <alignment horizontal="center" vertical="center" wrapText="1" readingOrder="1"/>
    </xf>
    <xf numFmtId="164" fontId="7" fillId="17" borderId="75" xfId="1" applyNumberFormat="1" applyFont="1" applyFill="1" applyBorder="1" applyAlignment="1" applyProtection="1">
      <alignment horizontal="center" vertical="center" wrapText="1" readingOrder="1"/>
    </xf>
    <xf numFmtId="0" fontId="7" fillId="16" borderId="2" xfId="0" applyFont="1" applyFill="1" applyBorder="1" applyAlignment="1" applyProtection="1">
      <alignment horizontal="center" vertical="center" wrapText="1" readingOrder="1"/>
    </xf>
    <xf numFmtId="0" fontId="7" fillId="16" borderId="75" xfId="0" applyFont="1" applyFill="1" applyBorder="1" applyAlignment="1" applyProtection="1">
      <alignment horizontal="center" vertical="center" wrapText="1" readingOrder="1"/>
    </xf>
    <xf numFmtId="0" fontId="6" fillId="16" borderId="63" xfId="0" applyFont="1" applyFill="1" applyBorder="1" applyAlignment="1" applyProtection="1">
      <alignment horizontal="center" vertical="center" wrapText="1" readingOrder="1"/>
    </xf>
    <xf numFmtId="0" fontId="6" fillId="16" borderId="2" xfId="0" applyFont="1" applyFill="1" applyBorder="1" applyAlignment="1" applyProtection="1">
      <alignment horizontal="center" vertical="center" wrapText="1" readingOrder="1"/>
    </xf>
    <xf numFmtId="0" fontId="6" fillId="16" borderId="75" xfId="0" applyFont="1" applyFill="1" applyBorder="1" applyAlignment="1" applyProtection="1">
      <alignment horizontal="center" vertical="center" wrapText="1" readingOrder="1"/>
    </xf>
    <xf numFmtId="0" fontId="6" fillId="16" borderId="64" xfId="0" applyFont="1" applyFill="1" applyBorder="1" applyAlignment="1" applyProtection="1">
      <alignment horizontal="center" vertical="center" wrapText="1" readingOrder="1"/>
    </xf>
    <xf numFmtId="1" fontId="7" fillId="16" borderId="63" xfId="0" applyNumberFormat="1" applyFont="1" applyFill="1" applyBorder="1" applyAlignment="1" applyProtection="1">
      <alignment horizontal="center" vertical="center" wrapText="1" readingOrder="1"/>
    </xf>
    <xf numFmtId="164" fontId="7" fillId="16" borderId="2" xfId="1" applyNumberFormat="1" applyFont="1" applyFill="1" applyBorder="1" applyAlignment="1" applyProtection="1">
      <alignment horizontal="center" vertical="center" wrapText="1" readingOrder="1"/>
    </xf>
    <xf numFmtId="1" fontId="7" fillId="16" borderId="2" xfId="0" applyNumberFormat="1" applyFont="1" applyFill="1" applyBorder="1" applyAlignment="1" applyProtection="1">
      <alignment horizontal="center" vertical="center" wrapText="1" readingOrder="1"/>
    </xf>
    <xf numFmtId="164" fontId="7" fillId="16" borderId="75" xfId="1" applyNumberFormat="1" applyFont="1" applyFill="1" applyBorder="1" applyAlignment="1" applyProtection="1">
      <alignment horizontal="center" vertical="center" wrapText="1" readingOrder="1"/>
    </xf>
    <xf numFmtId="0" fontId="7" fillId="17" borderId="5" xfId="0" applyFont="1" applyFill="1" applyBorder="1" applyAlignment="1" applyProtection="1">
      <alignment horizontal="center" vertical="center" wrapText="1" readingOrder="1"/>
    </xf>
    <xf numFmtId="0" fontId="6" fillId="17" borderId="21" xfId="0" applyFont="1" applyFill="1" applyBorder="1" applyAlignment="1" applyProtection="1">
      <alignment horizontal="center" vertical="center" wrapText="1" readingOrder="1"/>
    </xf>
    <xf numFmtId="0" fontId="6" fillId="17" borderId="5" xfId="0" applyFont="1" applyFill="1" applyBorder="1" applyAlignment="1" applyProtection="1">
      <alignment horizontal="center" vertical="center" wrapText="1" readingOrder="1"/>
    </xf>
    <xf numFmtId="0" fontId="6" fillId="17" borderId="20" xfId="0" applyFont="1" applyFill="1" applyBorder="1" applyAlignment="1" applyProtection="1">
      <alignment horizontal="center" vertical="center" wrapText="1" readingOrder="1"/>
    </xf>
    <xf numFmtId="0" fontId="6" fillId="17" borderId="22" xfId="0" applyFont="1" applyFill="1" applyBorder="1" applyAlignment="1" applyProtection="1">
      <alignment horizontal="center" vertical="center" wrapText="1" readingOrder="1"/>
    </xf>
    <xf numFmtId="0" fontId="7" fillId="15" borderId="76" xfId="0" applyFont="1" applyFill="1" applyBorder="1" applyAlignment="1" applyProtection="1">
      <alignment horizontal="center" vertical="center" wrapText="1" readingOrder="1"/>
    </xf>
    <xf numFmtId="0" fontId="7" fillId="17" borderId="76" xfId="0" applyFont="1" applyFill="1" applyBorder="1" applyAlignment="1" applyProtection="1">
      <alignment horizontal="center" vertical="center" wrapText="1" readingOrder="1"/>
    </xf>
    <xf numFmtId="0" fontId="6" fillId="17" borderId="78" xfId="0" applyFont="1" applyFill="1" applyBorder="1" applyAlignment="1" applyProtection="1">
      <alignment horizontal="center" vertical="center" wrapText="1" readingOrder="1"/>
    </xf>
    <xf numFmtId="0" fontId="6" fillId="17" borderId="76" xfId="0" applyFont="1" applyFill="1" applyBorder="1" applyAlignment="1" applyProtection="1">
      <alignment horizontal="center" vertical="center" wrapText="1" readingOrder="1"/>
    </xf>
    <xf numFmtId="0" fontId="6" fillId="17" borderId="77" xfId="0" applyFont="1" applyFill="1" applyBorder="1" applyAlignment="1" applyProtection="1">
      <alignment horizontal="center" vertical="center" wrapText="1" readingOrder="1"/>
    </xf>
    <xf numFmtId="0" fontId="6" fillId="17" borderId="79" xfId="0" applyFont="1" applyFill="1" applyBorder="1" applyAlignment="1" applyProtection="1">
      <alignment horizontal="center" vertical="center" wrapText="1" readingOrder="1"/>
    </xf>
    <xf numFmtId="1" fontId="7" fillId="17" borderId="78" xfId="0" applyNumberFormat="1" applyFont="1" applyFill="1" applyBorder="1" applyAlignment="1" applyProtection="1">
      <alignment horizontal="center" vertical="center" wrapText="1" readingOrder="1"/>
    </xf>
    <xf numFmtId="164" fontId="7" fillId="17" borderId="76" xfId="1" applyNumberFormat="1" applyFont="1" applyFill="1" applyBorder="1" applyAlignment="1" applyProtection="1">
      <alignment horizontal="center" vertical="center" wrapText="1" readingOrder="1"/>
    </xf>
    <xf numFmtId="1" fontId="7" fillId="17" borderId="76" xfId="0" applyNumberFormat="1" applyFont="1" applyFill="1" applyBorder="1" applyAlignment="1" applyProtection="1">
      <alignment horizontal="center" vertical="center" wrapText="1" readingOrder="1"/>
    </xf>
    <xf numFmtId="164" fontId="7" fillId="17" borderId="77" xfId="1" applyNumberFormat="1" applyFont="1" applyFill="1" applyBorder="1" applyAlignment="1" applyProtection="1">
      <alignment horizontal="center" vertical="center" wrapText="1" readingOrder="1"/>
    </xf>
    <xf numFmtId="0" fontId="7" fillId="3" borderId="71" xfId="0" applyFont="1" applyFill="1" applyBorder="1" applyAlignment="1" applyProtection="1">
      <alignment horizontal="center" vertical="center" wrapText="1" readingOrder="1"/>
    </xf>
    <xf numFmtId="0" fontId="7" fillId="3" borderId="80" xfId="0" applyFont="1" applyFill="1" applyBorder="1" applyAlignment="1" applyProtection="1">
      <alignment horizontal="center" vertical="center" wrapText="1" readingOrder="1"/>
    </xf>
    <xf numFmtId="0" fontId="6" fillId="3" borderId="26" xfId="0" applyFont="1" applyFill="1" applyBorder="1" applyAlignment="1" applyProtection="1">
      <alignment horizontal="center" vertical="center" wrapText="1" readingOrder="1"/>
    </xf>
    <xf numFmtId="0" fontId="6" fillId="3" borderId="71" xfId="0" applyFont="1" applyFill="1" applyBorder="1" applyAlignment="1" applyProtection="1">
      <alignment horizontal="center" vertical="center" wrapText="1" readingOrder="1"/>
    </xf>
    <xf numFmtId="0" fontId="6" fillId="3" borderId="80" xfId="0" applyFont="1" applyFill="1" applyBorder="1" applyAlignment="1" applyProtection="1">
      <alignment horizontal="center" vertical="center" wrapText="1" readingOrder="1"/>
    </xf>
    <xf numFmtId="0" fontId="6" fillId="3" borderId="81" xfId="0" applyFont="1" applyFill="1" applyBorder="1" applyAlignment="1" applyProtection="1">
      <alignment horizontal="center" vertical="center" wrapText="1" readingOrder="1"/>
    </xf>
    <xf numFmtId="1" fontId="7" fillId="3" borderId="26" xfId="0" applyNumberFormat="1" applyFont="1" applyFill="1" applyBorder="1" applyAlignment="1" applyProtection="1">
      <alignment horizontal="center" vertical="center" wrapText="1" readingOrder="1"/>
    </xf>
    <xf numFmtId="164" fontId="7" fillId="3" borderId="71" xfId="1" applyNumberFormat="1" applyFont="1" applyFill="1" applyBorder="1" applyAlignment="1" applyProtection="1">
      <alignment horizontal="center" vertical="center" wrapText="1" readingOrder="1"/>
    </xf>
    <xf numFmtId="1" fontId="7" fillId="3" borderId="71" xfId="0" applyNumberFormat="1" applyFont="1" applyFill="1" applyBorder="1" applyAlignment="1" applyProtection="1">
      <alignment horizontal="center" vertical="center" wrapText="1" readingOrder="1"/>
    </xf>
    <xf numFmtId="164" fontId="7" fillId="3" borderId="80" xfId="1" applyNumberFormat="1" applyFont="1" applyFill="1" applyBorder="1" applyAlignment="1" applyProtection="1">
      <alignment horizontal="center" vertical="center" wrapText="1" readingOrder="1"/>
    </xf>
    <xf numFmtId="0" fontId="7" fillId="20" borderId="5" xfId="0" applyFont="1" applyFill="1" applyBorder="1" applyAlignment="1" applyProtection="1">
      <alignment horizontal="center" vertical="center" wrapText="1" readingOrder="1"/>
    </xf>
    <xf numFmtId="0" fontId="6" fillId="20" borderId="21" xfId="0" applyFont="1" applyFill="1" applyBorder="1" applyAlignment="1" applyProtection="1">
      <alignment horizontal="center" vertical="center" wrapText="1" readingOrder="1"/>
    </xf>
    <xf numFmtId="0" fontId="6" fillId="20" borderId="5" xfId="0" applyFont="1" applyFill="1" applyBorder="1" applyAlignment="1" applyProtection="1">
      <alignment horizontal="center" vertical="center" wrapText="1" readingOrder="1"/>
    </xf>
    <xf numFmtId="14" fontId="6" fillId="20" borderId="2" xfId="0" applyNumberFormat="1" applyFont="1" applyFill="1" applyBorder="1" applyAlignment="1" applyProtection="1">
      <alignment horizontal="center" vertical="center" wrapText="1" readingOrder="1"/>
    </xf>
    <xf numFmtId="0" fontId="6" fillId="20" borderId="20" xfId="0" applyFont="1" applyFill="1" applyBorder="1" applyAlignment="1" applyProtection="1">
      <alignment horizontal="center" vertical="center" wrapText="1" readingOrder="1"/>
    </xf>
    <xf numFmtId="0" fontId="6" fillId="20" borderId="22" xfId="0" applyFont="1" applyFill="1" applyBorder="1" applyAlignment="1" applyProtection="1">
      <alignment horizontal="center" vertical="center" wrapText="1" readingOrder="1"/>
    </xf>
    <xf numFmtId="1" fontId="7" fillId="20" borderId="21" xfId="0" applyNumberFormat="1" applyFont="1" applyFill="1" applyBorder="1" applyAlignment="1" applyProtection="1">
      <alignment horizontal="center" vertical="center" wrapText="1" readingOrder="1"/>
    </xf>
    <xf numFmtId="164" fontId="7" fillId="20" borderId="5" xfId="1" applyNumberFormat="1" applyFont="1" applyFill="1" applyBorder="1" applyAlignment="1" applyProtection="1">
      <alignment horizontal="center" vertical="center" wrapText="1" readingOrder="1"/>
    </xf>
    <xf numFmtId="1" fontId="7" fillId="20" borderId="5" xfId="0" applyNumberFormat="1" applyFont="1" applyFill="1" applyBorder="1" applyAlignment="1" applyProtection="1">
      <alignment horizontal="center" vertical="center" wrapText="1" readingOrder="1"/>
    </xf>
    <xf numFmtId="164" fontId="7" fillId="20" borderId="20" xfId="1" applyNumberFormat="1" applyFont="1" applyFill="1" applyBorder="1" applyAlignment="1" applyProtection="1">
      <alignment horizontal="center" vertical="center" wrapText="1" readingOrder="1"/>
    </xf>
    <xf numFmtId="0" fontId="7" fillId="3" borderId="2" xfId="0" applyFont="1" applyFill="1" applyBorder="1" applyAlignment="1" applyProtection="1">
      <alignment horizontal="center" vertical="center" wrapText="1" readingOrder="1"/>
    </xf>
    <xf numFmtId="0" fontId="7" fillId="3" borderId="75" xfId="0" applyFont="1" applyFill="1" applyBorder="1" applyAlignment="1" applyProtection="1">
      <alignment horizontal="center" vertical="center" wrapText="1" readingOrder="1"/>
    </xf>
    <xf numFmtId="0" fontId="6" fillId="3" borderId="63" xfId="0" applyFont="1" applyFill="1" applyBorder="1" applyAlignment="1" applyProtection="1">
      <alignment horizontal="center" vertical="center" wrapText="1" readingOrder="1"/>
    </xf>
    <xf numFmtId="0" fontId="6" fillId="3" borderId="2" xfId="0" applyFont="1" applyFill="1" applyBorder="1" applyAlignment="1" applyProtection="1">
      <alignment horizontal="center" vertical="center" wrapText="1" readingOrder="1"/>
    </xf>
    <xf numFmtId="0" fontId="6" fillId="3" borderId="75" xfId="0" applyFont="1" applyFill="1" applyBorder="1" applyAlignment="1" applyProtection="1">
      <alignment horizontal="center" vertical="center" wrapText="1" readingOrder="1"/>
    </xf>
    <xf numFmtId="0" fontId="6" fillId="3" borderId="64" xfId="0" applyFont="1" applyFill="1" applyBorder="1" applyAlignment="1" applyProtection="1">
      <alignment horizontal="center" vertical="center" wrapText="1" readingOrder="1"/>
    </xf>
    <xf numFmtId="1" fontId="7" fillId="3" borderId="63" xfId="0" applyNumberFormat="1" applyFont="1" applyFill="1" applyBorder="1" applyAlignment="1" applyProtection="1">
      <alignment horizontal="center" vertical="center" wrapText="1" readingOrder="1"/>
    </xf>
    <xf numFmtId="164" fontId="7" fillId="3" borderId="2" xfId="1" applyNumberFormat="1" applyFont="1" applyFill="1" applyBorder="1" applyAlignment="1" applyProtection="1">
      <alignment horizontal="center" vertical="center" wrapText="1" readingOrder="1"/>
    </xf>
    <xf numFmtId="1" fontId="7" fillId="3" borderId="2" xfId="0" applyNumberFormat="1" applyFont="1" applyFill="1" applyBorder="1" applyAlignment="1" applyProtection="1">
      <alignment horizontal="center" vertical="center" wrapText="1" readingOrder="1"/>
    </xf>
    <xf numFmtId="164" fontId="7" fillId="3" borderId="75" xfId="1" applyNumberFormat="1" applyFont="1" applyFill="1" applyBorder="1" applyAlignment="1" applyProtection="1">
      <alignment horizontal="center" vertical="center" wrapText="1" readingOrder="1"/>
    </xf>
    <xf numFmtId="0" fontId="7" fillId="20" borderId="2" xfId="0" applyFont="1" applyFill="1" applyBorder="1" applyAlignment="1" applyProtection="1">
      <alignment horizontal="center" vertical="center" wrapText="1" readingOrder="1"/>
    </xf>
    <xf numFmtId="0" fontId="7" fillId="20" borderId="75" xfId="0" applyFont="1" applyFill="1" applyBorder="1" applyAlignment="1" applyProtection="1">
      <alignment horizontal="center" vertical="center" wrapText="1" readingOrder="1"/>
    </xf>
    <xf numFmtId="0" fontId="6" fillId="20" borderId="63" xfId="0" applyFont="1" applyFill="1" applyBorder="1" applyAlignment="1" applyProtection="1">
      <alignment horizontal="center" vertical="center" wrapText="1" readingOrder="1"/>
    </xf>
    <xf numFmtId="0" fontId="6" fillId="20" borderId="2" xfId="0" applyFont="1" applyFill="1" applyBorder="1" applyAlignment="1" applyProtection="1">
      <alignment horizontal="center" vertical="center" wrapText="1" readingOrder="1"/>
    </xf>
    <xf numFmtId="0" fontId="6" fillId="20" borderId="75" xfId="0" applyFont="1" applyFill="1" applyBorder="1" applyAlignment="1" applyProtection="1">
      <alignment horizontal="center" vertical="center" wrapText="1" readingOrder="1"/>
    </xf>
    <xf numFmtId="0" fontId="6" fillId="20" borderId="64" xfId="0" applyFont="1" applyFill="1" applyBorder="1" applyAlignment="1" applyProtection="1">
      <alignment horizontal="center" vertical="center" wrapText="1" readingOrder="1"/>
    </xf>
    <xf numFmtId="1" fontId="7" fillId="20" borderId="63" xfId="0" applyNumberFormat="1" applyFont="1" applyFill="1" applyBorder="1" applyAlignment="1" applyProtection="1">
      <alignment horizontal="center" vertical="center" wrapText="1" readingOrder="1"/>
    </xf>
    <xf numFmtId="164" fontId="7" fillId="20" borderId="2" xfId="1" applyNumberFormat="1" applyFont="1" applyFill="1" applyBorder="1" applyAlignment="1" applyProtection="1">
      <alignment horizontal="center" vertical="center" wrapText="1" readingOrder="1"/>
    </xf>
    <xf numFmtId="1" fontId="7" fillId="20" borderId="2" xfId="0" applyNumberFormat="1" applyFont="1" applyFill="1" applyBorder="1" applyAlignment="1" applyProtection="1">
      <alignment horizontal="center" vertical="center" wrapText="1" readingOrder="1"/>
    </xf>
    <xf numFmtId="164" fontId="7" fillId="20" borderId="75" xfId="1" applyNumberFormat="1" applyFont="1" applyFill="1" applyBorder="1" applyAlignment="1" applyProtection="1">
      <alignment horizontal="center" vertical="center" wrapText="1" readingOrder="1"/>
    </xf>
    <xf numFmtId="0" fontId="7" fillId="3" borderId="5" xfId="0" applyFont="1" applyFill="1" applyBorder="1" applyAlignment="1" applyProtection="1">
      <alignment horizontal="center" vertical="center" wrapText="1" readingOrder="1"/>
    </xf>
    <xf numFmtId="0" fontId="7" fillId="3" borderId="20" xfId="0" applyFont="1" applyFill="1" applyBorder="1" applyAlignment="1" applyProtection="1">
      <alignment horizontal="center" vertical="center" wrapText="1" readingOrder="1"/>
    </xf>
    <xf numFmtId="0" fontId="6" fillId="3" borderId="21" xfId="0" applyFont="1" applyFill="1" applyBorder="1" applyAlignment="1" applyProtection="1">
      <alignment horizontal="center" vertical="center" wrapText="1" readingOrder="1"/>
    </xf>
    <xf numFmtId="0" fontId="6" fillId="3" borderId="5" xfId="0" applyFont="1" applyFill="1" applyBorder="1" applyAlignment="1" applyProtection="1">
      <alignment horizontal="center" vertical="center" wrapText="1" readingOrder="1"/>
    </xf>
    <xf numFmtId="0" fontId="6" fillId="3" borderId="20" xfId="0" applyFont="1" applyFill="1" applyBorder="1" applyAlignment="1" applyProtection="1">
      <alignment horizontal="center" vertical="center" wrapText="1" readingOrder="1"/>
    </xf>
    <xf numFmtId="0" fontId="6" fillId="3" borderId="22" xfId="0" applyFont="1" applyFill="1" applyBorder="1" applyAlignment="1" applyProtection="1">
      <alignment horizontal="center" vertical="center" wrapText="1" readingOrder="1"/>
    </xf>
    <xf numFmtId="1" fontId="7" fillId="3" borderId="21" xfId="0" applyNumberFormat="1" applyFont="1" applyFill="1" applyBorder="1" applyAlignment="1" applyProtection="1">
      <alignment horizontal="center" vertical="center" wrapText="1" readingOrder="1"/>
    </xf>
    <xf numFmtId="164" fontId="7" fillId="3" borderId="5" xfId="1" applyNumberFormat="1" applyFont="1" applyFill="1" applyBorder="1" applyAlignment="1" applyProtection="1">
      <alignment horizontal="center" vertical="center" wrapText="1" readingOrder="1"/>
    </xf>
    <xf numFmtId="1" fontId="7" fillId="3" borderId="5" xfId="0" applyNumberFormat="1" applyFont="1" applyFill="1" applyBorder="1" applyAlignment="1" applyProtection="1">
      <alignment horizontal="center" vertical="center" wrapText="1" readingOrder="1"/>
    </xf>
    <xf numFmtId="164" fontId="7" fillId="3" borderId="20" xfId="1" applyNumberFormat="1" applyFont="1" applyFill="1" applyBorder="1" applyAlignment="1" applyProtection="1">
      <alignment horizontal="center" vertical="center" wrapText="1" readingOrder="1"/>
    </xf>
    <xf numFmtId="0" fontId="6" fillId="3" borderId="21" xfId="0" applyFont="1" applyFill="1" applyBorder="1" applyAlignment="1" applyProtection="1">
      <alignment horizontal="center" vertical="top" wrapText="1" readingOrder="1"/>
    </xf>
    <xf numFmtId="0" fontId="6" fillId="3" borderId="5" xfId="0" applyFont="1" applyFill="1" applyBorder="1" applyAlignment="1" applyProtection="1">
      <alignment horizontal="center" vertical="top" wrapText="1" readingOrder="1"/>
    </xf>
    <xf numFmtId="0" fontId="6" fillId="3" borderId="20" xfId="0" applyFont="1" applyFill="1" applyBorder="1" applyAlignment="1" applyProtection="1">
      <alignment horizontal="center" vertical="top" wrapText="1" readingOrder="1"/>
    </xf>
    <xf numFmtId="0" fontId="6" fillId="3" borderId="22" xfId="0" applyFont="1" applyFill="1" applyBorder="1" applyAlignment="1" applyProtection="1">
      <alignment horizontal="center" vertical="top" wrapText="1" readingOrder="1"/>
    </xf>
    <xf numFmtId="0" fontId="7" fillId="20" borderId="82" xfId="0" applyFont="1" applyFill="1" applyBorder="1" applyAlignment="1" applyProtection="1">
      <alignment horizontal="center" vertical="center" wrapText="1" readingOrder="1"/>
    </xf>
    <xf numFmtId="0" fontId="7" fillId="20" borderId="39" xfId="0" applyFont="1" applyFill="1" applyBorder="1" applyAlignment="1" applyProtection="1">
      <alignment horizontal="center" vertical="center" wrapText="1" readingOrder="1"/>
    </xf>
    <xf numFmtId="0" fontId="6" fillId="20" borderId="40" xfId="0" applyFont="1" applyFill="1" applyBorder="1" applyAlignment="1" applyProtection="1">
      <alignment horizontal="center" vertical="center" wrapText="1" readingOrder="1"/>
    </xf>
    <xf numFmtId="0" fontId="6" fillId="20" borderId="8" xfId="0" applyFont="1" applyFill="1" applyBorder="1" applyAlignment="1" applyProtection="1">
      <alignment horizontal="center" vertical="center" wrapText="1" readingOrder="1"/>
    </xf>
    <xf numFmtId="0" fontId="6" fillId="20" borderId="39" xfId="0" applyFont="1" applyFill="1" applyBorder="1" applyAlignment="1" applyProtection="1">
      <alignment horizontal="center" vertical="center" wrapText="1" readingOrder="1"/>
    </xf>
    <xf numFmtId="0" fontId="6" fillId="20" borderId="41" xfId="0" applyFont="1" applyFill="1" applyBorder="1" applyAlignment="1" applyProtection="1">
      <alignment horizontal="center" vertical="center" wrapText="1" readingOrder="1"/>
    </xf>
    <xf numFmtId="1" fontId="7" fillId="20" borderId="40" xfId="0" applyNumberFormat="1" applyFont="1" applyFill="1" applyBorder="1" applyAlignment="1" applyProtection="1">
      <alignment horizontal="center" vertical="center" wrapText="1" readingOrder="1"/>
    </xf>
    <xf numFmtId="164" fontId="7" fillId="20" borderId="8" xfId="1" applyNumberFormat="1" applyFont="1" applyFill="1" applyBorder="1" applyAlignment="1" applyProtection="1">
      <alignment horizontal="center" vertical="center" wrapText="1" readingOrder="1"/>
    </xf>
    <xf numFmtId="1" fontId="7" fillId="20" borderId="8" xfId="0" applyNumberFormat="1" applyFont="1" applyFill="1" applyBorder="1" applyAlignment="1" applyProtection="1">
      <alignment horizontal="center" vertical="center" wrapText="1" readingOrder="1"/>
    </xf>
    <xf numFmtId="164" fontId="7" fillId="20" borderId="39" xfId="1" applyNumberFormat="1" applyFont="1" applyFill="1" applyBorder="1" applyAlignment="1" applyProtection="1">
      <alignment horizontal="center" vertical="center" wrapText="1" readingOrder="1"/>
    </xf>
    <xf numFmtId="0" fontId="7" fillId="3" borderId="83" xfId="0" applyFont="1" applyFill="1" applyBorder="1" applyAlignment="1" applyProtection="1">
      <alignment horizontal="center" vertical="center" wrapText="1" readingOrder="1"/>
    </xf>
    <xf numFmtId="0" fontId="7" fillId="20" borderId="84" xfId="0" applyFont="1" applyFill="1" applyBorder="1" applyAlignment="1" applyProtection="1">
      <alignment horizontal="center" vertical="center" wrapText="1" readingOrder="1"/>
    </xf>
    <xf numFmtId="14" fontId="6" fillId="20" borderId="63" xfId="0" applyNumberFormat="1" applyFont="1" applyFill="1" applyBorder="1" applyAlignment="1" applyProtection="1">
      <alignment horizontal="center" vertical="center" wrapText="1" readingOrder="1"/>
    </xf>
    <xf numFmtId="14" fontId="6" fillId="20" borderId="75" xfId="0" applyNumberFormat="1" applyFont="1" applyFill="1" applyBorder="1" applyAlignment="1" applyProtection="1">
      <alignment horizontal="center" vertical="center" wrapText="1" readingOrder="1"/>
    </xf>
    <xf numFmtId="14" fontId="6" fillId="20" borderId="64" xfId="0" applyNumberFormat="1" applyFont="1" applyFill="1" applyBorder="1" applyAlignment="1" applyProtection="1">
      <alignment horizontal="center" vertical="center" wrapText="1" readingOrder="1"/>
    </xf>
    <xf numFmtId="14" fontId="6" fillId="3" borderId="21" xfId="0" applyNumberFormat="1" applyFont="1" applyFill="1" applyBorder="1" applyAlignment="1" applyProtection="1">
      <alignment horizontal="center" vertical="center" wrapText="1" readingOrder="1"/>
    </xf>
    <xf numFmtId="14" fontId="6" fillId="3" borderId="5" xfId="0" applyNumberFormat="1" applyFont="1" applyFill="1" applyBorder="1" applyAlignment="1" applyProtection="1">
      <alignment horizontal="center" vertical="center" wrapText="1" readingOrder="1"/>
    </xf>
    <xf numFmtId="14" fontId="6" fillId="3" borderId="20" xfId="0" applyNumberFormat="1" applyFont="1" applyFill="1" applyBorder="1" applyAlignment="1" applyProtection="1">
      <alignment horizontal="center" vertical="center" wrapText="1" readingOrder="1"/>
    </xf>
    <xf numFmtId="14" fontId="6" fillId="3" borderId="22" xfId="0" applyNumberFormat="1" applyFont="1" applyFill="1" applyBorder="1" applyAlignment="1" applyProtection="1">
      <alignment horizontal="center" vertical="center" wrapText="1" readingOrder="1"/>
    </xf>
    <xf numFmtId="0" fontId="7" fillId="20" borderId="76" xfId="0" applyFont="1" applyFill="1" applyBorder="1" applyAlignment="1" applyProtection="1">
      <alignment horizontal="center" vertical="center" wrapText="1" readingOrder="1"/>
    </xf>
    <xf numFmtId="0" fontId="7" fillId="20" borderId="77" xfId="0" applyFont="1" applyFill="1" applyBorder="1" applyAlignment="1" applyProtection="1">
      <alignment horizontal="center" vertical="center" wrapText="1" readingOrder="1"/>
    </xf>
    <xf numFmtId="0" fontId="6" fillId="20" borderId="78" xfId="0" applyFont="1" applyFill="1" applyBorder="1" applyAlignment="1" applyProtection="1">
      <alignment horizontal="center" vertical="center" wrapText="1" readingOrder="1"/>
    </xf>
    <xf numFmtId="0" fontId="6" fillId="20" borderId="76" xfId="0" applyFont="1" applyFill="1" applyBorder="1" applyAlignment="1" applyProtection="1">
      <alignment horizontal="center" vertical="center" wrapText="1" readingOrder="1"/>
    </xf>
    <xf numFmtId="0" fontId="6" fillId="20" borderId="77" xfId="0" applyFont="1" applyFill="1" applyBorder="1" applyAlignment="1" applyProtection="1">
      <alignment horizontal="center" vertical="center" wrapText="1" readingOrder="1"/>
    </xf>
    <xf numFmtId="0" fontId="6" fillId="20" borderId="79" xfId="0" applyFont="1" applyFill="1" applyBorder="1" applyAlignment="1" applyProtection="1">
      <alignment horizontal="center" vertical="center" wrapText="1" readingOrder="1"/>
    </xf>
    <xf numFmtId="1" fontId="7" fillId="20" borderId="78" xfId="0" applyNumberFormat="1" applyFont="1" applyFill="1" applyBorder="1" applyAlignment="1" applyProtection="1">
      <alignment horizontal="center" vertical="center" wrapText="1" readingOrder="1"/>
    </xf>
    <xf numFmtId="164" fontId="7" fillId="20" borderId="76" xfId="1" applyNumberFormat="1" applyFont="1" applyFill="1" applyBorder="1" applyAlignment="1" applyProtection="1">
      <alignment horizontal="center" vertical="center" wrapText="1" readingOrder="1"/>
    </xf>
    <xf numFmtId="1" fontId="7" fillId="20" borderId="76" xfId="0" applyNumberFormat="1" applyFont="1" applyFill="1" applyBorder="1" applyAlignment="1" applyProtection="1">
      <alignment horizontal="center" vertical="center" wrapText="1" readingOrder="1"/>
    </xf>
    <xf numFmtId="164" fontId="7" fillId="20" borderId="77" xfId="1" applyNumberFormat="1" applyFont="1" applyFill="1" applyBorder="1" applyAlignment="1" applyProtection="1">
      <alignment horizontal="center" vertical="center" wrapText="1" readingOrder="1"/>
    </xf>
    <xf numFmtId="0" fontId="7" fillId="4" borderId="71" xfId="0" applyFont="1" applyFill="1" applyBorder="1" applyAlignment="1" applyProtection="1">
      <alignment horizontal="center" vertical="center" wrapText="1" readingOrder="1"/>
    </xf>
    <xf numFmtId="0" fontId="6" fillId="4" borderId="26" xfId="0" applyFont="1" applyFill="1" applyBorder="1" applyAlignment="1" applyProtection="1">
      <alignment horizontal="center" vertical="center" wrapText="1" readingOrder="1"/>
    </xf>
    <xf numFmtId="0" fontId="6" fillId="4" borderId="71" xfId="0" applyFont="1" applyFill="1" applyBorder="1" applyAlignment="1" applyProtection="1">
      <alignment horizontal="center" vertical="center" wrapText="1" readingOrder="1"/>
    </xf>
    <xf numFmtId="0" fontId="6" fillId="4" borderId="80" xfId="0" applyFont="1" applyFill="1" applyBorder="1" applyAlignment="1" applyProtection="1">
      <alignment horizontal="center" vertical="center" wrapText="1" readingOrder="1"/>
    </xf>
    <xf numFmtId="0" fontId="6" fillId="4" borderId="81" xfId="0" applyFont="1" applyFill="1" applyBorder="1" applyAlignment="1" applyProtection="1">
      <alignment horizontal="center" vertical="center" wrapText="1" readingOrder="1"/>
    </xf>
    <xf numFmtId="1" fontId="7" fillId="4" borderId="26" xfId="0" applyNumberFormat="1" applyFont="1" applyFill="1" applyBorder="1" applyAlignment="1" applyProtection="1">
      <alignment horizontal="center" vertical="center" wrapText="1" readingOrder="1"/>
    </xf>
    <xf numFmtId="164" fontId="7" fillId="4" borderId="71" xfId="1" applyNumberFormat="1" applyFont="1" applyFill="1" applyBorder="1" applyAlignment="1" applyProtection="1">
      <alignment horizontal="center" vertical="center" wrapText="1" readingOrder="1"/>
    </xf>
    <xf numFmtId="1" fontId="7" fillId="4" borderId="71" xfId="0" applyNumberFormat="1" applyFont="1" applyFill="1" applyBorder="1" applyAlignment="1" applyProtection="1">
      <alignment horizontal="center" vertical="center" wrapText="1" readingOrder="1"/>
    </xf>
    <xf numFmtId="164" fontId="7" fillId="4" borderId="80" xfId="1" applyNumberFormat="1" applyFont="1" applyFill="1" applyBorder="1" applyAlignment="1" applyProtection="1">
      <alignment horizontal="center" vertical="center" wrapText="1" readingOrder="1"/>
    </xf>
    <xf numFmtId="0" fontId="7" fillId="23" borderId="5" xfId="0" applyFont="1" applyFill="1" applyBorder="1" applyAlignment="1" applyProtection="1">
      <alignment horizontal="center" vertical="center" wrapText="1" readingOrder="1"/>
    </xf>
    <xf numFmtId="0" fontId="7" fillId="23" borderId="20" xfId="0" applyFont="1" applyFill="1" applyBorder="1" applyAlignment="1" applyProtection="1">
      <alignment horizontal="center" vertical="center" wrapText="1" readingOrder="1"/>
    </xf>
    <xf numFmtId="0" fontId="6" fillId="23" borderId="21" xfId="0" applyFont="1" applyFill="1" applyBorder="1" applyAlignment="1" applyProtection="1">
      <alignment horizontal="center" vertical="center" wrapText="1" readingOrder="1"/>
    </xf>
    <xf numFmtId="0" fontId="6" fillId="23" borderId="5" xfId="0" applyFont="1" applyFill="1" applyBorder="1" applyAlignment="1" applyProtection="1">
      <alignment horizontal="center" vertical="center" wrapText="1" readingOrder="1"/>
    </xf>
    <xf numFmtId="0" fontId="6" fillId="23" borderId="20" xfId="0" applyFont="1" applyFill="1" applyBorder="1" applyAlignment="1" applyProtection="1">
      <alignment horizontal="center" vertical="center" wrapText="1" readingOrder="1"/>
    </xf>
    <xf numFmtId="0" fontId="6" fillId="23" borderId="22" xfId="0" applyFont="1" applyFill="1" applyBorder="1" applyAlignment="1" applyProtection="1">
      <alignment horizontal="center" vertical="center" wrapText="1" readingOrder="1"/>
    </xf>
    <xf numFmtId="1" fontId="7" fillId="23" borderId="21" xfId="0" applyNumberFormat="1" applyFont="1" applyFill="1" applyBorder="1" applyAlignment="1" applyProtection="1">
      <alignment horizontal="center" vertical="center" wrapText="1" readingOrder="1"/>
    </xf>
    <xf numFmtId="164" fontId="7" fillId="23" borderId="5" xfId="1" applyNumberFormat="1" applyFont="1" applyFill="1" applyBorder="1" applyAlignment="1" applyProtection="1">
      <alignment horizontal="center" vertical="center" wrapText="1" readingOrder="1"/>
    </xf>
    <xf numFmtId="1" fontId="7" fillId="23" borderId="5" xfId="0" applyNumberFormat="1" applyFont="1" applyFill="1" applyBorder="1" applyAlignment="1" applyProtection="1">
      <alignment horizontal="center" vertical="center" wrapText="1" readingOrder="1"/>
    </xf>
    <xf numFmtId="164" fontId="7" fillId="23" borderId="20" xfId="1" applyNumberFormat="1" applyFont="1" applyFill="1" applyBorder="1" applyAlignment="1" applyProtection="1">
      <alignment horizontal="center" vertical="center" wrapText="1" readingOrder="1"/>
    </xf>
    <xf numFmtId="0" fontId="7" fillId="4" borderId="2" xfId="0" applyFont="1" applyFill="1" applyBorder="1" applyAlignment="1" applyProtection="1">
      <alignment horizontal="center" vertical="center" wrapText="1" readingOrder="1"/>
    </xf>
    <xf numFmtId="0" fontId="7" fillId="4" borderId="75" xfId="0" applyFont="1" applyFill="1" applyBorder="1" applyAlignment="1" applyProtection="1">
      <alignment horizontal="center" vertical="center" wrapText="1" readingOrder="1"/>
    </xf>
    <xf numFmtId="0" fontId="6" fillId="4" borderId="63" xfId="0" applyFont="1" applyFill="1" applyBorder="1" applyAlignment="1" applyProtection="1">
      <alignment horizontal="center" vertical="center" wrapText="1" readingOrder="1"/>
    </xf>
    <xf numFmtId="0" fontId="6" fillId="4" borderId="2" xfId="0" applyFont="1" applyFill="1" applyBorder="1" applyAlignment="1" applyProtection="1">
      <alignment horizontal="center" vertical="center" wrapText="1" readingOrder="1"/>
    </xf>
    <xf numFmtId="0" fontId="6" fillId="4" borderId="75" xfId="0" applyFont="1" applyFill="1" applyBorder="1" applyAlignment="1" applyProtection="1">
      <alignment horizontal="center" vertical="center" wrapText="1" readingOrder="1"/>
    </xf>
    <xf numFmtId="0" fontId="6" fillId="4" borderId="64" xfId="0" applyFont="1" applyFill="1" applyBorder="1" applyAlignment="1" applyProtection="1">
      <alignment horizontal="center" vertical="center" wrapText="1" readingOrder="1"/>
    </xf>
    <xf numFmtId="1" fontId="7" fillId="4" borderId="63" xfId="0" applyNumberFormat="1" applyFont="1" applyFill="1" applyBorder="1" applyAlignment="1" applyProtection="1">
      <alignment horizontal="center" vertical="center" wrapText="1" readingOrder="1"/>
    </xf>
    <xf numFmtId="164" fontId="7" fillId="4" borderId="2" xfId="1" applyNumberFormat="1" applyFont="1" applyFill="1" applyBorder="1" applyAlignment="1" applyProtection="1">
      <alignment horizontal="center" vertical="center" wrapText="1" readingOrder="1"/>
    </xf>
    <xf numFmtId="1" fontId="7" fillId="4" borderId="2" xfId="0" applyNumberFormat="1" applyFont="1" applyFill="1" applyBorder="1" applyAlignment="1" applyProtection="1">
      <alignment horizontal="center" vertical="center" wrapText="1" readingOrder="1"/>
    </xf>
    <xf numFmtId="164" fontId="7" fillId="4" borderId="75" xfId="1" applyNumberFormat="1" applyFont="1" applyFill="1" applyBorder="1" applyAlignment="1" applyProtection="1">
      <alignment horizontal="center" vertical="center" wrapText="1" readingOrder="1"/>
    </xf>
    <xf numFmtId="0" fontId="7" fillId="23" borderId="2" xfId="0" applyFont="1" applyFill="1" applyBorder="1" applyAlignment="1" applyProtection="1">
      <alignment horizontal="center" vertical="center" wrapText="1" readingOrder="1"/>
    </xf>
    <xf numFmtId="0" fontId="7" fillId="23" borderId="75" xfId="0" applyFont="1" applyFill="1" applyBorder="1" applyAlignment="1" applyProtection="1">
      <alignment horizontal="center" vertical="center" wrapText="1" readingOrder="1"/>
    </xf>
    <xf numFmtId="0" fontId="6" fillId="23" borderId="63" xfId="0" applyFont="1" applyFill="1" applyBorder="1" applyAlignment="1" applyProtection="1">
      <alignment horizontal="center" vertical="center" wrapText="1" readingOrder="1"/>
    </xf>
    <xf numFmtId="0" fontId="6" fillId="23" borderId="2" xfId="0" applyFont="1" applyFill="1" applyBorder="1" applyAlignment="1" applyProtection="1">
      <alignment horizontal="center" vertical="center" wrapText="1" readingOrder="1"/>
    </xf>
    <xf numFmtId="0" fontId="6" fillId="23" borderId="75" xfId="0" applyFont="1" applyFill="1" applyBorder="1" applyAlignment="1" applyProtection="1">
      <alignment horizontal="center" vertical="center" wrapText="1" readingOrder="1"/>
    </xf>
    <xf numFmtId="0" fontId="6" fillId="23" borderId="64" xfId="0" applyFont="1" applyFill="1" applyBorder="1" applyAlignment="1" applyProtection="1">
      <alignment horizontal="center" vertical="center" wrapText="1" readingOrder="1"/>
    </xf>
    <xf numFmtId="1" fontId="7" fillId="23" borderId="63" xfId="0" applyNumberFormat="1" applyFont="1" applyFill="1" applyBorder="1" applyAlignment="1" applyProtection="1">
      <alignment horizontal="center" vertical="center" wrapText="1" readingOrder="1"/>
    </xf>
    <xf numFmtId="164" fontId="7" fillId="23" borderId="2" xfId="1" applyNumberFormat="1" applyFont="1" applyFill="1" applyBorder="1" applyAlignment="1" applyProtection="1">
      <alignment horizontal="center" vertical="center" wrapText="1" readingOrder="1"/>
    </xf>
    <xf numFmtId="1" fontId="7" fillId="23" borderId="2" xfId="0" applyNumberFormat="1" applyFont="1" applyFill="1" applyBorder="1" applyAlignment="1" applyProtection="1">
      <alignment horizontal="center" vertical="center" wrapText="1" readingOrder="1"/>
    </xf>
    <xf numFmtId="164" fontId="7" fillId="23" borderId="75" xfId="1" applyNumberFormat="1" applyFont="1" applyFill="1" applyBorder="1" applyAlignment="1" applyProtection="1">
      <alignment horizontal="center" vertical="center" wrapText="1" readingOrder="1"/>
    </xf>
    <xf numFmtId="0" fontId="8" fillId="22" borderId="3" xfId="0" applyFont="1" applyFill="1" applyBorder="1" applyAlignment="1" applyProtection="1">
      <alignment horizontal="center" vertical="center" wrapText="1" readingOrder="1"/>
    </xf>
    <xf numFmtId="0" fontId="7" fillId="4" borderId="3" xfId="0" applyFont="1" applyFill="1" applyBorder="1" applyAlignment="1" applyProtection="1">
      <alignment horizontal="center" vertical="center" wrapText="1" readingOrder="1"/>
    </xf>
    <xf numFmtId="0" fontId="6" fillId="4" borderId="88" xfId="0" applyFont="1" applyFill="1" applyBorder="1" applyAlignment="1" applyProtection="1">
      <alignment horizontal="center" vertical="center" wrapText="1" readingOrder="1"/>
    </xf>
    <xf numFmtId="0" fontId="6" fillId="4" borderId="3" xfId="0" applyFont="1" applyFill="1" applyBorder="1" applyAlignment="1" applyProtection="1">
      <alignment horizontal="center" vertical="center" wrapText="1" readingOrder="1"/>
    </xf>
    <xf numFmtId="0" fontId="6" fillId="4" borderId="87" xfId="0" applyFont="1" applyFill="1" applyBorder="1" applyAlignment="1" applyProtection="1">
      <alignment horizontal="center" vertical="center" wrapText="1" readingOrder="1"/>
    </xf>
    <xf numFmtId="0" fontId="6" fillId="4" borderId="89" xfId="0" applyFont="1" applyFill="1" applyBorder="1" applyAlignment="1" applyProtection="1">
      <alignment horizontal="center" vertical="center" wrapText="1" readingOrder="1"/>
    </xf>
    <xf numFmtId="1" fontId="7" fillId="4" borderId="88" xfId="0" applyNumberFormat="1" applyFont="1" applyFill="1" applyBorder="1" applyAlignment="1" applyProtection="1">
      <alignment horizontal="center" vertical="center" wrapText="1" readingOrder="1"/>
    </xf>
    <xf numFmtId="164" fontId="7" fillId="4" borderId="3" xfId="1" applyNumberFormat="1" applyFont="1" applyFill="1" applyBorder="1" applyAlignment="1" applyProtection="1">
      <alignment horizontal="center" vertical="center" wrapText="1" readingOrder="1"/>
    </xf>
    <xf numFmtId="1" fontId="7" fillId="4" borderId="3" xfId="0" applyNumberFormat="1" applyFont="1" applyFill="1" applyBorder="1" applyAlignment="1" applyProtection="1">
      <alignment horizontal="center" vertical="center" wrapText="1" readingOrder="1"/>
    </xf>
    <xf numFmtId="164" fontId="7" fillId="4" borderId="87" xfId="1" applyNumberFormat="1" applyFont="1" applyFill="1" applyBorder="1" applyAlignment="1" applyProtection="1">
      <alignment horizontal="center" vertical="center" wrapText="1" readingOrder="1"/>
    </xf>
    <xf numFmtId="0" fontId="7" fillId="23" borderId="8" xfId="0" applyFont="1" applyFill="1" applyBorder="1" applyAlignment="1" applyProtection="1">
      <alignment horizontal="center" vertical="center" wrapText="1" readingOrder="1"/>
    </xf>
    <xf numFmtId="0" fontId="7" fillId="23" borderId="39" xfId="0" applyFont="1" applyFill="1" applyBorder="1" applyAlignment="1" applyProtection="1">
      <alignment horizontal="center" vertical="center" wrapText="1" readingOrder="1"/>
    </xf>
    <xf numFmtId="0" fontId="6" fillId="23" borderId="40" xfId="0" applyFont="1" applyFill="1" applyBorder="1" applyAlignment="1" applyProtection="1">
      <alignment horizontal="center" vertical="center" wrapText="1" readingOrder="1"/>
    </xf>
    <xf numFmtId="0" fontId="6" fillId="23" borderId="8" xfId="0" applyFont="1" applyFill="1" applyBorder="1" applyAlignment="1" applyProtection="1">
      <alignment horizontal="center" vertical="center" wrapText="1" readingOrder="1"/>
    </xf>
    <xf numFmtId="0" fontId="6" fillId="23" borderId="39" xfId="0" applyFont="1" applyFill="1" applyBorder="1" applyAlignment="1" applyProtection="1">
      <alignment horizontal="center" vertical="center" wrapText="1" readingOrder="1"/>
    </xf>
    <xf numFmtId="0" fontId="6" fillId="23" borderId="41" xfId="0" applyFont="1" applyFill="1" applyBorder="1" applyAlignment="1" applyProtection="1">
      <alignment horizontal="center" vertical="center" wrapText="1" readingOrder="1"/>
    </xf>
    <xf numFmtId="1" fontId="7" fillId="23" borderId="40" xfId="0" applyNumberFormat="1" applyFont="1" applyFill="1" applyBorder="1" applyAlignment="1" applyProtection="1">
      <alignment horizontal="center" vertical="center" wrapText="1" readingOrder="1"/>
    </xf>
    <xf numFmtId="164" fontId="7" fillId="23" borderId="8" xfId="1" applyNumberFormat="1" applyFont="1" applyFill="1" applyBorder="1" applyAlignment="1" applyProtection="1">
      <alignment horizontal="center" vertical="center" wrapText="1" readingOrder="1"/>
    </xf>
    <xf numFmtId="1" fontId="7" fillId="23" borderId="8" xfId="0" applyNumberFormat="1" applyFont="1" applyFill="1" applyBorder="1" applyAlignment="1" applyProtection="1">
      <alignment horizontal="center" vertical="center" wrapText="1" readingOrder="1"/>
    </xf>
    <xf numFmtId="164" fontId="7" fillId="23" borderId="39" xfId="1" applyNumberFormat="1" applyFont="1" applyFill="1" applyBorder="1" applyAlignment="1" applyProtection="1">
      <alignment horizontal="center" vertical="center" wrapText="1" readingOrder="1"/>
    </xf>
    <xf numFmtId="0" fontId="7" fillId="4" borderId="5" xfId="0" applyFont="1" applyFill="1" applyBorder="1" applyAlignment="1" applyProtection="1">
      <alignment horizontal="center" vertical="center" wrapText="1" readingOrder="1"/>
    </xf>
    <xf numFmtId="0" fontId="6" fillId="4" borderId="21" xfId="0" applyFont="1" applyFill="1" applyBorder="1" applyAlignment="1" applyProtection="1">
      <alignment horizontal="center" vertical="center" wrapText="1" readingOrder="1"/>
    </xf>
    <xf numFmtId="0" fontId="6" fillId="4" borderId="5" xfId="0" applyFont="1" applyFill="1" applyBorder="1" applyAlignment="1" applyProtection="1">
      <alignment horizontal="center" vertical="center" wrapText="1" readingOrder="1"/>
    </xf>
    <xf numFmtId="0" fontId="6" fillId="4" borderId="20" xfId="0" applyFont="1" applyFill="1" applyBorder="1" applyAlignment="1" applyProtection="1">
      <alignment horizontal="center" vertical="center" wrapText="1" readingOrder="1"/>
    </xf>
    <xf numFmtId="0" fontId="6" fillId="4" borderId="22" xfId="0" applyFont="1" applyFill="1" applyBorder="1" applyAlignment="1" applyProtection="1">
      <alignment horizontal="center" vertical="center" wrapText="1" readingOrder="1"/>
    </xf>
    <xf numFmtId="1" fontId="7" fillId="4" borderId="21" xfId="0" applyNumberFormat="1" applyFont="1" applyFill="1" applyBorder="1" applyAlignment="1" applyProtection="1">
      <alignment horizontal="center" vertical="center" wrapText="1" readingOrder="1"/>
    </xf>
    <xf numFmtId="164" fontId="7" fillId="4" borderId="5" xfId="1" applyNumberFormat="1" applyFont="1" applyFill="1" applyBorder="1" applyAlignment="1" applyProtection="1">
      <alignment horizontal="center" vertical="center" wrapText="1" readingOrder="1"/>
    </xf>
    <xf numFmtId="1" fontId="7" fillId="4" borderId="5" xfId="0" applyNumberFormat="1" applyFont="1" applyFill="1" applyBorder="1" applyAlignment="1" applyProtection="1">
      <alignment horizontal="center" vertical="center" wrapText="1" readingOrder="1"/>
    </xf>
    <xf numFmtId="164" fontId="7" fillId="4" borderId="20" xfId="1" applyNumberFormat="1" applyFont="1" applyFill="1" applyBorder="1" applyAlignment="1" applyProtection="1">
      <alignment horizontal="center" vertical="center" wrapText="1" readingOrder="1"/>
    </xf>
    <xf numFmtId="0" fontId="7" fillId="23" borderId="76" xfId="0" applyFont="1" applyFill="1" applyBorder="1" applyAlignment="1" applyProtection="1">
      <alignment horizontal="center" vertical="center" wrapText="1" readingOrder="1"/>
    </xf>
    <xf numFmtId="0" fontId="7" fillId="23" borderId="77" xfId="0" applyFont="1" applyFill="1" applyBorder="1" applyAlignment="1" applyProtection="1">
      <alignment horizontal="center" vertical="center" wrapText="1" readingOrder="1"/>
    </xf>
    <xf numFmtId="0" fontId="6" fillId="23" borderId="78" xfId="0" applyFont="1" applyFill="1" applyBorder="1" applyAlignment="1" applyProtection="1">
      <alignment horizontal="center" vertical="center" wrapText="1" readingOrder="1"/>
    </xf>
    <xf numFmtId="0" fontId="6" fillId="23" borderId="76" xfId="0" applyFont="1" applyFill="1" applyBorder="1" applyAlignment="1" applyProtection="1">
      <alignment horizontal="center" vertical="center" wrapText="1" readingOrder="1"/>
    </xf>
    <xf numFmtId="0" fontId="6" fillId="23" borderId="77" xfId="0" applyFont="1" applyFill="1" applyBorder="1" applyAlignment="1" applyProtection="1">
      <alignment horizontal="center" vertical="center" wrapText="1" readingOrder="1"/>
    </xf>
    <xf numFmtId="0" fontId="6" fillId="23" borderId="79" xfId="0" applyFont="1" applyFill="1" applyBorder="1" applyAlignment="1" applyProtection="1">
      <alignment horizontal="center" vertical="center" wrapText="1" readingOrder="1"/>
    </xf>
    <xf numFmtId="1" fontId="7" fillId="23" borderId="78" xfId="0" applyNumberFormat="1" applyFont="1" applyFill="1" applyBorder="1" applyAlignment="1" applyProtection="1">
      <alignment horizontal="center" vertical="center" wrapText="1" readingOrder="1"/>
    </xf>
    <xf numFmtId="164" fontId="7" fillId="23" borderId="76" xfId="1" applyNumberFormat="1" applyFont="1" applyFill="1" applyBorder="1" applyAlignment="1" applyProtection="1">
      <alignment horizontal="center" vertical="center" wrapText="1" readingOrder="1"/>
    </xf>
    <xf numFmtId="1" fontId="7" fillId="23" borderId="76" xfId="0" applyNumberFormat="1" applyFont="1" applyFill="1" applyBorder="1" applyAlignment="1" applyProtection="1">
      <alignment horizontal="center" vertical="center" wrapText="1" readingOrder="1"/>
    </xf>
    <xf numFmtId="164" fontId="7" fillId="23" borderId="77" xfId="1" applyNumberFormat="1" applyFont="1" applyFill="1" applyBorder="1" applyAlignment="1" applyProtection="1">
      <alignment horizontal="center" vertical="center" wrapText="1" readingOrder="1"/>
    </xf>
    <xf numFmtId="0" fontId="2" fillId="24" borderId="90" xfId="0" applyFont="1" applyFill="1" applyBorder="1" applyAlignment="1" applyProtection="1">
      <alignment horizontal="center" vertical="center" textRotation="90" wrapText="1"/>
    </xf>
    <xf numFmtId="9" fontId="2" fillId="24" borderId="91" xfId="0" applyNumberFormat="1" applyFont="1" applyFill="1" applyBorder="1" applyAlignment="1" applyProtection="1">
      <alignment horizontal="center" vertical="center" textRotation="90" wrapText="1"/>
    </xf>
    <xf numFmtId="0" fontId="7" fillId="25" borderId="91" xfId="0" applyFont="1" applyFill="1" applyBorder="1" applyAlignment="1" applyProtection="1">
      <alignment horizontal="center" vertical="center"/>
    </xf>
    <xf numFmtId="0" fontId="7" fillId="26" borderId="92" xfId="0" applyFont="1" applyFill="1" applyBorder="1" applyAlignment="1" applyProtection="1">
      <alignment horizontal="center" vertical="center" wrapText="1" readingOrder="1"/>
    </xf>
    <xf numFmtId="0" fontId="7" fillId="26" borderId="93" xfId="0" applyFont="1" applyFill="1" applyBorder="1" applyAlignment="1" applyProtection="1">
      <alignment horizontal="center" vertical="center" wrapText="1" readingOrder="1"/>
    </xf>
    <xf numFmtId="0" fontId="6" fillId="26" borderId="94" xfId="0" applyFont="1" applyFill="1" applyBorder="1" applyAlignment="1" applyProtection="1">
      <alignment horizontal="center" vertical="center" wrapText="1" readingOrder="1"/>
    </xf>
    <xf numFmtId="0" fontId="6" fillId="26" borderId="92" xfId="0" applyFont="1" applyFill="1" applyBorder="1" applyAlignment="1" applyProtection="1">
      <alignment horizontal="center" vertical="center" wrapText="1" readingOrder="1"/>
    </xf>
    <xf numFmtId="0" fontId="6" fillId="26" borderId="93" xfId="0" applyFont="1" applyFill="1" applyBorder="1" applyAlignment="1" applyProtection="1">
      <alignment horizontal="center" vertical="center" wrapText="1" readingOrder="1"/>
    </xf>
    <xf numFmtId="0" fontId="6" fillId="26" borderId="95" xfId="0" applyFont="1" applyFill="1" applyBorder="1" applyAlignment="1" applyProtection="1">
      <alignment horizontal="center" vertical="center" wrapText="1" readingOrder="1"/>
    </xf>
    <xf numFmtId="1" fontId="7" fillId="26" borderId="94" xfId="0" applyNumberFormat="1" applyFont="1" applyFill="1" applyBorder="1" applyAlignment="1" applyProtection="1">
      <alignment horizontal="center" vertical="center" wrapText="1" readingOrder="1"/>
    </xf>
    <xf numFmtId="164" fontId="7" fillId="26" borderId="92" xfId="1" applyNumberFormat="1" applyFont="1" applyFill="1" applyBorder="1" applyAlignment="1" applyProtection="1">
      <alignment horizontal="center" vertical="center" wrapText="1" readingOrder="1"/>
    </xf>
    <xf numFmtId="1" fontId="7" fillId="26" borderId="92" xfId="0" applyNumberFormat="1" applyFont="1" applyFill="1" applyBorder="1" applyAlignment="1" applyProtection="1">
      <alignment horizontal="center" vertical="center" wrapText="1" readingOrder="1"/>
    </xf>
    <xf numFmtId="164" fontId="7" fillId="26" borderId="93" xfId="1" applyNumberFormat="1" applyFont="1" applyFill="1" applyBorder="1" applyAlignment="1" applyProtection="1">
      <alignment horizontal="center" vertical="center" wrapText="1" readingOrder="1"/>
    </xf>
    <xf numFmtId="1" fontId="0" fillId="0" borderId="0" xfId="0" applyNumberFormat="1" applyAlignment="1" applyProtection="1">
      <alignment horizontal="center" vertical="center"/>
    </xf>
    <xf numFmtId="164" fontId="0" fillId="0" borderId="0" xfId="1" applyNumberFormat="1" applyFont="1" applyAlignment="1" applyProtection="1">
      <alignment horizontal="center" vertical="center"/>
    </xf>
    <xf numFmtId="0" fontId="13" fillId="0" borderId="19" xfId="0" applyFont="1" applyBorder="1" applyAlignment="1" applyProtection="1">
      <alignment horizontal="left" vertical="top" wrapText="1"/>
      <protection locked="0"/>
    </xf>
    <xf numFmtId="0" fontId="0" fillId="0" borderId="19" xfId="0" applyFont="1" applyBorder="1" applyAlignment="1" applyProtection="1">
      <alignment horizontal="left" vertical="top" wrapText="1"/>
      <protection locked="0"/>
    </xf>
    <xf numFmtId="0" fontId="7" fillId="17" borderId="20" xfId="0" applyFont="1" applyFill="1" applyBorder="1" applyAlignment="1" applyProtection="1">
      <alignment horizontal="center" vertical="center" wrapText="1" readingOrder="1"/>
    </xf>
    <xf numFmtId="164" fontId="12" fillId="31" borderId="18" xfId="1" applyNumberFormat="1" applyFont="1" applyFill="1" applyBorder="1" applyAlignment="1" applyProtection="1">
      <alignment horizontal="center" vertical="center" wrapText="1"/>
    </xf>
    <xf numFmtId="164" fontId="12" fillId="7" borderId="18" xfId="1" applyNumberFormat="1" applyFont="1" applyFill="1" applyBorder="1" applyAlignment="1" applyProtection="1">
      <alignment horizontal="center" vertical="center" wrapText="1"/>
    </xf>
    <xf numFmtId="164" fontId="12" fillId="31" borderId="103" xfId="1" applyNumberFormat="1" applyFont="1" applyFill="1" applyBorder="1" applyAlignment="1" applyProtection="1">
      <alignment horizontal="center" vertical="center" wrapText="1"/>
    </xf>
    <xf numFmtId="0" fontId="13" fillId="0" borderId="13" xfId="0" applyFont="1" applyBorder="1" applyAlignment="1" applyProtection="1">
      <alignment horizontal="left" vertical="top" wrapText="1"/>
      <protection locked="0"/>
    </xf>
    <xf numFmtId="0" fontId="7" fillId="9" borderId="29" xfId="0" applyFont="1" applyFill="1" applyBorder="1" applyAlignment="1" applyProtection="1">
      <alignment horizontal="center" vertical="center" wrapText="1" readingOrder="1"/>
    </xf>
    <xf numFmtId="0" fontId="7" fillId="10" borderId="33" xfId="0" applyFont="1" applyFill="1" applyBorder="1" applyAlignment="1" applyProtection="1">
      <alignment horizontal="center" vertical="center" wrapText="1" readingOrder="1"/>
    </xf>
    <xf numFmtId="0" fontId="7" fillId="9" borderId="36" xfId="0" applyFont="1" applyFill="1" applyBorder="1" applyAlignment="1" applyProtection="1">
      <alignment horizontal="center" vertical="center" wrapText="1" readingOrder="1"/>
    </xf>
    <xf numFmtId="0" fontId="7" fillId="10" borderId="36" xfId="0" applyFont="1" applyFill="1" applyBorder="1" applyAlignment="1" applyProtection="1">
      <alignment horizontal="center" vertical="center" wrapText="1" readingOrder="1"/>
    </xf>
    <xf numFmtId="0" fontId="7" fillId="9" borderId="39" xfId="0" applyFont="1" applyFill="1" applyBorder="1" applyAlignment="1" applyProtection="1">
      <alignment horizontal="center" vertical="center" wrapText="1" readingOrder="1"/>
    </xf>
    <xf numFmtId="0" fontId="7" fillId="10" borderId="20" xfId="0" applyFont="1" applyFill="1" applyBorder="1" applyAlignment="1" applyProtection="1">
      <alignment horizontal="center" vertical="center" wrapText="1" readingOrder="1"/>
    </xf>
    <xf numFmtId="0" fontId="7" fillId="9" borderId="43" xfId="0" applyFont="1" applyFill="1" applyBorder="1" applyAlignment="1" applyProtection="1">
      <alignment horizontal="center" vertical="center" wrapText="1" readingOrder="1"/>
    </xf>
    <xf numFmtId="0" fontId="7" fillId="10" borderId="50" xfId="0" applyFont="1" applyFill="1" applyBorder="1" applyAlignment="1" applyProtection="1">
      <alignment horizontal="center" vertical="center" wrapText="1" readingOrder="1"/>
    </xf>
    <xf numFmtId="0" fontId="7" fillId="13" borderId="55" xfId="0" applyFont="1" applyFill="1" applyBorder="1" applyAlignment="1" applyProtection="1">
      <alignment horizontal="center" vertical="center" wrapText="1"/>
    </xf>
    <xf numFmtId="0" fontId="7" fillId="2" borderId="60" xfId="0" applyFont="1" applyFill="1" applyBorder="1" applyAlignment="1" applyProtection="1">
      <alignment horizontal="center" vertical="center" wrapText="1"/>
    </xf>
    <xf numFmtId="0" fontId="7" fillId="13" borderId="60" xfId="0" applyFont="1" applyFill="1" applyBorder="1" applyAlignment="1" applyProtection="1">
      <alignment horizontal="center" vertical="center" wrapText="1"/>
    </xf>
    <xf numFmtId="0" fontId="7" fillId="2" borderId="68" xfId="0" applyFont="1" applyFill="1" applyBorder="1" applyAlignment="1" applyProtection="1">
      <alignment horizontal="center" vertical="center" wrapText="1"/>
    </xf>
    <xf numFmtId="0" fontId="7" fillId="17" borderId="77" xfId="0" applyFont="1" applyFill="1" applyBorder="1" applyAlignment="1" applyProtection="1">
      <alignment horizontal="center" vertical="center" wrapText="1" readingOrder="1"/>
    </xf>
    <xf numFmtId="0" fontId="7" fillId="20" borderId="20" xfId="0" applyFont="1" applyFill="1" applyBorder="1" applyAlignment="1" applyProtection="1">
      <alignment horizontal="center" vertical="center" wrapText="1" readingOrder="1"/>
    </xf>
    <xf numFmtId="0" fontId="7" fillId="4" borderId="80" xfId="0" applyFont="1" applyFill="1" applyBorder="1" applyAlignment="1" applyProtection="1">
      <alignment horizontal="center" vertical="center" wrapText="1" readingOrder="1"/>
    </xf>
    <xf numFmtId="0" fontId="7" fillId="4" borderId="87" xfId="0" applyFont="1" applyFill="1" applyBorder="1" applyAlignment="1" applyProtection="1">
      <alignment horizontal="center" vertical="center" wrapText="1" readingOrder="1"/>
    </xf>
    <xf numFmtId="0" fontId="7" fillId="4" borderId="20" xfId="0" applyFont="1" applyFill="1" applyBorder="1" applyAlignment="1" applyProtection="1">
      <alignment horizontal="center" vertical="center" wrapText="1" readingOrder="1"/>
    </xf>
    <xf numFmtId="0" fontId="2" fillId="0" borderId="99" xfId="0" applyFont="1" applyBorder="1" applyAlignment="1">
      <alignment horizontal="center"/>
    </xf>
    <xf numFmtId="9" fontId="2" fillId="21" borderId="71" xfId="0" applyNumberFormat="1" applyFont="1" applyFill="1" applyBorder="1" applyAlignment="1" applyProtection="1">
      <alignment horizontal="center" vertical="center" textRotation="90" wrapText="1"/>
    </xf>
    <xf numFmtId="0" fontId="2" fillId="21" borderId="9" xfId="0" applyFont="1" applyFill="1" applyBorder="1" applyAlignment="1" applyProtection="1">
      <alignment horizontal="center" vertical="center" textRotation="90" wrapText="1"/>
    </xf>
    <xf numFmtId="0" fontId="2" fillId="21" borderId="86" xfId="0" applyFont="1" applyFill="1" applyBorder="1" applyAlignment="1" applyProtection="1">
      <alignment horizontal="center" vertical="center" textRotation="90" wrapText="1"/>
    </xf>
    <xf numFmtId="0" fontId="2" fillId="7" borderId="26" xfId="0" applyFont="1" applyFill="1" applyBorder="1" applyAlignment="1" applyProtection="1">
      <alignment horizontal="center" vertical="center" textRotation="90" wrapText="1"/>
    </xf>
    <xf numFmtId="0" fontId="2" fillId="7" borderId="32" xfId="0" applyFont="1" applyFill="1" applyBorder="1" applyAlignment="1" applyProtection="1">
      <alignment horizontal="center" vertical="center" textRotation="90" wrapText="1"/>
    </xf>
    <xf numFmtId="0" fontId="2" fillId="7" borderId="47" xfId="0" applyFont="1" applyFill="1" applyBorder="1" applyAlignment="1" applyProtection="1">
      <alignment horizontal="center" vertical="center" textRotation="90" wrapText="1"/>
    </xf>
    <xf numFmtId="0" fontId="6" fillId="8" borderId="6" xfId="0" applyFont="1" applyFill="1" applyBorder="1" applyAlignment="1" applyProtection="1">
      <alignment horizontal="center" vertical="center" wrapText="1" readingOrder="1"/>
    </xf>
    <xf numFmtId="0" fontId="6" fillId="8" borderId="9" xfId="0" applyFont="1" applyFill="1" applyBorder="1" applyAlignment="1" applyProtection="1">
      <alignment horizontal="center" vertical="center" wrapText="1" readingOrder="1"/>
    </xf>
    <xf numFmtId="0" fontId="6" fillId="8" borderId="10" xfId="0" applyFont="1" applyFill="1" applyBorder="1" applyAlignment="1" applyProtection="1">
      <alignment horizontal="center" vertical="center" wrapText="1" readingOrder="1"/>
    </xf>
    <xf numFmtId="0" fontId="6" fillId="8" borderId="33" xfId="0" applyFont="1" applyFill="1" applyBorder="1" applyAlignment="1" applyProtection="1">
      <alignment horizontal="center" vertical="center" wrapText="1" readingOrder="1"/>
    </xf>
    <xf numFmtId="0" fontId="6" fillId="8" borderId="48" xfId="0" applyFont="1" applyFill="1" applyBorder="1" applyAlignment="1" applyProtection="1">
      <alignment horizontal="center" vertical="center" wrapText="1" readingOrder="1"/>
    </xf>
    <xf numFmtId="0" fontId="2" fillId="11" borderId="53" xfId="0" applyFont="1" applyFill="1" applyBorder="1" applyAlignment="1" applyProtection="1">
      <alignment horizontal="center" vertical="center" textRotation="90" wrapText="1"/>
    </xf>
    <xf numFmtId="0" fontId="2" fillId="11" borderId="65" xfId="0" applyFont="1" applyFill="1" applyBorder="1" applyAlignment="1" applyProtection="1">
      <alignment horizontal="center" vertical="center" textRotation="90" wrapText="1"/>
    </xf>
    <xf numFmtId="0" fontId="6" fillId="12" borderId="0" xfId="0" applyFont="1" applyFill="1" applyAlignment="1" applyProtection="1">
      <alignment horizontal="center" vertical="center"/>
    </xf>
    <xf numFmtId="0" fontId="6" fillId="12" borderId="66" xfId="0" applyFont="1" applyFill="1" applyBorder="1" applyAlignment="1" applyProtection="1">
      <alignment horizontal="center" vertical="center"/>
    </xf>
    <xf numFmtId="9" fontId="2" fillId="7" borderId="71" xfId="0" applyNumberFormat="1" applyFont="1" applyFill="1" applyBorder="1" applyAlignment="1" applyProtection="1">
      <alignment horizontal="center" vertical="center" textRotation="90" wrapText="1"/>
    </xf>
    <xf numFmtId="0" fontId="2" fillId="7" borderId="9" xfId="0" applyFont="1" applyFill="1" applyBorder="1" applyAlignment="1" applyProtection="1">
      <alignment horizontal="center" vertical="center" textRotation="90" wrapText="1"/>
    </xf>
    <xf numFmtId="0" fontId="2" fillId="7" borderId="86" xfId="0" applyFont="1" applyFill="1" applyBorder="1" applyAlignment="1" applyProtection="1">
      <alignment horizontal="center" vertical="center" textRotation="90" wrapText="1"/>
    </xf>
    <xf numFmtId="9" fontId="2" fillId="11" borderId="98" xfId="0" applyNumberFormat="1" applyFont="1" applyFill="1" applyBorder="1" applyAlignment="1" applyProtection="1">
      <alignment horizontal="center" vertical="center" textRotation="90" wrapText="1"/>
    </xf>
    <xf numFmtId="0" fontId="2" fillId="11" borderId="0" xfId="0" applyFont="1" applyFill="1" applyBorder="1" applyAlignment="1" applyProtection="1">
      <alignment horizontal="center" vertical="center" textRotation="90" wrapText="1"/>
    </xf>
    <xf numFmtId="0" fontId="2" fillId="11" borderId="66" xfId="0" applyFont="1" applyFill="1" applyBorder="1" applyAlignment="1" applyProtection="1">
      <alignment horizontal="center" vertical="center" textRotation="90" wrapText="1"/>
    </xf>
    <xf numFmtId="9" fontId="2" fillId="18" borderId="71" xfId="0" applyNumberFormat="1" applyFont="1" applyFill="1" applyBorder="1" applyAlignment="1" applyProtection="1">
      <alignment horizontal="center" vertical="center" textRotation="90" wrapText="1"/>
    </xf>
    <xf numFmtId="0" fontId="2" fillId="18" borderId="9" xfId="0" applyFont="1" applyFill="1" applyBorder="1" applyAlignment="1" applyProtection="1">
      <alignment horizontal="center" vertical="center" textRotation="90" wrapText="1"/>
    </xf>
    <xf numFmtId="0" fontId="2" fillId="18" borderId="86" xfId="0" applyFont="1" applyFill="1" applyBorder="1" applyAlignment="1" applyProtection="1">
      <alignment horizontal="center" vertical="center" textRotation="90" wrapText="1"/>
    </xf>
    <xf numFmtId="0" fontId="2" fillId="14" borderId="26" xfId="0" applyFont="1" applyFill="1" applyBorder="1" applyAlignment="1" applyProtection="1">
      <alignment horizontal="center" vertical="center" textRotation="90" wrapText="1"/>
    </xf>
    <xf numFmtId="0" fontId="2" fillId="14" borderId="32" xfId="0" applyFont="1" applyFill="1" applyBorder="1" applyAlignment="1" applyProtection="1">
      <alignment horizontal="center" vertical="center" textRotation="90" wrapText="1"/>
    </xf>
    <xf numFmtId="0" fontId="2" fillId="14" borderId="47" xfId="0" applyFont="1" applyFill="1" applyBorder="1" applyAlignment="1" applyProtection="1">
      <alignment horizontal="center" vertical="center" textRotation="90" wrapText="1"/>
    </xf>
    <xf numFmtId="0" fontId="7" fillId="15" borderId="71" xfId="0" applyFont="1" applyFill="1" applyBorder="1" applyAlignment="1" applyProtection="1">
      <alignment horizontal="center" vertical="center" wrapText="1" readingOrder="1"/>
    </xf>
    <xf numFmtId="0" fontId="7" fillId="15" borderId="9" xfId="0" applyFont="1" applyFill="1" applyBorder="1" applyAlignment="1" applyProtection="1">
      <alignment horizontal="center" vertical="center" wrapText="1" readingOrder="1"/>
    </xf>
    <xf numFmtId="0" fontId="7" fillId="15" borderId="5" xfId="0" applyFont="1" applyFill="1" applyBorder="1" applyAlignment="1" applyProtection="1">
      <alignment horizontal="center" vertical="center" wrapText="1" readingOrder="1"/>
    </xf>
    <xf numFmtId="0" fontId="7" fillId="15" borderId="10" xfId="0" applyFont="1" applyFill="1" applyBorder="1" applyAlignment="1" applyProtection="1">
      <alignment horizontal="center" vertical="center" wrapText="1" readingOrder="1"/>
    </xf>
    <xf numFmtId="9" fontId="2" fillId="14" borderId="71" xfId="0" applyNumberFormat="1" applyFont="1" applyFill="1" applyBorder="1" applyAlignment="1" applyProtection="1">
      <alignment horizontal="center" vertical="center" textRotation="90" wrapText="1"/>
    </xf>
    <xf numFmtId="0" fontId="2" fillId="14" borderId="9" xfId="0" applyFont="1" applyFill="1" applyBorder="1" applyAlignment="1" applyProtection="1">
      <alignment horizontal="center" vertical="center" textRotation="90" wrapText="1"/>
    </xf>
    <xf numFmtId="0" fontId="2" fillId="14" borderId="86" xfId="0" applyFont="1" applyFill="1" applyBorder="1" applyAlignment="1" applyProtection="1">
      <alignment horizontal="center" vertical="center" textRotation="90" wrapText="1"/>
    </xf>
    <xf numFmtId="0" fontId="4" fillId="5" borderId="11" xfId="2" applyFont="1" applyFill="1" applyBorder="1" applyAlignment="1" applyProtection="1">
      <alignment horizontal="center" vertical="center" wrapText="1"/>
    </xf>
    <xf numFmtId="0" fontId="4" fillId="5" borderId="12" xfId="2" applyFont="1" applyFill="1" applyBorder="1" applyAlignment="1" applyProtection="1">
      <alignment horizontal="center" vertical="center" wrapText="1"/>
    </xf>
    <xf numFmtId="0" fontId="4" fillId="5" borderId="13" xfId="2" applyFont="1" applyFill="1" applyBorder="1" applyAlignment="1" applyProtection="1">
      <alignment horizontal="center" vertical="center" wrapText="1"/>
    </xf>
    <xf numFmtId="0" fontId="9" fillId="27" borderId="14" xfId="0" applyFont="1" applyFill="1" applyBorder="1" applyAlignment="1" applyProtection="1">
      <alignment horizontal="center" vertical="center" wrapText="1" readingOrder="1"/>
    </xf>
    <xf numFmtId="0" fontId="9" fillId="27" borderId="15" xfId="0" applyFont="1" applyFill="1" applyBorder="1" applyAlignment="1" applyProtection="1">
      <alignment horizontal="center" vertical="center" wrapText="1" readingOrder="1"/>
    </xf>
    <xf numFmtId="0" fontId="9" fillId="27" borderId="16" xfId="0" applyFont="1" applyFill="1" applyBorder="1" applyAlignment="1" applyProtection="1">
      <alignment horizontal="center" vertical="center" wrapText="1" readingOrder="1"/>
    </xf>
    <xf numFmtId="0" fontId="4" fillId="5" borderId="17" xfId="2" applyFont="1" applyFill="1" applyBorder="1" applyAlignment="1" applyProtection="1">
      <alignment horizontal="center" vertical="center" wrapText="1"/>
    </xf>
    <xf numFmtId="0" fontId="4" fillId="5" borderId="18" xfId="2" applyFont="1" applyFill="1" applyBorder="1" applyAlignment="1" applyProtection="1">
      <alignment horizontal="center" vertical="center" wrapText="1"/>
    </xf>
    <xf numFmtId="0" fontId="4" fillId="5" borderId="19" xfId="2" applyFont="1" applyFill="1" applyBorder="1" applyAlignment="1" applyProtection="1">
      <alignment horizontal="center" vertical="center" wrapText="1"/>
    </xf>
    <xf numFmtId="0" fontId="9" fillId="30" borderId="53" xfId="0" applyFont="1" applyFill="1" applyBorder="1" applyAlignment="1" applyProtection="1">
      <alignment horizontal="center" vertical="center" wrapText="1" readingOrder="1"/>
    </xf>
    <xf numFmtId="0" fontId="9" fillId="30" borderId="0" xfId="0" applyFont="1" applyFill="1" applyBorder="1" applyAlignment="1" applyProtection="1">
      <alignment horizontal="center" vertical="center" wrapText="1" readingOrder="1"/>
    </xf>
    <xf numFmtId="0" fontId="9" fillId="30" borderId="101" xfId="0" applyFont="1" applyFill="1" applyBorder="1" applyAlignment="1" applyProtection="1">
      <alignment horizontal="center" vertical="center" wrapText="1" readingOrder="1"/>
    </xf>
    <xf numFmtId="0" fontId="9" fillId="30" borderId="1" xfId="0" applyFont="1" applyFill="1" applyBorder="1" applyAlignment="1" applyProtection="1">
      <alignment horizontal="center" vertical="center" wrapText="1" readingOrder="1"/>
    </xf>
    <xf numFmtId="0" fontId="2" fillId="21" borderId="26" xfId="0" applyFont="1" applyFill="1" applyBorder="1" applyAlignment="1" applyProtection="1">
      <alignment horizontal="center" vertical="center" textRotation="90" wrapText="1"/>
    </xf>
    <xf numFmtId="0" fontId="2" fillId="21" borderId="32" xfId="0" applyFont="1" applyFill="1" applyBorder="1" applyAlignment="1" applyProtection="1">
      <alignment horizontal="center" vertical="center" textRotation="90" wrapText="1"/>
    </xf>
    <xf numFmtId="0" fontId="2" fillId="21" borderId="47" xfId="0" applyFont="1" applyFill="1" applyBorder="1" applyAlignment="1" applyProtection="1">
      <alignment horizontal="center" vertical="center" textRotation="90" wrapText="1"/>
    </xf>
    <xf numFmtId="0" fontId="8" fillId="22" borderId="71" xfId="0" applyFont="1" applyFill="1" applyBorder="1" applyAlignment="1" applyProtection="1">
      <alignment horizontal="center" vertical="center" wrapText="1" readingOrder="1"/>
    </xf>
    <xf numFmtId="0" fontId="8" fillId="22" borderId="9" xfId="0" applyFont="1" applyFill="1" applyBorder="1" applyAlignment="1" applyProtection="1">
      <alignment horizontal="center" vertical="center" wrapText="1" readingOrder="1"/>
    </xf>
    <xf numFmtId="0" fontId="8" fillId="22" borderId="5" xfId="0" applyFont="1" applyFill="1" applyBorder="1" applyAlignment="1" applyProtection="1">
      <alignment horizontal="center" vertical="center" wrapText="1" readingOrder="1"/>
    </xf>
    <xf numFmtId="0" fontId="8" fillId="22" borderId="10" xfId="0" applyFont="1" applyFill="1" applyBorder="1" applyAlignment="1" applyProtection="1">
      <alignment horizontal="center" vertical="center" wrapText="1" readingOrder="1"/>
    </xf>
    <xf numFmtId="0" fontId="8" fillId="22" borderId="6" xfId="0" applyFont="1" applyFill="1" applyBorder="1" applyAlignment="1" applyProtection="1">
      <alignment horizontal="center" vertical="center" wrapText="1" readingOrder="1"/>
    </xf>
    <xf numFmtId="0" fontId="8" fillId="22" borderId="86" xfId="0" applyFont="1" applyFill="1" applyBorder="1" applyAlignment="1" applyProtection="1">
      <alignment horizontal="center" vertical="center" wrapText="1" readingOrder="1"/>
    </xf>
    <xf numFmtId="0" fontId="2" fillId="18" borderId="26" xfId="0" applyFont="1" applyFill="1" applyBorder="1" applyAlignment="1" applyProtection="1">
      <alignment horizontal="center" vertical="center" textRotation="90" wrapText="1"/>
    </xf>
    <xf numFmtId="0" fontId="2" fillId="18" borderId="32" xfId="0" applyFont="1" applyFill="1" applyBorder="1" applyAlignment="1" applyProtection="1">
      <alignment horizontal="center" vertical="center" textRotation="90" wrapText="1"/>
    </xf>
    <xf numFmtId="0" fontId="2" fillId="18" borderId="47" xfId="0" applyFont="1" applyFill="1" applyBorder="1" applyAlignment="1" applyProtection="1">
      <alignment horizontal="center" vertical="center" textRotation="90" wrapText="1"/>
    </xf>
    <xf numFmtId="0" fontId="8" fillId="19" borderId="71" xfId="0" applyFont="1" applyFill="1" applyBorder="1" applyAlignment="1" applyProtection="1">
      <alignment horizontal="center" vertical="center" wrapText="1" readingOrder="1"/>
    </xf>
    <xf numFmtId="0" fontId="8" fillId="19" borderId="9" xfId="0" applyFont="1" applyFill="1" applyBorder="1" applyAlignment="1" applyProtection="1">
      <alignment horizontal="center" vertical="center" wrapText="1" readingOrder="1"/>
    </xf>
    <xf numFmtId="0" fontId="8" fillId="19" borderId="10" xfId="0" applyFont="1" applyFill="1" applyBorder="1" applyAlignment="1" applyProtection="1">
      <alignment horizontal="center" vertical="center" wrapText="1" readingOrder="1"/>
    </xf>
    <xf numFmtId="0" fontId="6" fillId="19" borderId="5" xfId="0" applyFont="1" applyFill="1" applyBorder="1" applyAlignment="1" applyProtection="1">
      <alignment horizontal="center" vertical="center" wrapText="1" readingOrder="1"/>
    </xf>
    <xf numFmtId="0" fontId="6" fillId="19" borderId="9" xfId="0" applyFont="1" applyFill="1" applyBorder="1" applyAlignment="1" applyProtection="1">
      <alignment horizontal="center" vertical="center" wrapText="1" readingOrder="1"/>
    </xf>
    <xf numFmtId="0" fontId="6" fillId="19" borderId="10" xfId="0" applyFont="1" applyFill="1" applyBorder="1" applyAlignment="1" applyProtection="1">
      <alignment horizontal="center" vertical="center" wrapText="1" readingOrder="1"/>
    </xf>
    <xf numFmtId="0" fontId="6" fillId="19" borderId="20" xfId="0" applyFont="1" applyFill="1" applyBorder="1" applyAlignment="1" applyProtection="1">
      <alignment horizontal="center" vertical="center" wrapText="1" readingOrder="1"/>
    </xf>
    <xf numFmtId="0" fontId="6" fillId="19" borderId="4" xfId="0" applyFont="1" applyFill="1" applyBorder="1" applyAlignment="1" applyProtection="1">
      <alignment horizontal="center" vertical="center" wrapText="1" readingOrder="1"/>
    </xf>
    <xf numFmtId="0" fontId="6" fillId="19" borderId="85" xfId="0" applyFont="1" applyFill="1" applyBorder="1" applyAlignment="1" applyProtection="1">
      <alignment horizontal="center" vertical="center" wrapText="1" readingOrder="1"/>
    </xf>
    <xf numFmtId="0" fontId="6" fillId="19" borderId="86" xfId="0" applyFont="1" applyFill="1" applyBorder="1" applyAlignment="1" applyProtection="1">
      <alignment horizontal="center" vertical="center" wrapText="1" readingOrder="1"/>
    </xf>
  </cellXfs>
  <cellStyles count="3">
    <cellStyle name="Normal" xfId="0" builtinId="0"/>
    <cellStyle name="Normal 2" xfId="2" xr:uid="{7624BDF4-0364-4662-AF9D-C258E38E2BF1}"/>
    <cellStyle name="Porcentaje" xfId="1" builtinId="5"/>
  </cellStyles>
  <dxfs count="15">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Politica Institucional de Adminsitración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ACD5-48B5-96F4-B844229DC1F3}"/>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ACD5-48B5-96F4-B844229DC1F3}"/>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Implementación Plan Anticorrución y de Atención al Ciudadano 2021 </a:t>
            </a:r>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Gantt!$C$17</c:f>
              <c:strCache>
                <c:ptCount val="1"/>
                <c:pt idx="0">
                  <c:v>28/01/2021</c:v>
                </c:pt>
              </c:strCache>
            </c:strRef>
          </c:tx>
          <c:spPr>
            <a:noFill/>
            <a:ln>
              <a:noFill/>
            </a:ln>
            <a:effectLst/>
          </c:spPr>
          <c:invertIfNegative val="0"/>
          <c:errBars>
            <c:errBarType val="plus"/>
            <c:errValType val="cust"/>
            <c:noEndCap val="1"/>
            <c:plus>
              <c:numRef>
                <c:f>Gantt!$G$17:$G$22</c:f>
                <c:numCache>
                  <c:formatCode>General</c:formatCode>
                  <c:ptCount val="6"/>
                  <c:pt idx="0">
                    <c:v>197.16666666666669</c:v>
                  </c:pt>
                  <c:pt idx="1">
                    <c:v>0</c:v>
                  </c:pt>
                  <c:pt idx="2">
                    <c:v>187.7777777777778</c:v>
                  </c:pt>
                  <c:pt idx="3">
                    <c:v>163.8787878787879</c:v>
                  </c:pt>
                  <c:pt idx="4">
                    <c:v>188.01249999999996</c:v>
                  </c:pt>
                  <c:pt idx="5">
                    <c:v>91.666666666666657</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Gantt!$C$17:$C$22</c:f>
              <c:numCache>
                <c:formatCode>m/d/yyyy</c:formatCode>
                <c:ptCount val="6"/>
                <c:pt idx="0">
                  <c:v>44224</c:v>
                </c:pt>
                <c:pt idx="1">
                  <c:v>44470</c:v>
                </c:pt>
                <c:pt idx="2">
                  <c:v>44224</c:v>
                </c:pt>
                <c:pt idx="3">
                  <c:v>44224</c:v>
                </c:pt>
                <c:pt idx="4">
                  <c:v>44224</c:v>
                </c:pt>
                <c:pt idx="5">
                  <c:v>44287</c:v>
                </c:pt>
              </c:numCache>
            </c:numRef>
          </c:val>
          <c:extLst>
            <c:ext xmlns:c16="http://schemas.microsoft.com/office/drawing/2014/chart" uri="{C3380CC4-5D6E-409C-BE32-E72D297353CC}">
              <c16:uniqueId val="{00000000-D5E2-403C-AE4A-4B749A48957E}"/>
            </c:ext>
          </c:extLst>
        </c:ser>
        <c:ser>
          <c:idx val="1"/>
          <c:order val="1"/>
          <c:spPr>
            <a:solidFill>
              <a:schemeClr val="accent2"/>
            </a:solidFill>
            <a:ln>
              <a:noFill/>
            </a:ln>
            <a:effectLst/>
          </c:spPr>
          <c:invertIfNegative val="0"/>
          <c:cat>
            <c:strRef>
              <c:f>Gantt!$B$17:$B$22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Gantt!$E$17:$E$22</c:f>
              <c:numCache>
                <c:formatCode>0</c:formatCode>
                <c:ptCount val="6"/>
                <c:pt idx="0">
                  <c:v>338</c:v>
                </c:pt>
                <c:pt idx="1">
                  <c:v>92</c:v>
                </c:pt>
                <c:pt idx="2">
                  <c:v>338</c:v>
                </c:pt>
                <c:pt idx="3">
                  <c:v>338</c:v>
                </c:pt>
                <c:pt idx="4">
                  <c:v>338</c:v>
                </c:pt>
                <c:pt idx="5">
                  <c:v>275</c:v>
                </c:pt>
              </c:numCache>
            </c:numRef>
          </c:val>
          <c:extLst>
            <c:ext xmlns:c16="http://schemas.microsoft.com/office/drawing/2014/chart" uri="{C3380CC4-5D6E-409C-BE32-E72D297353CC}">
              <c16:uniqueId val="{00000001-D5E2-403C-AE4A-4B749A48957E}"/>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561"/>
          <c:min val="44197"/>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Monitoreo corte 2° trimestre - Avance respecto al total programado en el año</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6"/>
            </a:solidFill>
            <a:ln>
              <a:noFill/>
            </a:ln>
            <a:effectLst/>
          </c:spPr>
          <c:invertIfNegative val="0"/>
          <c:trendline>
            <c:spPr>
              <a:ln w="19050" cap="rnd">
                <a:solidFill>
                  <a:schemeClr val="accent6"/>
                </a:solidFill>
                <a:prstDash val="sysDot"/>
              </a:ln>
              <a:effectLst>
                <a:softEdge rad="0"/>
              </a:effectLst>
            </c:spPr>
            <c:trendlineType val="linear"/>
            <c:dispRSqr val="0"/>
            <c:dispEq val="0"/>
          </c:trendline>
          <c:cat>
            <c:strRef>
              <c:f>Gantt!$B$29:$B$34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Gantt!$C$29:$C$34</c:f>
              <c:numCache>
                <c:formatCode>0%</c:formatCode>
                <c:ptCount val="6"/>
                <c:pt idx="0">
                  <c:v>0.58333333333333337</c:v>
                </c:pt>
                <c:pt idx="1">
                  <c:v>0</c:v>
                </c:pt>
                <c:pt idx="2">
                  <c:v>0.55555555555555558</c:v>
                </c:pt>
                <c:pt idx="3">
                  <c:v>0.48484848484848492</c:v>
                </c:pt>
                <c:pt idx="4">
                  <c:v>0.55624999999999991</c:v>
                </c:pt>
                <c:pt idx="5">
                  <c:v>0.33333333333333331</c:v>
                </c:pt>
              </c:numCache>
            </c:numRef>
          </c:val>
          <c:extLst>
            <c:ext xmlns:c16="http://schemas.microsoft.com/office/drawing/2014/chart" uri="{C3380CC4-5D6E-409C-BE32-E72D297353CC}">
              <c16:uniqueId val="{00000000-936C-4B64-B63D-A8EBA0117E71}"/>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Ejecutado en el 2º</a:t>
            </a:r>
            <a:r>
              <a:rPr lang="es-CO" baseline="0"/>
              <a:t> trimestre Vs Programado en el periodo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trendline>
            <c:spPr>
              <a:ln w="19050" cap="rnd">
                <a:solidFill>
                  <a:schemeClr val="accent1"/>
                </a:solidFill>
                <a:prstDash val="sysDot"/>
              </a:ln>
              <a:effectLst/>
            </c:spPr>
            <c:trendlineType val="linear"/>
            <c:dispRSqr val="0"/>
            <c:dispEq val="0"/>
          </c:trendline>
          <c:cat>
            <c:strRef>
              <c:f>Gantt!$B$49:$B$54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Gantt!$C$49:$C$54</c:f>
              <c:numCache>
                <c:formatCode>0%</c:formatCode>
                <c:ptCount val="6"/>
                <c:pt idx="0">
                  <c:v>1</c:v>
                </c:pt>
                <c:pt idx="1">
                  <c:v>0</c:v>
                </c:pt>
                <c:pt idx="2">
                  <c:v>1</c:v>
                </c:pt>
                <c:pt idx="3">
                  <c:v>1</c:v>
                </c:pt>
                <c:pt idx="4">
                  <c:v>0.97499999999999998</c:v>
                </c:pt>
                <c:pt idx="5">
                  <c:v>1</c:v>
                </c:pt>
              </c:numCache>
            </c:numRef>
          </c:val>
          <c:extLst>
            <c:ext xmlns:c16="http://schemas.microsoft.com/office/drawing/2014/chart" uri="{C3380CC4-5D6E-409C-BE32-E72D297353CC}">
              <c16:uniqueId val="{00000000-2E37-405F-A8C2-57795EC2429F}"/>
            </c:ext>
          </c:extLst>
        </c:ser>
        <c:dLbls>
          <c:showLegendKey val="0"/>
          <c:showVal val="0"/>
          <c:showCatName val="0"/>
          <c:showSerName val="0"/>
          <c:showPercent val="0"/>
          <c:showBubbleSize val="0"/>
        </c:dLbls>
        <c:gapWidth val="219"/>
        <c:overlap val="-27"/>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Politica Institucional de Adminsitración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C5D4-4972-B0CD-BABD90AA45F3}"/>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C5D4-4972-B0CD-BABD90AA45F3}"/>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Implementación Plan Anticorrución y de Atención al Ciudadano 2021 </a:t>
            </a:r>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(2)'!$C$17</c:f>
              <c:strCache>
                <c:ptCount val="1"/>
                <c:pt idx="0">
                  <c:v>28/01/2021</c:v>
                </c:pt>
              </c:strCache>
            </c:strRef>
          </c:tx>
          <c:spPr>
            <a:noFill/>
            <a:ln>
              <a:noFill/>
            </a:ln>
            <a:effectLst/>
          </c:spPr>
          <c:invertIfNegative val="0"/>
          <c:errBars>
            <c:errBarType val="plus"/>
            <c:errValType val="cust"/>
            <c:noEndCap val="1"/>
            <c:plus>
              <c:numRef>
                <c:f>'Gantt (2)'!$G$17:$G$22</c:f>
                <c:numCache>
                  <c:formatCode>General</c:formatCode>
                  <c:ptCount val="6"/>
                  <c:pt idx="0">
                    <c:v>197.16666666666669</c:v>
                  </c:pt>
                  <c:pt idx="1">
                    <c:v>0</c:v>
                  </c:pt>
                  <c:pt idx="2">
                    <c:v>187.7777777777778</c:v>
                  </c:pt>
                  <c:pt idx="3">
                    <c:v>163.8787878787879</c:v>
                  </c:pt>
                  <c:pt idx="4">
                    <c:v>188.01249999999996</c:v>
                  </c:pt>
                  <c:pt idx="5">
                    <c:v>91.666666666666657</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(2)'!$C$17:$C$22</c:f>
              <c:numCache>
                <c:formatCode>m/d/yyyy</c:formatCode>
                <c:ptCount val="6"/>
                <c:pt idx="0">
                  <c:v>44224</c:v>
                </c:pt>
                <c:pt idx="1">
                  <c:v>44470</c:v>
                </c:pt>
                <c:pt idx="2">
                  <c:v>44224</c:v>
                </c:pt>
                <c:pt idx="3">
                  <c:v>44224</c:v>
                </c:pt>
                <c:pt idx="4">
                  <c:v>44224</c:v>
                </c:pt>
                <c:pt idx="5">
                  <c:v>44287</c:v>
                </c:pt>
              </c:numCache>
            </c:numRef>
          </c:val>
          <c:extLst>
            <c:ext xmlns:c16="http://schemas.microsoft.com/office/drawing/2014/chart" uri="{C3380CC4-5D6E-409C-BE32-E72D297353CC}">
              <c16:uniqueId val="{00000000-88E9-4D8D-B88C-FCB169353EAA}"/>
            </c:ext>
          </c:extLst>
        </c:ser>
        <c:ser>
          <c:idx val="1"/>
          <c:order val="1"/>
          <c:spPr>
            <a:solidFill>
              <a:schemeClr val="accent2"/>
            </a:solidFill>
            <a:ln>
              <a:noFill/>
            </a:ln>
            <a:effectLst/>
          </c:spPr>
          <c:invertIfNegative val="0"/>
          <c:cat>
            <c:strRef>
              <c:f>'Gantt (2)'!$B$17:$B$22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(2)'!$E$17:$E$22</c:f>
              <c:numCache>
                <c:formatCode>0</c:formatCode>
                <c:ptCount val="6"/>
                <c:pt idx="0">
                  <c:v>338</c:v>
                </c:pt>
                <c:pt idx="1">
                  <c:v>92</c:v>
                </c:pt>
                <c:pt idx="2">
                  <c:v>338</c:v>
                </c:pt>
                <c:pt idx="3">
                  <c:v>338</c:v>
                </c:pt>
                <c:pt idx="4">
                  <c:v>338</c:v>
                </c:pt>
                <c:pt idx="5">
                  <c:v>275</c:v>
                </c:pt>
              </c:numCache>
            </c:numRef>
          </c:val>
          <c:extLst>
            <c:ext xmlns:c16="http://schemas.microsoft.com/office/drawing/2014/chart" uri="{C3380CC4-5D6E-409C-BE32-E72D297353CC}">
              <c16:uniqueId val="{00000001-88E9-4D8D-B88C-FCB169353EAA}"/>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561"/>
          <c:min val="44197"/>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0" i="0" baseline="0">
                <a:effectLst/>
              </a:rPr>
              <a:t>Monitoreo corte 2° trimestre - Avance respecto al total programado en el año</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(2)'!$B$29:$B$34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(2)'!$C$29:$C$34</c:f>
              <c:numCache>
                <c:formatCode>0%</c:formatCode>
                <c:ptCount val="6"/>
                <c:pt idx="0">
                  <c:v>0.58333333333333337</c:v>
                </c:pt>
                <c:pt idx="1">
                  <c:v>0</c:v>
                </c:pt>
                <c:pt idx="2">
                  <c:v>0.55555555555555558</c:v>
                </c:pt>
                <c:pt idx="3">
                  <c:v>0.48484848484848492</c:v>
                </c:pt>
                <c:pt idx="4">
                  <c:v>0.55624999999999991</c:v>
                </c:pt>
                <c:pt idx="5">
                  <c:v>0.33333333333333331</c:v>
                </c:pt>
              </c:numCache>
            </c:numRef>
          </c:val>
          <c:extLst>
            <c:ext xmlns:c16="http://schemas.microsoft.com/office/drawing/2014/chart" uri="{C3380CC4-5D6E-409C-BE32-E72D297353CC}">
              <c16:uniqueId val="{00000001-D9B8-43D0-A5CF-0172AF21ADF2}"/>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s-CO" sz="2000"/>
              <a:t>Ejecutado en el 2º</a:t>
            </a:r>
            <a:r>
              <a:rPr lang="es-CO" sz="2000" baseline="0"/>
              <a:t> trimestre Vs Programado en el periodo</a:t>
            </a:r>
            <a:endParaRPr lang="es-CO" sz="2000"/>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'Gantt (2)'!$B$49:$B$54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(2)'!$C$49:$C$54</c:f>
              <c:numCache>
                <c:formatCode>0%</c:formatCode>
                <c:ptCount val="6"/>
                <c:pt idx="0">
                  <c:v>1</c:v>
                </c:pt>
                <c:pt idx="1">
                  <c:v>0</c:v>
                </c:pt>
                <c:pt idx="2">
                  <c:v>1</c:v>
                </c:pt>
                <c:pt idx="3">
                  <c:v>0.84615384615384615</c:v>
                </c:pt>
                <c:pt idx="4">
                  <c:v>0.99375000000000002</c:v>
                </c:pt>
                <c:pt idx="5">
                  <c:v>1</c:v>
                </c:pt>
              </c:numCache>
            </c:numRef>
          </c:val>
          <c:extLst>
            <c:ext xmlns:c16="http://schemas.microsoft.com/office/drawing/2014/chart" uri="{C3380CC4-5D6E-409C-BE32-E72D297353CC}">
              <c16:uniqueId val="{00000001-3504-4A1B-89E3-D13E93A134A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23</xdr:row>
      <xdr:rowOff>0</xdr:rowOff>
    </xdr:from>
    <xdr:to>
      <xdr:col>6</xdr:col>
      <xdr:colOff>1619250</xdr:colOff>
      <xdr:row>23</xdr:row>
      <xdr:rowOff>0</xdr:rowOff>
    </xdr:to>
    <xdr:graphicFrame macro="">
      <xdr:nvGraphicFramePr>
        <xdr:cNvPr id="3" name="Gráfico 2">
          <a:extLst>
            <a:ext uri="{FF2B5EF4-FFF2-40B4-BE49-F238E27FC236}">
              <a16:creationId xmlns:a16="http://schemas.microsoft.com/office/drawing/2014/main" id="{F2C48B04-158A-495E-8378-826BF06CFD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59551</xdr:colOff>
      <xdr:row>0</xdr:row>
      <xdr:rowOff>0</xdr:rowOff>
    </xdr:from>
    <xdr:to>
      <xdr:col>7</xdr:col>
      <xdr:colOff>23812</xdr:colOff>
      <xdr:row>24</xdr:row>
      <xdr:rowOff>23814</xdr:rowOff>
    </xdr:to>
    <xdr:graphicFrame macro="">
      <xdr:nvGraphicFramePr>
        <xdr:cNvPr id="4" name="Gráfico 3">
          <a:extLst>
            <a:ext uri="{FF2B5EF4-FFF2-40B4-BE49-F238E27FC236}">
              <a16:creationId xmlns:a16="http://schemas.microsoft.com/office/drawing/2014/main" id="{3921A93A-5203-4087-B2CE-D0299D6EBE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17860</xdr:colOff>
      <xdr:row>24</xdr:row>
      <xdr:rowOff>86913</xdr:rowOff>
    </xdr:from>
    <xdr:to>
      <xdr:col>6</xdr:col>
      <xdr:colOff>1500190</xdr:colOff>
      <xdr:row>45</xdr:row>
      <xdr:rowOff>71436</xdr:rowOff>
    </xdr:to>
    <xdr:graphicFrame macro="">
      <xdr:nvGraphicFramePr>
        <xdr:cNvPr id="2" name="Gráfico 1">
          <a:extLst>
            <a:ext uri="{FF2B5EF4-FFF2-40B4-BE49-F238E27FC236}">
              <a16:creationId xmlns:a16="http://schemas.microsoft.com/office/drawing/2014/main" id="{744DD2CE-891A-44C2-9B18-30285A524B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65485</xdr:colOff>
      <xdr:row>45</xdr:row>
      <xdr:rowOff>154779</xdr:rowOff>
    </xdr:from>
    <xdr:to>
      <xdr:col>6</xdr:col>
      <xdr:colOff>1512094</xdr:colOff>
      <xdr:row>69</xdr:row>
      <xdr:rowOff>142872</xdr:rowOff>
    </xdr:to>
    <xdr:graphicFrame macro="">
      <xdr:nvGraphicFramePr>
        <xdr:cNvPr id="6" name="Gráfico 5">
          <a:extLst>
            <a:ext uri="{FF2B5EF4-FFF2-40B4-BE49-F238E27FC236}">
              <a16:creationId xmlns:a16="http://schemas.microsoft.com/office/drawing/2014/main" id="{E38D9337-630F-495F-95E1-8E09DCCED7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199761</xdr:colOff>
      <xdr:row>23</xdr:row>
      <xdr:rowOff>0</xdr:rowOff>
    </xdr:from>
    <xdr:to>
      <xdr:col>6</xdr:col>
      <xdr:colOff>1619250</xdr:colOff>
      <xdr:row>23</xdr:row>
      <xdr:rowOff>0</xdr:rowOff>
    </xdr:to>
    <xdr:graphicFrame macro="">
      <xdr:nvGraphicFramePr>
        <xdr:cNvPr id="2" name="Gráfico 1">
          <a:extLst>
            <a:ext uri="{FF2B5EF4-FFF2-40B4-BE49-F238E27FC236}">
              <a16:creationId xmlns:a16="http://schemas.microsoft.com/office/drawing/2014/main" id="{C08FBAD9-519D-4CDB-90DA-CE777C15CC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119083</xdr:colOff>
      <xdr:row>0</xdr:row>
      <xdr:rowOff>35719</xdr:rowOff>
    </xdr:from>
    <xdr:to>
      <xdr:col>7</xdr:col>
      <xdr:colOff>83344</xdr:colOff>
      <xdr:row>24</xdr:row>
      <xdr:rowOff>59533</xdr:rowOff>
    </xdr:to>
    <xdr:graphicFrame macro="">
      <xdr:nvGraphicFramePr>
        <xdr:cNvPr id="3" name="Gráfico 2">
          <a:extLst>
            <a:ext uri="{FF2B5EF4-FFF2-40B4-BE49-F238E27FC236}">
              <a16:creationId xmlns:a16="http://schemas.microsoft.com/office/drawing/2014/main" id="{B4554210-5F75-404F-B0BD-A0C2402C9B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125016</xdr:colOff>
      <xdr:row>24</xdr:row>
      <xdr:rowOff>146444</xdr:rowOff>
    </xdr:from>
    <xdr:to>
      <xdr:col>7</xdr:col>
      <xdr:colOff>59533</xdr:colOff>
      <xdr:row>45</xdr:row>
      <xdr:rowOff>130967</xdr:rowOff>
    </xdr:to>
    <xdr:graphicFrame macro="">
      <xdr:nvGraphicFramePr>
        <xdr:cNvPr id="4" name="Gráfico 3">
          <a:extLst>
            <a:ext uri="{FF2B5EF4-FFF2-40B4-BE49-F238E27FC236}">
              <a16:creationId xmlns:a16="http://schemas.microsoft.com/office/drawing/2014/main" id="{4AFE7570-ECD2-4B98-B271-3381309690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184547</xdr:colOff>
      <xdr:row>46</xdr:row>
      <xdr:rowOff>11905</xdr:rowOff>
    </xdr:from>
    <xdr:to>
      <xdr:col>7</xdr:col>
      <xdr:colOff>83343</xdr:colOff>
      <xdr:row>69</xdr:row>
      <xdr:rowOff>190498</xdr:rowOff>
    </xdr:to>
    <xdr:graphicFrame macro="">
      <xdr:nvGraphicFramePr>
        <xdr:cNvPr id="5" name="Gráfico 4">
          <a:extLst>
            <a:ext uri="{FF2B5EF4-FFF2-40B4-BE49-F238E27FC236}">
              <a16:creationId xmlns:a16="http://schemas.microsoft.com/office/drawing/2014/main" id="{81A6EF19-5F64-45C9-ACDF-4B462690AE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ohana De la Parra Rivero" id="{FC09276A-5638-4490-9808-A93EDE407CA8}"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4" dT="2020-12-18T15:36:35.24" personId="{FC09276A-5638-4490-9808-A93EDE407CA8}" id="{4E49ECA6-1B99-4124-AC7B-30E1D2157BDB}">
    <text>Líderes de proceso. Consolida Oficina Asesora de Planeación.</text>
  </threadedComment>
  <threadedComment ref="F5" dT="2020-12-18T15:39:01.67" personId="{FC09276A-5638-4490-9808-A93EDE407CA8}" id="{53AC90C6-546C-4E33-9256-7ED976522914}">
    <text>Líderes de proceso. Oficina Asesora de Planeación Consolida y Convoca Comité Institucional de Gestión y Desempeño</text>
  </threadedComment>
  <threadedComment ref="F6" dT="2020-12-18T15:43:23.89" personId="{FC09276A-5638-4490-9808-A93EDE407CA8}" id="{68C36486-7149-4AE3-B74D-7FA5B6B09AD3}">
    <text>Sujeto a la Publicación de la Nueva Guia metodologíca</text>
  </threadedComment>
  <threadedComment ref="F7" dT="2020-12-18T15:43:50.15" personId="{FC09276A-5638-4490-9808-A93EDE407CA8}" id="{B6778F66-7F33-4FF2-A323-E630DFFB7F1A}">
    <text>Acorde con el plan de transción</text>
  </threadedComment>
  <threadedComment ref="F8" dT="2020-12-18T15:44:20.87" personId="{FC09276A-5638-4490-9808-A93EDE407CA8}" id="{8C17C32B-7741-40FE-AAF2-FB5BD419730B}">
    <text>Micrositio por diseñar</text>
  </threadedComment>
  <threadedComment ref="F9" dT="2020-12-18T15:43:03.23" personId="{FC09276A-5638-4490-9808-A93EDE407CA8}" id="{93E20D5A-2905-422B-9C82-F62CD638E61C}">
    <text>El monitoreo debe reportarse mediante memorando a la Oficina Asesora de Planeación en el instrumento vigente</text>
  </threadedComment>
  <threadedComment ref="F10" dT="2020-12-18T15:45:08.39" personId="{FC09276A-5638-4490-9808-A93EDE407CA8}" id="{FAAEC946-AA9D-44F0-BA7D-C1FF6BBF7F17}">
    <text>Reporte a la Oficina Asesora de Planeación mediante memorando en herramienta vigente</text>
  </threadedComment>
  <threadedComment ref="F10" dT="2020-12-18T15:46:26.12" personId="{FC09276A-5638-4490-9808-A93EDE407CA8}" id="{419958E0-438C-4C3E-AA0E-4E540A3101AF}" parentId="{FAAEC946-AA9D-44F0-BA7D-C1FF6BBF7F17}">
    <text>Seguimiento a cargo de la Oficina de Control Interno en cortes cuatrimestrales</text>
  </threadedComment>
  <threadedComment ref="F11" dT="2020-12-18T15:45:08.39" personId="{FC09276A-5638-4490-9808-A93EDE407CA8}" id="{BD506673-8ADE-4648-995F-A6B0899A42B6}">
    <text>Reporte a la Oficina Asesora de Planeación mediante memorando en herramienta vigente</text>
  </threadedComment>
  <threadedComment ref="F11" dT="2020-12-18T15:46:26.12" personId="{FC09276A-5638-4490-9808-A93EDE407CA8}" id="{1EF57F2E-8649-4560-824D-8FBCBB1ED298}" parentId="{BD506673-8ADE-4648-995F-A6B0899A42B6}">
    <text>Seguimiento a cargo de la Oficina de Control Interno en cortes cuatrimestrales</text>
  </threadedComment>
  <threadedComment ref="F30" dT="2020-12-18T15:57:06.62" personId="{FC09276A-5638-4490-9808-A93EDE407CA8}" id="{DEDC955D-3A3B-4798-AD0B-F908A3B6ED36}">
    <text>1° y 2° trimestre (Diseño)</text>
  </threadedComment>
  <threadedComment ref="F31" dT="2020-12-18T15:58:18.25" personId="{FC09276A-5638-4490-9808-A93EDE407CA8}" id="{253DA96C-0C0A-47A8-AF09-0DDF4C9A61B4}">
    <text>1° trimestre (Definir)</text>
  </threadedComment>
  <threadedComment ref="F36" dT="2020-12-21T14:17:17.80" personId="{FC09276A-5638-4490-9808-A93EDE407CA8}" id="{7EA43A2B-BBE9-41D5-8BFA-8C0C99F86A4E}">
    <text>1° y  2° trimestre (Diseño) , 3° y 4° trimestre  (Implementación)</text>
  </threadedComment>
  <threadedComment ref="F40" dT="2020-12-21T14:22:31.73" personId="{FC09276A-5638-4490-9808-A93EDE407CA8}" id="{C18510DA-BB0C-49F7-B3E0-D21A44A1E02C}">
    <text>2° y 3° trimestre (Diseño)</text>
  </threadedComment>
  <threadedComment ref="F43" dT="2020-12-18T16:12:56.84" personId="{FC09276A-5638-4490-9808-A93EDE407CA8}" id="{480EAC07-9262-4CBD-B9D3-1F20D0E02DA8}">
    <text>Fecha limite según Plan de mejoraemiento FURAG 30/08/2021</text>
  </threadedComment>
  <threadedComment ref="K43" dT="2020-12-21T14:26:23.46" personId="{FC09276A-5638-4490-9808-A93EDE407CA8}" id="{A683760F-78A8-4109-9CE9-FD1628949C38}">
    <text>Grupo de Desarrollo Organizacional</text>
  </threadedComment>
  <threadedComment ref="F44" dT="2020-12-18T16:13:13.43" personId="{FC09276A-5638-4490-9808-A93EDE407CA8}" id="{9030FC8F-53D7-43D1-B56B-0DF5BEA9667F}">
    <text>Fecha limite según Plan de mejoraemiento FURAG Dic 2021</text>
  </threadedComment>
  <threadedComment ref="N45" dT="2020-12-21T15:15:40.36" personId="{FC09276A-5638-4490-9808-A93EDE407CA8}" id="{63C080B3-F180-4714-8834-504F788520FD}">
    <text>Grupo de Atención al Ciudadano</text>
  </threadedComment>
  <threadedComment ref="F46" dT="2020-12-18T16:14:09.09" personId="{FC09276A-5638-4490-9808-A93EDE407CA8}" id="{7DC0696B-2BEF-4D22-ABB4-459C51678438}">
    <text>1° Trimestre definir</text>
  </threadedComment>
  <threadedComment ref="F46" dT="2020-12-21T14:27:20.89" personId="{FC09276A-5638-4490-9808-A93EDE407CA8}" id="{3C84C246-EFDF-4970-A0BD-734EF34191EB}" parentId="{7DC0696B-2BEF-4D22-ABB4-459C51678438}">
    <text>1° y 2° trimestre (Definir)  3° y 4° trimestre  (difundir)</text>
  </threadedComment>
  <threadedComment ref="F56" dT="2020-12-18T16:19:19.94" personId="{FC09276A-5638-4490-9808-A93EDE407CA8}" id="{8EE93BFF-FC2F-4E90-AB64-51F113A90F18}">
    <text>Vence el primer semestre de 2021segun Plan de Mejorameito FURAG</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F810C-B9D6-4318-B188-712104B3F1CC}">
  <sheetPr>
    <outlinePr applyStyles="1"/>
    <pageSetUpPr fitToPage="1"/>
  </sheetPr>
  <dimension ref="B1:G67"/>
  <sheetViews>
    <sheetView topLeftCell="A31" zoomScale="80" zoomScaleNormal="80" workbookViewId="0">
      <selection activeCell="J48" sqref="J48"/>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2:7" x14ac:dyDescent="0.25">
      <c r="B1" t="s">
        <v>165</v>
      </c>
      <c r="C1" s="9">
        <v>44197</v>
      </c>
    </row>
    <row r="2" spans="2:7" x14ac:dyDescent="0.25">
      <c r="B2" t="s">
        <v>166</v>
      </c>
      <c r="C2" s="9">
        <f>MAX(D17:D22)</f>
        <v>44561</v>
      </c>
    </row>
    <row r="15" spans="2:7" x14ac:dyDescent="0.25">
      <c r="B15" s="400"/>
      <c r="C15" s="400"/>
      <c r="D15" s="400"/>
      <c r="E15" s="400"/>
      <c r="F15" s="400"/>
      <c r="G15" s="400"/>
    </row>
    <row r="16" spans="2:7" x14ac:dyDescent="0.25">
      <c r="B16" s="10" t="s">
        <v>167</v>
      </c>
      <c r="C16" s="11" t="s">
        <v>165</v>
      </c>
      <c r="D16" s="12" t="s">
        <v>168</v>
      </c>
      <c r="E16" s="12" t="s">
        <v>169</v>
      </c>
      <c r="F16" s="12" t="s">
        <v>170</v>
      </c>
      <c r="G16" s="12" t="s">
        <v>171</v>
      </c>
    </row>
    <row r="17" spans="2:7" x14ac:dyDescent="0.25">
      <c r="B17" s="13" t="str">
        <f>'PAAC 2021'!A4</f>
        <v>1 - Gestión del Riesgo de Corrupción “MAPA DE RIESGOS DE CORRUPCIÓN"</v>
      </c>
      <c r="C17" s="14">
        <v>44224</v>
      </c>
      <c r="D17" s="14">
        <v>44561</v>
      </c>
      <c r="E17" s="15">
        <f>D17-C17+1</f>
        <v>338</v>
      </c>
      <c r="F17" s="16">
        <f>C29</f>
        <v>0.58333333333333337</v>
      </c>
      <c r="G17" s="17">
        <f>E17*F17</f>
        <v>197.16666666666669</v>
      </c>
    </row>
    <row r="18" spans="2:7" x14ac:dyDescent="0.25">
      <c r="B18" s="13" t="str">
        <f>'PAAC 2021'!A12</f>
        <v xml:space="preserve"> 2 - Racionalización de Trámites</v>
      </c>
      <c r="C18" s="14">
        <v>44470</v>
      </c>
      <c r="D18" s="14">
        <v>44561</v>
      </c>
      <c r="E18" s="15">
        <f t="shared" ref="E18:E22" si="0">D18-C18+1</f>
        <v>92</v>
      </c>
      <c r="F18" s="16" t="e">
        <f t="shared" ref="F18:F22" si="1">C30</f>
        <v>#DIV/0!</v>
      </c>
      <c r="G18" s="17" t="e">
        <f t="shared" ref="G18:G22" si="2">E18*F18</f>
        <v>#DIV/0!</v>
      </c>
    </row>
    <row r="19" spans="2:7" x14ac:dyDescent="0.25">
      <c r="B19" s="13" t="str">
        <f>'PAAC 2021'!A18</f>
        <v xml:space="preserve"> 3 - Rendición de Cuentas (RdC)</v>
      </c>
      <c r="C19" s="14">
        <v>44224</v>
      </c>
      <c r="D19" s="14">
        <v>44561</v>
      </c>
      <c r="E19" s="15">
        <f t="shared" si="0"/>
        <v>338</v>
      </c>
      <c r="F19" s="16">
        <f t="shared" si="1"/>
        <v>0.55555555555555558</v>
      </c>
      <c r="G19" s="17">
        <f t="shared" si="2"/>
        <v>187.7777777777778</v>
      </c>
    </row>
    <row r="20" spans="2:7" x14ac:dyDescent="0.25">
      <c r="B20" s="13" t="str">
        <f>'PAAC 2021'!A30</f>
        <v xml:space="preserve"> 4 - Mecanismos para mejorar la Atención al Ciudadano</v>
      </c>
      <c r="C20" s="14">
        <v>44224</v>
      </c>
      <c r="D20" s="14">
        <v>44561</v>
      </c>
      <c r="E20" s="15">
        <f t="shared" si="0"/>
        <v>338</v>
      </c>
      <c r="F20" s="16">
        <f t="shared" si="1"/>
        <v>0.48484848484848492</v>
      </c>
      <c r="G20" s="17">
        <f t="shared" si="2"/>
        <v>163.8787878787879</v>
      </c>
    </row>
    <row r="21" spans="2:7" x14ac:dyDescent="0.25">
      <c r="B21" s="13" t="str">
        <f>'PAAC 2021'!A48</f>
        <v xml:space="preserve"> 5 - Mecanismos para la Transparencia y Acceso a la Información</v>
      </c>
      <c r="C21" s="14">
        <v>44224</v>
      </c>
      <c r="D21" s="14">
        <v>44561</v>
      </c>
      <c r="E21" s="15">
        <f t="shared" si="0"/>
        <v>338</v>
      </c>
      <c r="F21" s="16">
        <f t="shared" si="1"/>
        <v>0.55624999999999991</v>
      </c>
      <c r="G21" s="17">
        <f t="shared" si="2"/>
        <v>188.01249999999996</v>
      </c>
    </row>
    <row r="22" spans="2:7" x14ac:dyDescent="0.25">
      <c r="B22" s="13" t="str">
        <f>'PAAC 2021'!A59</f>
        <v>6- Iniciativas adicionales</v>
      </c>
      <c r="C22" s="14">
        <v>44287</v>
      </c>
      <c r="D22" s="14">
        <v>44561</v>
      </c>
      <c r="E22" s="15">
        <f t="shared" si="0"/>
        <v>275</v>
      </c>
      <c r="F22" s="16">
        <f t="shared" si="1"/>
        <v>0.33333333333333331</v>
      </c>
      <c r="G22" s="17">
        <f t="shared" si="2"/>
        <v>91.666666666666657</v>
      </c>
    </row>
    <row r="29" spans="2:7" x14ac:dyDescent="0.25">
      <c r="B29" t="str">
        <f t="shared" ref="B29:B34" si="3">B17</f>
        <v>1 - Gestión del Riesgo de Corrupción “MAPA DE RIESGOS DE CORRUPCIÓN"</v>
      </c>
      <c r="C29" s="23">
        <f>'PAAC 2021'!C4</f>
        <v>0.58333333333333337</v>
      </c>
    </row>
    <row r="30" spans="2:7" x14ac:dyDescent="0.25">
      <c r="B30" t="str">
        <f t="shared" si="3"/>
        <v xml:space="preserve"> 2 - Racionalización de Trámites</v>
      </c>
      <c r="C30" s="23" t="e">
        <f>'PAAC 2021'!C12</f>
        <v>#DIV/0!</v>
      </c>
    </row>
    <row r="31" spans="2:7" x14ac:dyDescent="0.25">
      <c r="B31" t="str">
        <f t="shared" si="3"/>
        <v xml:space="preserve"> 3 - Rendición de Cuentas (RdC)</v>
      </c>
      <c r="C31" s="23">
        <f>'PAAC 2021'!C18</f>
        <v>0.55555555555555558</v>
      </c>
    </row>
    <row r="32" spans="2:7" x14ac:dyDescent="0.25">
      <c r="B32" t="str">
        <f t="shared" si="3"/>
        <v xml:space="preserve"> 4 - Mecanismos para mejorar la Atención al Ciudadano</v>
      </c>
      <c r="C32" s="23">
        <f>'PAAC 2021'!C30</f>
        <v>0.48484848484848492</v>
      </c>
    </row>
    <row r="33" spans="2:3" x14ac:dyDescent="0.25">
      <c r="B33" t="str">
        <f t="shared" si="3"/>
        <v xml:space="preserve"> 5 - Mecanismos para la Transparencia y Acceso a la Información</v>
      </c>
      <c r="C33" s="23">
        <f>'PAAC 2021'!C48</f>
        <v>0.55624999999999991</v>
      </c>
    </row>
    <row r="34" spans="2:3" x14ac:dyDescent="0.25">
      <c r="B34" t="str">
        <f t="shared" si="3"/>
        <v>6- Iniciativas adicionales</v>
      </c>
      <c r="C34" s="23">
        <f>'PAAC 2021'!C59</f>
        <v>0.33333333333333331</v>
      </c>
    </row>
    <row r="49" spans="2:3" x14ac:dyDescent="0.25">
      <c r="B49" t="str">
        <f>B29</f>
        <v>1 - Gestión del Riesgo de Corrupción “MAPA DE RIESGOS DE CORRUPCIÓN"</v>
      </c>
      <c r="C49" s="24">
        <f>'PAAC 2021'!B4</f>
        <v>1</v>
      </c>
    </row>
    <row r="50" spans="2:3" x14ac:dyDescent="0.25">
      <c r="B50" t="str">
        <f t="shared" ref="B50:B54" si="4">B30</f>
        <v xml:space="preserve"> 2 - Racionalización de Trámites</v>
      </c>
      <c r="C50" s="24" t="e">
        <f>'PAAC 2021'!B12</f>
        <v>#DIV/0!</v>
      </c>
    </row>
    <row r="51" spans="2:3" x14ac:dyDescent="0.25">
      <c r="B51" t="str">
        <f t="shared" si="4"/>
        <v xml:space="preserve"> 3 - Rendición de Cuentas (RdC)</v>
      </c>
      <c r="C51" s="24">
        <f>SUM('PAAC 2021'!AG18,'PAAC 2021'!AG19,'PAAC 2021'!AG20,'PAAC 2021'!AG21,'PAAC 2021'!AG22,'PAAC 2021'!AG23,'PAAC 2021'!AG25,'PAAC 2021'!AG27)/8</f>
        <v>1</v>
      </c>
    </row>
    <row r="52" spans="2:3" x14ac:dyDescent="0.25">
      <c r="B52" t="str">
        <f t="shared" si="4"/>
        <v xml:space="preserve"> 4 - Mecanismos para mejorar la Atención al Ciudadano</v>
      </c>
      <c r="C52" s="24">
        <f>SUM('PAAC 2021'!AG30,'PAAC 2021'!AG31,'PAAC 2021'!AG41,'PAAC 2021'!AG45,'PAAC 2021'!AG46)/5</f>
        <v>1</v>
      </c>
    </row>
    <row r="53" spans="2:3" x14ac:dyDescent="0.25">
      <c r="B53" t="str">
        <f t="shared" si="4"/>
        <v xml:space="preserve"> 5 - Mecanismos para la Transparencia y Acceso a la Información</v>
      </c>
      <c r="C53" s="24">
        <f>SUM('PAAC 2021'!AG48,'PAAC 2021'!AG53)/2</f>
        <v>0.97499999999999998</v>
      </c>
    </row>
    <row r="54" spans="2:3" x14ac:dyDescent="0.25">
      <c r="B54" t="str">
        <f t="shared" si="4"/>
        <v>6- Iniciativas adicionales</v>
      </c>
      <c r="C54" s="24">
        <f>'PAAC 2021'!B59</f>
        <v>1</v>
      </c>
    </row>
    <row r="67" spans="2:2" x14ac:dyDescent="0.25">
      <c r="B67" t="s">
        <v>176</v>
      </c>
    </row>
  </sheetData>
  <mergeCells count="1">
    <mergeCell ref="B15:G15"/>
  </mergeCells>
  <printOptions horizontalCentered="1" verticalCentered="1"/>
  <pageMargins left="0.70866141732283472" right="0.70866141732283472" top="0.74803149606299213" bottom="0.74803149606299213" header="0.31496062992125984" footer="0.31496062992125984"/>
  <pageSetup scale="49" orientation="landscape" horizontalDpi="300" verticalDpi="300" r:id="rId1"/>
  <headerFooter>
    <oddHeader>&amp;L&amp;G&amp;CImplementación Plan Anticorrupción y de Atención al Ciudadano 2021&amp;RCorte 2° trimestre de 2021</oddHeader>
    <oddFooter>&amp;CPág &amp;P de &amp;N&amp;ROficina Asesora de Planeación
INVIAS</oddFooter>
  </headerFooter>
  <colBreaks count="1" manualBreakCount="1">
    <brk id="7" max="1048575" man="1"/>
  </colBreaks>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394B9-9ECE-40D2-807B-D3D76910DEDF}">
  <sheetPr>
    <outlinePr applyStyles="1"/>
    <pageSetUpPr fitToPage="1"/>
  </sheetPr>
  <dimension ref="B1:G54"/>
  <sheetViews>
    <sheetView zoomScale="80" zoomScaleNormal="80" workbookViewId="0">
      <selection activeCell="B71" sqref="B71"/>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2:7" x14ac:dyDescent="0.25">
      <c r="B1" t="s">
        <v>165</v>
      </c>
      <c r="C1" s="9">
        <v>44197</v>
      </c>
    </row>
    <row r="2" spans="2:7" x14ac:dyDescent="0.25">
      <c r="B2" t="s">
        <v>166</v>
      </c>
      <c r="C2" s="9">
        <f>MAX(D17:D22)</f>
        <v>44561</v>
      </c>
    </row>
    <row r="15" spans="2:7" x14ac:dyDescent="0.25">
      <c r="B15" s="400"/>
      <c r="C15" s="400"/>
      <c r="D15" s="400"/>
      <c r="E15" s="400"/>
      <c r="F15" s="400"/>
      <c r="G15" s="400"/>
    </row>
    <row r="16" spans="2:7" x14ac:dyDescent="0.25">
      <c r="B16" s="10" t="s">
        <v>167</v>
      </c>
      <c r="C16" s="11" t="s">
        <v>165</v>
      </c>
      <c r="D16" s="12" t="s">
        <v>168</v>
      </c>
      <c r="E16" s="12" t="s">
        <v>169</v>
      </c>
      <c r="F16" s="12" t="s">
        <v>170</v>
      </c>
      <c r="G16" s="12" t="s">
        <v>171</v>
      </c>
    </row>
    <row r="17" spans="2:7" x14ac:dyDescent="0.25">
      <c r="B17" s="13" t="s">
        <v>174</v>
      </c>
      <c r="C17" s="14">
        <v>44224</v>
      </c>
      <c r="D17" s="14">
        <v>44561</v>
      </c>
      <c r="E17" s="15">
        <f>D17-C17+1</f>
        <v>338</v>
      </c>
      <c r="F17" s="16">
        <f>C29</f>
        <v>0.58333333333333337</v>
      </c>
      <c r="G17" s="17">
        <f>E17*F17</f>
        <v>197.16666666666669</v>
      </c>
    </row>
    <row r="18" spans="2:7" x14ac:dyDescent="0.25">
      <c r="B18" s="13" t="s">
        <v>8</v>
      </c>
      <c r="C18" s="14">
        <v>44470</v>
      </c>
      <c r="D18" s="14">
        <v>44561</v>
      </c>
      <c r="E18" s="15">
        <f t="shared" ref="E18:E22" si="0">D18-C18+1</f>
        <v>92</v>
      </c>
      <c r="F18" s="16" t="e">
        <f t="shared" ref="F18:F22" si="1">C30</f>
        <v>#DIV/0!</v>
      </c>
      <c r="G18" s="17" t="e">
        <f t="shared" ref="G18:G22" si="2">E18*F18</f>
        <v>#DIV/0!</v>
      </c>
    </row>
    <row r="19" spans="2:7" x14ac:dyDescent="0.25">
      <c r="B19" s="13" t="s">
        <v>9</v>
      </c>
      <c r="C19" s="14">
        <v>44224</v>
      </c>
      <c r="D19" s="14">
        <v>44561</v>
      </c>
      <c r="E19" s="15">
        <f t="shared" si="0"/>
        <v>338</v>
      </c>
      <c r="F19" s="16">
        <f t="shared" si="1"/>
        <v>0.55555555555555558</v>
      </c>
      <c r="G19" s="17">
        <f t="shared" si="2"/>
        <v>187.7777777777778</v>
      </c>
    </row>
    <row r="20" spans="2:7" x14ac:dyDescent="0.25">
      <c r="B20" s="13" t="s">
        <v>10</v>
      </c>
      <c r="C20" s="14">
        <v>44224</v>
      </c>
      <c r="D20" s="14">
        <v>44561</v>
      </c>
      <c r="E20" s="15">
        <f t="shared" si="0"/>
        <v>338</v>
      </c>
      <c r="F20" s="16">
        <f t="shared" si="1"/>
        <v>0.48484848484848492</v>
      </c>
      <c r="G20" s="17">
        <f t="shared" si="2"/>
        <v>163.8787878787879</v>
      </c>
    </row>
    <row r="21" spans="2:7" x14ac:dyDescent="0.25">
      <c r="B21" s="13" t="s">
        <v>11</v>
      </c>
      <c r="C21" s="14">
        <v>44224</v>
      </c>
      <c r="D21" s="14">
        <v>44561</v>
      </c>
      <c r="E21" s="15">
        <f t="shared" si="0"/>
        <v>338</v>
      </c>
      <c r="F21" s="16">
        <f t="shared" si="1"/>
        <v>0.55624999999999991</v>
      </c>
      <c r="G21" s="17">
        <f t="shared" si="2"/>
        <v>188.01249999999996</v>
      </c>
    </row>
    <row r="22" spans="2:7" x14ac:dyDescent="0.25">
      <c r="B22" s="13" t="s">
        <v>152</v>
      </c>
      <c r="C22" s="14">
        <v>44287</v>
      </c>
      <c r="D22" s="14">
        <v>44561</v>
      </c>
      <c r="E22" s="15">
        <f t="shared" si="0"/>
        <v>275</v>
      </c>
      <c r="F22" s="16">
        <f t="shared" si="1"/>
        <v>0.33333333333333331</v>
      </c>
      <c r="G22" s="17">
        <f t="shared" si="2"/>
        <v>91.666666666666657</v>
      </c>
    </row>
    <row r="29" spans="2:7" x14ac:dyDescent="0.25">
      <c r="B29" t="str">
        <f t="shared" ref="B29:B34" si="3">B17</f>
        <v>1 - Gestión del Riesgo de Corrupción “MAPA DE RIESGOS DE CORRUPCIÓN"</v>
      </c>
      <c r="C29" s="23">
        <f>'PAAC 2021'!C4</f>
        <v>0.58333333333333337</v>
      </c>
    </row>
    <row r="30" spans="2:7" x14ac:dyDescent="0.25">
      <c r="B30" t="str">
        <f t="shared" si="3"/>
        <v xml:space="preserve"> 2 - Racionalización de Trámites</v>
      </c>
      <c r="C30" s="23" t="e">
        <f>'PAAC 2021'!C12</f>
        <v>#DIV/0!</v>
      </c>
    </row>
    <row r="31" spans="2:7" x14ac:dyDescent="0.25">
      <c r="B31" t="str">
        <f t="shared" si="3"/>
        <v xml:space="preserve"> 3 - Rendición de Cuentas (RdC)</v>
      </c>
      <c r="C31" s="23">
        <f>'PAAC 2021'!C18</f>
        <v>0.55555555555555558</v>
      </c>
    </row>
    <row r="32" spans="2:7" x14ac:dyDescent="0.25">
      <c r="B32" t="str">
        <f t="shared" si="3"/>
        <v xml:space="preserve"> 4 - Mecanismos para mejorar la Atención al Ciudadano</v>
      </c>
      <c r="C32" s="23">
        <f>'PAAC 2021'!C30</f>
        <v>0.48484848484848492</v>
      </c>
    </row>
    <row r="33" spans="2:3" x14ac:dyDescent="0.25">
      <c r="B33" t="str">
        <f t="shared" si="3"/>
        <v xml:space="preserve"> 5 - Mecanismos para la Transparencia y Acceso a la Información</v>
      </c>
      <c r="C33" s="23">
        <f>'PAAC 2021'!C48</f>
        <v>0.55624999999999991</v>
      </c>
    </row>
    <row r="34" spans="2:3" x14ac:dyDescent="0.25">
      <c r="B34" t="str">
        <f t="shared" si="3"/>
        <v>6- Iniciativas adicionales</v>
      </c>
      <c r="C34" s="23">
        <f>'PAAC 2021'!C59</f>
        <v>0.33333333333333331</v>
      </c>
    </row>
    <row r="49" spans="2:3" x14ac:dyDescent="0.25">
      <c r="B49" t="str">
        <f>B29</f>
        <v>1 - Gestión del Riesgo de Corrupción “MAPA DE RIESGOS DE CORRUPCIÓN"</v>
      </c>
      <c r="C49" s="23">
        <f>'PAAC 2021'!B4</f>
        <v>1</v>
      </c>
    </row>
    <row r="50" spans="2:3" x14ac:dyDescent="0.25">
      <c r="B50" t="str">
        <f t="shared" ref="B50:B54" si="4">B30</f>
        <v xml:space="preserve"> 2 - Racionalización de Trámites</v>
      </c>
      <c r="C50" s="23" t="e">
        <f>'PAAC 2021'!B12</f>
        <v>#DIV/0!</v>
      </c>
    </row>
    <row r="51" spans="2:3" x14ac:dyDescent="0.25">
      <c r="B51" t="str">
        <f t="shared" si="4"/>
        <v xml:space="preserve"> 3 - Rendición de Cuentas (RdC)</v>
      </c>
      <c r="C51" s="23">
        <f>'PAAC 2021'!B18</f>
        <v>1</v>
      </c>
    </row>
    <row r="52" spans="2:3" x14ac:dyDescent="0.25">
      <c r="B52" t="str">
        <f t="shared" si="4"/>
        <v xml:space="preserve"> 4 - Mecanismos para mejorar la Atención al Ciudadano</v>
      </c>
      <c r="C52" s="23">
        <f>'PAAC 2021'!B30</f>
        <v>0.84615384615384615</v>
      </c>
    </row>
    <row r="53" spans="2:3" x14ac:dyDescent="0.25">
      <c r="B53" t="str">
        <f t="shared" si="4"/>
        <v xml:space="preserve"> 5 - Mecanismos para la Transparencia y Acceso a la Información</v>
      </c>
      <c r="C53" s="23">
        <f>'PAAC 2021'!B48</f>
        <v>0.99375000000000002</v>
      </c>
    </row>
    <row r="54" spans="2:3" x14ac:dyDescent="0.25">
      <c r="B54" t="str">
        <f t="shared" si="4"/>
        <v>6- Iniciativas adicionales</v>
      </c>
      <c r="C54" s="23">
        <f>'PAAC 2021'!B59</f>
        <v>1</v>
      </c>
    </row>
  </sheetData>
  <mergeCells count="1">
    <mergeCell ref="B15:G15"/>
  </mergeCells>
  <printOptions horizontalCentered="1" verticalCentered="1"/>
  <pageMargins left="0.70866141732283472" right="0.70866141732283472" top="0.74803149606299213" bottom="0.74803149606299213" header="0.31496062992125984" footer="0.31496062992125984"/>
  <pageSetup scale="49" orientation="landscape" horizontalDpi="300" verticalDpi="300" r:id="rId1"/>
  <headerFooter>
    <oddHeader>&amp;LPág &amp;P de &amp;N&amp;CImplementación Plan Anticorrupción y de Atención al Ciudadano 2021&amp;RCorte 2° trimestre de 2021</oddHeader>
    <oddFooter>&amp;ROficina Asesora de Planeación
INVIAS</oddFooter>
  </headerFooter>
  <colBreaks count="1" manualBreakCount="1">
    <brk id="7" max="1048575"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AH67"/>
  <sheetViews>
    <sheetView tabSelected="1" zoomScale="60" zoomScaleNormal="60" zoomScaleSheetLayoutView="50" workbookViewId="0">
      <pane xSplit="5" ySplit="3" topLeftCell="F4" activePane="bottomRight" state="frozen"/>
      <selection activeCell="L29" sqref="L29"/>
      <selection pane="topRight" activeCell="L29" sqref="L29"/>
      <selection pane="bottomLeft" activeCell="L29" sqref="L29"/>
      <selection pane="bottomRight" activeCell="E46" sqref="E46"/>
    </sheetView>
  </sheetViews>
  <sheetFormatPr baseColWidth="10" defaultRowHeight="15" x14ac:dyDescent="0.25"/>
  <cols>
    <col min="1" max="1" width="11.42578125" style="1" customWidth="1"/>
    <col min="2" max="3" width="11.42578125" style="1" hidden="1" customWidth="1"/>
    <col min="4" max="4" width="29.7109375" customWidth="1"/>
    <col min="5" max="5" width="57.85546875" style="2" customWidth="1"/>
    <col min="6" max="6" width="55.85546875" style="2" customWidth="1"/>
    <col min="7" max="22" width="7.5703125" style="2" customWidth="1"/>
    <col min="23" max="23" width="5.7109375" style="2" customWidth="1"/>
    <col min="24" max="24" width="12.7109375" style="3" hidden="1" customWidth="1"/>
    <col min="25" max="25" width="10.28515625" style="4" hidden="1" customWidth="1"/>
    <col min="26" max="26" width="12.7109375" style="3" customWidth="1"/>
    <col min="27" max="27" width="10.28515625" style="4" bestFit="1" customWidth="1"/>
    <col min="28" max="28" width="12.7109375" style="3" hidden="1" customWidth="1"/>
    <col min="29" max="29" width="10.28515625" style="4" hidden="1" customWidth="1"/>
    <col min="30" max="30" width="13.42578125" style="3" hidden="1" customWidth="1"/>
    <col min="31" max="31" width="11.5703125" style="4" hidden="1" customWidth="1"/>
    <col min="32" max="33" width="9.5703125" customWidth="1"/>
    <col min="34" max="34" width="113.5703125" customWidth="1"/>
  </cols>
  <sheetData>
    <row r="1" spans="1:34" ht="57" customHeight="1" thickBot="1" x14ac:dyDescent="0.3">
      <c r="A1" s="29"/>
      <c r="B1" s="29"/>
      <c r="C1" s="29"/>
      <c r="D1" s="30"/>
      <c r="E1" s="31"/>
      <c r="F1" s="31"/>
      <c r="G1" s="31"/>
      <c r="H1" s="31"/>
      <c r="I1" s="31"/>
      <c r="J1" s="31"/>
      <c r="K1" s="31"/>
      <c r="L1" s="31"/>
      <c r="M1" s="31"/>
      <c r="N1" s="31"/>
      <c r="O1" s="31"/>
      <c r="P1" s="31"/>
      <c r="Q1" s="31"/>
      <c r="R1" s="31"/>
      <c r="S1" s="31"/>
      <c r="T1" s="31"/>
      <c r="U1" s="31"/>
      <c r="V1" s="31"/>
      <c r="W1" s="31"/>
      <c r="X1" s="435" t="s">
        <v>0</v>
      </c>
      <c r="Y1" s="436"/>
      <c r="Z1" s="436"/>
      <c r="AA1" s="436"/>
      <c r="AB1" s="436"/>
      <c r="AC1" s="436"/>
      <c r="AD1" s="436"/>
      <c r="AE1" s="437"/>
      <c r="AF1" s="444" t="s">
        <v>183</v>
      </c>
      <c r="AG1" s="445"/>
      <c r="AH1" s="445"/>
    </row>
    <row r="2" spans="1:34" ht="19.5" customHeight="1" thickBot="1" x14ac:dyDescent="0.3">
      <c r="A2" s="32"/>
      <c r="B2" s="32"/>
      <c r="C2" s="32"/>
      <c r="D2" s="30"/>
      <c r="E2" s="31"/>
      <c r="F2" s="31"/>
      <c r="G2" s="438" t="s">
        <v>12</v>
      </c>
      <c r="H2" s="439"/>
      <c r="I2" s="439"/>
      <c r="J2" s="439"/>
      <c r="K2" s="439"/>
      <c r="L2" s="439"/>
      <c r="M2" s="439"/>
      <c r="N2" s="439"/>
      <c r="O2" s="439"/>
      <c r="P2" s="439"/>
      <c r="Q2" s="439"/>
      <c r="R2" s="439"/>
      <c r="S2" s="439"/>
      <c r="T2" s="439"/>
      <c r="U2" s="439"/>
      <c r="V2" s="439"/>
      <c r="W2" s="440"/>
      <c r="X2" s="441" t="s">
        <v>1</v>
      </c>
      <c r="Y2" s="442"/>
      <c r="Z2" s="442" t="s">
        <v>2</v>
      </c>
      <c r="AA2" s="442"/>
      <c r="AB2" s="442" t="s">
        <v>3</v>
      </c>
      <c r="AC2" s="442"/>
      <c r="AD2" s="442" t="s">
        <v>4</v>
      </c>
      <c r="AE2" s="443"/>
      <c r="AF2" s="446"/>
      <c r="AG2" s="447"/>
      <c r="AH2" s="447"/>
    </row>
    <row r="3" spans="1:34" ht="96.75" customHeight="1" thickBot="1" x14ac:dyDescent="0.3">
      <c r="A3" s="29"/>
      <c r="B3" s="35" t="s">
        <v>195</v>
      </c>
      <c r="C3" s="35" t="s">
        <v>177</v>
      </c>
      <c r="D3" s="33" t="s">
        <v>13</v>
      </c>
      <c r="E3" s="33" t="s">
        <v>14</v>
      </c>
      <c r="F3" s="34" t="s">
        <v>15</v>
      </c>
      <c r="G3" s="35" t="s">
        <v>16</v>
      </c>
      <c r="H3" s="36" t="s">
        <v>17</v>
      </c>
      <c r="I3" s="36" t="s">
        <v>18</v>
      </c>
      <c r="J3" s="36" t="s">
        <v>19</v>
      </c>
      <c r="K3" s="36" t="s">
        <v>20</v>
      </c>
      <c r="L3" s="36" t="s">
        <v>21</v>
      </c>
      <c r="M3" s="36" t="s">
        <v>22</v>
      </c>
      <c r="N3" s="36" t="s">
        <v>23</v>
      </c>
      <c r="O3" s="36" t="s">
        <v>24</v>
      </c>
      <c r="P3" s="36" t="s">
        <v>25</v>
      </c>
      <c r="Q3" s="36" t="s">
        <v>26</v>
      </c>
      <c r="R3" s="36" t="s">
        <v>27</v>
      </c>
      <c r="S3" s="36" t="s">
        <v>28</v>
      </c>
      <c r="T3" s="36" t="s">
        <v>29</v>
      </c>
      <c r="U3" s="36" t="s">
        <v>30</v>
      </c>
      <c r="V3" s="37" t="s">
        <v>31</v>
      </c>
      <c r="W3" s="38" t="s">
        <v>32</v>
      </c>
      <c r="X3" s="39" t="s">
        <v>5</v>
      </c>
      <c r="Y3" s="40" t="s">
        <v>6</v>
      </c>
      <c r="Z3" s="41" t="s">
        <v>5</v>
      </c>
      <c r="AA3" s="40" t="s">
        <v>6</v>
      </c>
      <c r="AB3" s="41" t="s">
        <v>5</v>
      </c>
      <c r="AC3" s="40" t="s">
        <v>6</v>
      </c>
      <c r="AD3" s="41" t="s">
        <v>5</v>
      </c>
      <c r="AE3" s="42" t="s">
        <v>6</v>
      </c>
      <c r="AF3" s="43" t="s">
        <v>172</v>
      </c>
      <c r="AG3" s="43" t="s">
        <v>175</v>
      </c>
      <c r="AH3" s="44" t="s">
        <v>173</v>
      </c>
    </row>
    <row r="4" spans="1:34" ht="409.6" customHeight="1" thickBot="1" x14ac:dyDescent="0.3">
      <c r="A4" s="404" t="s">
        <v>174</v>
      </c>
      <c r="B4" s="416">
        <f>AVERAGE(AG4:AG11)</f>
        <v>1</v>
      </c>
      <c r="C4" s="416">
        <f>AVERAGE(AF4:AF11)</f>
        <v>0.58333333333333337</v>
      </c>
      <c r="D4" s="45" t="s">
        <v>33</v>
      </c>
      <c r="E4" s="46" t="s">
        <v>34</v>
      </c>
      <c r="F4" s="383" t="s">
        <v>35</v>
      </c>
      <c r="G4" s="47"/>
      <c r="H4" s="48" t="s">
        <v>7</v>
      </c>
      <c r="I4" s="48" t="s">
        <v>7</v>
      </c>
      <c r="J4" s="48" t="s">
        <v>7</v>
      </c>
      <c r="K4" s="48" t="s">
        <v>7</v>
      </c>
      <c r="L4" s="48" t="s">
        <v>7</v>
      </c>
      <c r="M4" s="48" t="s">
        <v>7</v>
      </c>
      <c r="N4" s="48" t="s">
        <v>7</v>
      </c>
      <c r="O4" s="48" t="s">
        <v>7</v>
      </c>
      <c r="P4" s="48" t="s">
        <v>7</v>
      </c>
      <c r="Q4" s="48" t="s">
        <v>7</v>
      </c>
      <c r="R4" s="48" t="s">
        <v>7</v>
      </c>
      <c r="S4" s="48" t="s">
        <v>7</v>
      </c>
      <c r="T4" s="48"/>
      <c r="U4" s="48"/>
      <c r="V4" s="49"/>
      <c r="W4" s="50"/>
      <c r="X4" s="51"/>
      <c r="Y4" s="52">
        <v>0.25</v>
      </c>
      <c r="Z4" s="53"/>
      <c r="AA4" s="52">
        <v>0.5</v>
      </c>
      <c r="AB4" s="53"/>
      <c r="AC4" s="52">
        <v>0.75</v>
      </c>
      <c r="AD4" s="53"/>
      <c r="AE4" s="54">
        <v>1</v>
      </c>
      <c r="AF4" s="20">
        <v>0.5</v>
      </c>
      <c r="AG4" s="55">
        <f>AF4/AA4</f>
        <v>1</v>
      </c>
      <c r="AH4" s="382" t="s">
        <v>197</v>
      </c>
    </row>
    <row r="5" spans="1:34" ht="146.25" customHeight="1" thickTop="1" thickBot="1" x14ac:dyDescent="0.3">
      <c r="A5" s="405"/>
      <c r="B5" s="417"/>
      <c r="C5" s="417"/>
      <c r="D5" s="56" t="s">
        <v>36</v>
      </c>
      <c r="E5" s="57" t="s">
        <v>37</v>
      </c>
      <c r="F5" s="384" t="s">
        <v>38</v>
      </c>
      <c r="G5" s="58"/>
      <c r="H5" s="59" t="s">
        <v>7</v>
      </c>
      <c r="I5" s="59" t="s">
        <v>7</v>
      </c>
      <c r="J5" s="59" t="s">
        <v>7</v>
      </c>
      <c r="K5" s="59" t="s">
        <v>7</v>
      </c>
      <c r="L5" s="59" t="s">
        <v>7</v>
      </c>
      <c r="M5" s="59" t="s">
        <v>7</v>
      </c>
      <c r="N5" s="59" t="s">
        <v>7</v>
      </c>
      <c r="O5" s="59" t="s">
        <v>7</v>
      </c>
      <c r="P5" s="59" t="s">
        <v>7</v>
      </c>
      <c r="Q5" s="59" t="s">
        <v>7</v>
      </c>
      <c r="R5" s="59" t="s">
        <v>7</v>
      </c>
      <c r="S5" s="59" t="s">
        <v>7</v>
      </c>
      <c r="T5" s="59"/>
      <c r="U5" s="59"/>
      <c r="V5" s="60"/>
      <c r="W5" s="61"/>
      <c r="X5" s="62"/>
      <c r="Y5" s="63">
        <v>1</v>
      </c>
      <c r="Z5" s="64"/>
      <c r="AA5" s="63">
        <v>1</v>
      </c>
      <c r="AB5" s="64"/>
      <c r="AC5" s="63">
        <v>1</v>
      </c>
      <c r="AD5" s="64"/>
      <c r="AE5" s="65">
        <v>1</v>
      </c>
      <c r="AF5" s="21">
        <v>1</v>
      </c>
      <c r="AG5" s="379">
        <f t="shared" ref="AG5:AG59" si="0">AF5/AA5</f>
        <v>1</v>
      </c>
      <c r="AH5" s="377" t="s">
        <v>187</v>
      </c>
    </row>
    <row r="6" spans="1:34" ht="63.75" customHeight="1" thickTop="1" thickBot="1" x14ac:dyDescent="0.3">
      <c r="A6" s="405"/>
      <c r="B6" s="417"/>
      <c r="C6" s="417"/>
      <c r="D6" s="407" t="s">
        <v>39</v>
      </c>
      <c r="E6" s="66" t="s">
        <v>40</v>
      </c>
      <c r="F6" s="385" t="s">
        <v>41</v>
      </c>
      <c r="G6" s="67" t="s">
        <v>7</v>
      </c>
      <c r="H6" s="68"/>
      <c r="I6" s="68"/>
      <c r="J6" s="68"/>
      <c r="K6" s="68" t="s">
        <v>7</v>
      </c>
      <c r="L6" s="68"/>
      <c r="M6" s="68"/>
      <c r="N6" s="68"/>
      <c r="O6" s="68"/>
      <c r="P6" s="68"/>
      <c r="Q6" s="68"/>
      <c r="R6" s="68"/>
      <c r="S6" s="68"/>
      <c r="T6" s="68"/>
      <c r="U6" s="68"/>
      <c r="V6" s="69"/>
      <c r="W6" s="70"/>
      <c r="X6" s="71"/>
      <c r="Y6" s="72">
        <v>0.25</v>
      </c>
      <c r="Z6" s="73"/>
      <c r="AA6" s="72">
        <v>0.5</v>
      </c>
      <c r="AB6" s="73"/>
      <c r="AC6" s="72">
        <v>0.75</v>
      </c>
      <c r="AD6" s="73"/>
      <c r="AE6" s="74">
        <v>1</v>
      </c>
      <c r="AF6" s="21">
        <v>0.5</v>
      </c>
      <c r="AG6" s="379">
        <f t="shared" si="0"/>
        <v>1</v>
      </c>
      <c r="AH6" s="376" t="s">
        <v>185</v>
      </c>
    </row>
    <row r="7" spans="1:34" ht="171.75" customHeight="1" thickTop="1" thickBot="1" x14ac:dyDescent="0.3">
      <c r="A7" s="405"/>
      <c r="B7" s="417"/>
      <c r="C7" s="417"/>
      <c r="D7" s="408"/>
      <c r="E7" s="75" t="s">
        <v>42</v>
      </c>
      <c r="F7" s="386" t="s">
        <v>41</v>
      </c>
      <c r="G7" s="76" t="s">
        <v>7</v>
      </c>
      <c r="H7" s="77"/>
      <c r="I7" s="77"/>
      <c r="J7" s="77"/>
      <c r="K7" s="77" t="s">
        <v>7</v>
      </c>
      <c r="L7" s="77"/>
      <c r="M7" s="77"/>
      <c r="N7" s="77"/>
      <c r="O7" s="77"/>
      <c r="P7" s="77"/>
      <c r="Q7" s="77"/>
      <c r="R7" s="77"/>
      <c r="S7" s="77"/>
      <c r="T7" s="77"/>
      <c r="U7" s="77"/>
      <c r="V7" s="78"/>
      <c r="W7" s="79"/>
      <c r="X7" s="80"/>
      <c r="Y7" s="81">
        <v>0.25</v>
      </c>
      <c r="Z7" s="82"/>
      <c r="AA7" s="81">
        <v>0.5</v>
      </c>
      <c r="AB7" s="82"/>
      <c r="AC7" s="81">
        <v>0.75</v>
      </c>
      <c r="AD7" s="82"/>
      <c r="AE7" s="83">
        <v>1</v>
      </c>
      <c r="AF7" s="21">
        <v>0.5</v>
      </c>
      <c r="AG7" s="379">
        <f t="shared" si="0"/>
        <v>1</v>
      </c>
      <c r="AH7" s="376" t="s">
        <v>188</v>
      </c>
    </row>
    <row r="8" spans="1:34" ht="132.75" customHeight="1" thickTop="1" thickBot="1" x14ac:dyDescent="0.3">
      <c r="A8" s="405"/>
      <c r="B8" s="417"/>
      <c r="C8" s="417"/>
      <c r="D8" s="409"/>
      <c r="E8" s="84" t="s">
        <v>43</v>
      </c>
      <c r="F8" s="387" t="s">
        <v>41</v>
      </c>
      <c r="G8" s="85" t="s">
        <v>7</v>
      </c>
      <c r="H8" s="86"/>
      <c r="I8" s="86"/>
      <c r="J8" s="86"/>
      <c r="K8" s="86" t="s">
        <v>7</v>
      </c>
      <c r="L8" s="86"/>
      <c r="M8" s="86"/>
      <c r="N8" s="86"/>
      <c r="O8" s="86"/>
      <c r="P8" s="86"/>
      <c r="Q8" s="86"/>
      <c r="R8" s="86"/>
      <c r="S8" s="86"/>
      <c r="T8" s="86"/>
      <c r="U8" s="86"/>
      <c r="V8" s="87"/>
      <c r="W8" s="88"/>
      <c r="X8" s="89"/>
      <c r="Y8" s="90">
        <v>0.25</v>
      </c>
      <c r="Z8" s="91"/>
      <c r="AA8" s="90">
        <v>0.5</v>
      </c>
      <c r="AB8" s="91"/>
      <c r="AC8" s="90">
        <v>0.75</v>
      </c>
      <c r="AD8" s="91"/>
      <c r="AE8" s="92">
        <v>1</v>
      </c>
      <c r="AF8" s="21">
        <v>0.5</v>
      </c>
      <c r="AG8" s="379">
        <f t="shared" si="0"/>
        <v>1</v>
      </c>
      <c r="AH8" s="26" t="s">
        <v>188</v>
      </c>
    </row>
    <row r="9" spans="1:34" ht="254.25" customHeight="1" thickTop="1" thickBot="1" x14ac:dyDescent="0.3">
      <c r="A9" s="405"/>
      <c r="B9" s="417"/>
      <c r="C9" s="417"/>
      <c r="D9" s="93" t="s">
        <v>44</v>
      </c>
      <c r="E9" s="94" t="s">
        <v>45</v>
      </c>
      <c r="F9" s="388" t="s">
        <v>46</v>
      </c>
      <c r="G9" s="95"/>
      <c r="H9" s="96" t="s">
        <v>7</v>
      </c>
      <c r="I9" s="96" t="s">
        <v>7</v>
      </c>
      <c r="J9" s="96" t="s">
        <v>7</v>
      </c>
      <c r="K9" s="96" t="s">
        <v>7</v>
      </c>
      <c r="L9" s="96" t="s">
        <v>7</v>
      </c>
      <c r="M9" s="96" t="s">
        <v>7</v>
      </c>
      <c r="N9" s="96" t="s">
        <v>7</v>
      </c>
      <c r="O9" s="96" t="s">
        <v>7</v>
      </c>
      <c r="P9" s="96" t="s">
        <v>7</v>
      </c>
      <c r="Q9" s="59" t="s">
        <v>7</v>
      </c>
      <c r="R9" s="59" t="s">
        <v>7</v>
      </c>
      <c r="S9" s="59" t="s">
        <v>7</v>
      </c>
      <c r="T9" s="96"/>
      <c r="U9" s="96"/>
      <c r="V9" s="97"/>
      <c r="W9" s="98"/>
      <c r="X9" s="99">
        <v>1</v>
      </c>
      <c r="Y9" s="100">
        <f>X9/AD9</f>
        <v>0.25</v>
      </c>
      <c r="Z9" s="101">
        <v>2</v>
      </c>
      <c r="AA9" s="100">
        <f>Z9/AD9</f>
        <v>0.5</v>
      </c>
      <c r="AB9" s="101">
        <v>3</v>
      </c>
      <c r="AC9" s="100">
        <f>AB9/AD9</f>
        <v>0.75</v>
      </c>
      <c r="AD9" s="101">
        <v>4</v>
      </c>
      <c r="AE9" s="102">
        <f>AD9/AD9</f>
        <v>1</v>
      </c>
      <c r="AF9" s="21">
        <v>0.5</v>
      </c>
      <c r="AG9" s="379">
        <f t="shared" si="0"/>
        <v>1</v>
      </c>
      <c r="AH9" s="376" t="s">
        <v>198</v>
      </c>
    </row>
    <row r="10" spans="1:34" ht="70.5" customHeight="1" thickTop="1" thickBot="1" x14ac:dyDescent="0.3">
      <c r="A10" s="405"/>
      <c r="B10" s="417"/>
      <c r="C10" s="417"/>
      <c r="D10" s="410" t="s">
        <v>47</v>
      </c>
      <c r="E10" s="103" t="s">
        <v>162</v>
      </c>
      <c r="F10" s="389" t="s">
        <v>48</v>
      </c>
      <c r="G10" s="104"/>
      <c r="H10" s="105"/>
      <c r="I10" s="105"/>
      <c r="J10" s="105"/>
      <c r="K10" s="105" t="s">
        <v>7</v>
      </c>
      <c r="L10" s="105"/>
      <c r="M10" s="105"/>
      <c r="N10" s="105"/>
      <c r="O10" s="105"/>
      <c r="P10" s="105"/>
      <c r="Q10" s="105"/>
      <c r="R10" s="105"/>
      <c r="S10" s="105"/>
      <c r="T10" s="105"/>
      <c r="U10" s="105"/>
      <c r="V10" s="106"/>
      <c r="W10" s="107"/>
      <c r="X10" s="108">
        <v>1</v>
      </c>
      <c r="Y10" s="109">
        <f>X10/AD10</f>
        <v>0.25</v>
      </c>
      <c r="Z10" s="110">
        <v>2</v>
      </c>
      <c r="AA10" s="109">
        <f>Z10/AD10</f>
        <v>0.5</v>
      </c>
      <c r="AB10" s="110">
        <v>3</v>
      </c>
      <c r="AC10" s="109">
        <f>AB10/AD10</f>
        <v>0.75</v>
      </c>
      <c r="AD10" s="110">
        <v>4</v>
      </c>
      <c r="AE10" s="111">
        <f>AD10/AD10</f>
        <v>1</v>
      </c>
      <c r="AF10" s="21">
        <v>0.5</v>
      </c>
      <c r="AG10" s="379">
        <f t="shared" si="0"/>
        <v>1</v>
      </c>
      <c r="AH10" s="376" t="s">
        <v>199</v>
      </c>
    </row>
    <row r="11" spans="1:34" ht="161.25" customHeight="1" thickTop="1" thickBot="1" x14ac:dyDescent="0.3">
      <c r="A11" s="406"/>
      <c r="B11" s="418"/>
      <c r="C11" s="418"/>
      <c r="D11" s="411"/>
      <c r="E11" s="112" t="s">
        <v>163</v>
      </c>
      <c r="F11" s="390" t="s">
        <v>49</v>
      </c>
      <c r="G11" s="113"/>
      <c r="H11" s="114"/>
      <c r="I11" s="114"/>
      <c r="J11" s="114"/>
      <c r="K11" s="114"/>
      <c r="L11" s="114" t="s">
        <v>7</v>
      </c>
      <c r="M11" s="114"/>
      <c r="N11" s="114"/>
      <c r="O11" s="114"/>
      <c r="P11" s="114"/>
      <c r="Q11" s="114"/>
      <c r="R11" s="114"/>
      <c r="S11" s="114"/>
      <c r="T11" s="114"/>
      <c r="U11" s="114"/>
      <c r="V11" s="115"/>
      <c r="W11" s="116"/>
      <c r="X11" s="117">
        <v>1</v>
      </c>
      <c r="Y11" s="118">
        <f>X11/AD11</f>
        <v>0.33333333333333331</v>
      </c>
      <c r="Z11" s="119">
        <v>2</v>
      </c>
      <c r="AA11" s="118">
        <f>Z11/AD11</f>
        <v>0.66666666666666663</v>
      </c>
      <c r="AB11" s="119">
        <v>3</v>
      </c>
      <c r="AC11" s="118">
        <f>AB11/AD11</f>
        <v>1</v>
      </c>
      <c r="AD11" s="119">
        <v>3</v>
      </c>
      <c r="AE11" s="120">
        <f>AD11/AD11</f>
        <v>1</v>
      </c>
      <c r="AF11" s="21">
        <f>2/3</f>
        <v>0.66666666666666663</v>
      </c>
      <c r="AG11" s="379">
        <f t="shared" si="0"/>
        <v>1</v>
      </c>
      <c r="AH11" s="18" t="s">
        <v>200</v>
      </c>
    </row>
    <row r="12" spans="1:34" ht="30.75" thickBot="1" x14ac:dyDescent="0.3">
      <c r="A12" s="412" t="s">
        <v>8</v>
      </c>
      <c r="B12" s="419" t="e">
        <f>AVERAGE(AG12:AG17)</f>
        <v>#DIV/0!</v>
      </c>
      <c r="C12" s="419" t="e">
        <f>AVERAGE(AF12:AF17)</f>
        <v>#DIV/0!</v>
      </c>
      <c r="D12" s="414" t="s">
        <v>161</v>
      </c>
      <c r="E12" s="121" t="s">
        <v>50</v>
      </c>
      <c r="F12" s="391" t="s">
        <v>51</v>
      </c>
      <c r="G12" s="122"/>
      <c r="H12" s="123" t="s">
        <v>7</v>
      </c>
      <c r="I12" s="123"/>
      <c r="J12" s="123"/>
      <c r="K12" s="123" t="s">
        <v>7</v>
      </c>
      <c r="L12" s="123"/>
      <c r="M12" s="123"/>
      <c r="N12" s="123"/>
      <c r="O12" s="123"/>
      <c r="P12" s="123"/>
      <c r="Q12" s="123" t="s">
        <v>7</v>
      </c>
      <c r="R12" s="123"/>
      <c r="S12" s="123"/>
      <c r="T12" s="123"/>
      <c r="U12" s="123"/>
      <c r="V12" s="124"/>
      <c r="W12" s="125"/>
      <c r="X12" s="126"/>
      <c r="Y12" s="127">
        <f t="shared" ref="Y12:Y16" si="1">X12/AD12</f>
        <v>0</v>
      </c>
      <c r="Z12" s="128"/>
      <c r="AA12" s="127">
        <f t="shared" ref="AA12:AA23" si="2">Z12/AD12</f>
        <v>0</v>
      </c>
      <c r="AB12" s="128"/>
      <c r="AC12" s="127">
        <f t="shared" ref="AC12:AC23" si="3">AB12/AD12</f>
        <v>0</v>
      </c>
      <c r="AD12" s="128">
        <v>1</v>
      </c>
      <c r="AE12" s="129">
        <f t="shared" ref="AE12:AE23" si="4">AD12/AD12</f>
        <v>1</v>
      </c>
      <c r="AF12" s="21"/>
      <c r="AG12" s="379"/>
      <c r="AH12" s="25" t="s">
        <v>178</v>
      </c>
    </row>
    <row r="13" spans="1:34" ht="30.75" thickBot="1" x14ac:dyDescent="0.3">
      <c r="A13" s="412"/>
      <c r="B13" s="420"/>
      <c r="C13" s="420"/>
      <c r="D13" s="414"/>
      <c r="E13" s="130" t="s">
        <v>52</v>
      </c>
      <c r="F13" s="392" t="s">
        <v>53</v>
      </c>
      <c r="G13" s="131"/>
      <c r="H13" s="132" t="s">
        <v>7</v>
      </c>
      <c r="I13" s="132"/>
      <c r="J13" s="132"/>
      <c r="K13" s="132" t="s">
        <v>7</v>
      </c>
      <c r="L13" s="132"/>
      <c r="M13" s="132"/>
      <c r="N13" s="132"/>
      <c r="O13" s="132"/>
      <c r="P13" s="132"/>
      <c r="Q13" s="132" t="s">
        <v>7</v>
      </c>
      <c r="R13" s="132"/>
      <c r="S13" s="132"/>
      <c r="T13" s="132"/>
      <c r="U13" s="132"/>
      <c r="V13" s="133"/>
      <c r="W13" s="134"/>
      <c r="X13" s="135"/>
      <c r="Y13" s="136">
        <f t="shared" si="1"/>
        <v>0</v>
      </c>
      <c r="Z13" s="137"/>
      <c r="AA13" s="136">
        <f t="shared" si="2"/>
        <v>0</v>
      </c>
      <c r="AB13" s="137"/>
      <c r="AC13" s="136">
        <f t="shared" si="3"/>
        <v>0</v>
      </c>
      <c r="AD13" s="137">
        <v>1</v>
      </c>
      <c r="AE13" s="138">
        <f t="shared" si="4"/>
        <v>1</v>
      </c>
      <c r="AF13" s="21"/>
      <c r="AG13" s="379"/>
      <c r="AH13" s="18" t="s">
        <v>178</v>
      </c>
    </row>
    <row r="14" spans="1:34" ht="51" customHeight="1" thickBot="1" x14ac:dyDescent="0.3">
      <c r="A14" s="412"/>
      <c r="B14" s="420"/>
      <c r="C14" s="420"/>
      <c r="D14" s="414"/>
      <c r="E14" s="139" t="s">
        <v>54</v>
      </c>
      <c r="F14" s="393" t="s">
        <v>55</v>
      </c>
      <c r="G14" s="140"/>
      <c r="H14" s="141" t="s">
        <v>7</v>
      </c>
      <c r="I14" s="141"/>
      <c r="J14" s="141"/>
      <c r="K14" s="141" t="s">
        <v>7</v>
      </c>
      <c r="L14" s="141"/>
      <c r="M14" s="141"/>
      <c r="N14" s="141"/>
      <c r="O14" s="141"/>
      <c r="P14" s="141"/>
      <c r="Q14" s="141" t="s">
        <v>7</v>
      </c>
      <c r="R14" s="141"/>
      <c r="S14" s="141"/>
      <c r="T14" s="141"/>
      <c r="U14" s="141"/>
      <c r="V14" s="142"/>
      <c r="W14" s="143"/>
      <c r="X14" s="144"/>
      <c r="Y14" s="145">
        <f t="shared" si="1"/>
        <v>0</v>
      </c>
      <c r="Z14" s="146"/>
      <c r="AA14" s="145">
        <f t="shared" si="2"/>
        <v>0</v>
      </c>
      <c r="AB14" s="146"/>
      <c r="AC14" s="145">
        <f t="shared" si="3"/>
        <v>0</v>
      </c>
      <c r="AD14" s="146">
        <v>1</v>
      </c>
      <c r="AE14" s="147">
        <f t="shared" si="4"/>
        <v>1</v>
      </c>
      <c r="AF14" s="21"/>
      <c r="AG14" s="379"/>
      <c r="AH14" s="18" t="s">
        <v>178</v>
      </c>
    </row>
    <row r="15" spans="1:34" ht="58.5" customHeight="1" thickBot="1" x14ac:dyDescent="0.3">
      <c r="A15" s="412"/>
      <c r="B15" s="420"/>
      <c r="C15" s="420"/>
      <c r="D15" s="414"/>
      <c r="E15" s="130" t="s">
        <v>179</v>
      </c>
      <c r="F15" s="392" t="s">
        <v>180</v>
      </c>
      <c r="G15" s="131"/>
      <c r="H15" s="132" t="s">
        <v>7</v>
      </c>
      <c r="I15" s="132"/>
      <c r="J15" s="132"/>
      <c r="K15" s="132" t="s">
        <v>7</v>
      </c>
      <c r="L15" s="132"/>
      <c r="M15" s="132"/>
      <c r="N15" s="132"/>
      <c r="O15" s="132"/>
      <c r="P15" s="132"/>
      <c r="Q15" s="132" t="s">
        <v>7</v>
      </c>
      <c r="R15" s="132"/>
      <c r="S15" s="132"/>
      <c r="T15" s="132"/>
      <c r="U15" s="132"/>
      <c r="V15" s="133"/>
      <c r="W15" s="134"/>
      <c r="X15" s="135"/>
      <c r="Y15" s="136">
        <f t="shared" si="1"/>
        <v>0</v>
      </c>
      <c r="Z15" s="137"/>
      <c r="AA15" s="136">
        <f t="shared" si="2"/>
        <v>0</v>
      </c>
      <c r="AB15" s="137"/>
      <c r="AC15" s="136">
        <f t="shared" si="3"/>
        <v>0</v>
      </c>
      <c r="AD15" s="137">
        <v>1</v>
      </c>
      <c r="AE15" s="138">
        <f t="shared" si="4"/>
        <v>1</v>
      </c>
      <c r="AF15" s="21"/>
      <c r="AG15" s="379"/>
      <c r="AH15" s="18" t="s">
        <v>178</v>
      </c>
    </row>
    <row r="16" spans="1:34" ht="45.75" thickBot="1" x14ac:dyDescent="0.3">
      <c r="A16" s="412"/>
      <c r="B16" s="420"/>
      <c r="C16" s="420"/>
      <c r="D16" s="414"/>
      <c r="E16" s="139" t="s">
        <v>56</v>
      </c>
      <c r="F16" s="393" t="s">
        <v>57</v>
      </c>
      <c r="G16" s="140"/>
      <c r="H16" s="141" t="s">
        <v>7</v>
      </c>
      <c r="I16" s="141"/>
      <c r="J16" s="141"/>
      <c r="K16" s="141" t="s">
        <v>7</v>
      </c>
      <c r="L16" s="141"/>
      <c r="M16" s="141"/>
      <c r="N16" s="141"/>
      <c r="O16" s="141"/>
      <c r="P16" s="141"/>
      <c r="Q16" s="141" t="s">
        <v>7</v>
      </c>
      <c r="R16" s="141"/>
      <c r="S16" s="141"/>
      <c r="T16" s="141"/>
      <c r="U16" s="141"/>
      <c r="V16" s="142"/>
      <c r="W16" s="143"/>
      <c r="X16" s="148"/>
      <c r="Y16" s="145">
        <f t="shared" si="1"/>
        <v>0</v>
      </c>
      <c r="Z16" s="146"/>
      <c r="AA16" s="145">
        <f t="shared" si="2"/>
        <v>0</v>
      </c>
      <c r="AB16" s="146"/>
      <c r="AC16" s="145">
        <f t="shared" si="3"/>
        <v>0</v>
      </c>
      <c r="AD16" s="146">
        <v>1</v>
      </c>
      <c r="AE16" s="147">
        <f t="shared" si="4"/>
        <v>1</v>
      </c>
      <c r="AF16" s="21"/>
      <c r="AG16" s="379"/>
      <c r="AH16" s="18" t="s">
        <v>178</v>
      </c>
    </row>
    <row r="17" spans="1:34" ht="30.75" thickBot="1" x14ac:dyDescent="0.3">
      <c r="A17" s="413"/>
      <c r="B17" s="421"/>
      <c r="C17" s="421"/>
      <c r="D17" s="415"/>
      <c r="E17" s="149" t="s">
        <v>181</v>
      </c>
      <c r="F17" s="394" t="s">
        <v>182</v>
      </c>
      <c r="G17" s="150"/>
      <c r="H17" s="151" t="s">
        <v>7</v>
      </c>
      <c r="I17" s="151"/>
      <c r="J17" s="151"/>
      <c r="K17" s="151" t="s">
        <v>7</v>
      </c>
      <c r="L17" s="151"/>
      <c r="M17" s="151"/>
      <c r="N17" s="151" t="s">
        <v>7</v>
      </c>
      <c r="O17" s="151"/>
      <c r="P17" s="151"/>
      <c r="Q17" s="151" t="s">
        <v>7</v>
      </c>
      <c r="R17" s="151"/>
      <c r="S17" s="151"/>
      <c r="T17" s="151"/>
      <c r="U17" s="151"/>
      <c r="V17" s="152"/>
      <c r="W17" s="153"/>
      <c r="X17" s="154"/>
      <c r="Y17" s="136">
        <f>X17/AD17</f>
        <v>0</v>
      </c>
      <c r="Z17" s="137"/>
      <c r="AA17" s="136">
        <f t="shared" si="2"/>
        <v>0</v>
      </c>
      <c r="AB17" s="137"/>
      <c r="AC17" s="136">
        <f t="shared" si="3"/>
        <v>0</v>
      </c>
      <c r="AD17" s="137">
        <v>1</v>
      </c>
      <c r="AE17" s="138">
        <f t="shared" si="4"/>
        <v>1</v>
      </c>
      <c r="AF17" s="21"/>
      <c r="AG17" s="379"/>
      <c r="AH17" s="18" t="s">
        <v>178</v>
      </c>
    </row>
    <row r="18" spans="1:34" ht="45.75" thickBot="1" x14ac:dyDescent="0.3">
      <c r="A18" s="425" t="s">
        <v>9</v>
      </c>
      <c r="B18" s="432">
        <f>AVERAGE(AG18:AG29)</f>
        <v>1</v>
      </c>
      <c r="C18" s="432">
        <f>AVERAGE(AF18:AF29)</f>
        <v>0.55555555555555558</v>
      </c>
      <c r="D18" s="428" t="s">
        <v>58</v>
      </c>
      <c r="E18" s="155" t="s">
        <v>59</v>
      </c>
      <c r="F18" s="156" t="s">
        <v>60</v>
      </c>
      <c r="G18" s="157" t="s">
        <v>7</v>
      </c>
      <c r="H18" s="158"/>
      <c r="I18" s="158"/>
      <c r="J18" s="158"/>
      <c r="K18" s="158"/>
      <c r="L18" s="158"/>
      <c r="M18" s="158"/>
      <c r="N18" s="158"/>
      <c r="O18" s="158"/>
      <c r="P18" s="158"/>
      <c r="Q18" s="158"/>
      <c r="R18" s="158"/>
      <c r="S18" s="158"/>
      <c r="T18" s="158"/>
      <c r="U18" s="158"/>
      <c r="V18" s="159"/>
      <c r="W18" s="160"/>
      <c r="X18" s="161">
        <v>1</v>
      </c>
      <c r="Y18" s="162">
        <f t="shared" ref="Y18:Y23" si="5">X18/AD18</f>
        <v>0.25</v>
      </c>
      <c r="Z18" s="163">
        <v>2</v>
      </c>
      <c r="AA18" s="162">
        <f t="shared" si="2"/>
        <v>0.5</v>
      </c>
      <c r="AB18" s="163">
        <v>3</v>
      </c>
      <c r="AC18" s="162">
        <f t="shared" si="3"/>
        <v>0.75</v>
      </c>
      <c r="AD18" s="163">
        <v>4</v>
      </c>
      <c r="AE18" s="164">
        <f t="shared" si="4"/>
        <v>1</v>
      </c>
      <c r="AF18" s="21">
        <v>0.5</v>
      </c>
      <c r="AG18" s="379">
        <f t="shared" si="0"/>
        <v>1</v>
      </c>
      <c r="AH18" s="18" t="s">
        <v>189</v>
      </c>
    </row>
    <row r="19" spans="1:34" ht="58.5" customHeight="1" thickBot="1" x14ac:dyDescent="0.3">
      <c r="A19" s="426"/>
      <c r="B19" s="433"/>
      <c r="C19" s="433"/>
      <c r="D19" s="429"/>
      <c r="E19" s="165" t="s">
        <v>61</v>
      </c>
      <c r="F19" s="166" t="s">
        <v>62</v>
      </c>
      <c r="G19" s="167" t="s">
        <v>7</v>
      </c>
      <c r="H19" s="168"/>
      <c r="I19" s="168"/>
      <c r="J19" s="168"/>
      <c r="K19" s="168"/>
      <c r="L19" s="168"/>
      <c r="M19" s="168"/>
      <c r="N19" s="168"/>
      <c r="O19" s="168"/>
      <c r="P19" s="168"/>
      <c r="Q19" s="168"/>
      <c r="R19" s="168"/>
      <c r="S19" s="168"/>
      <c r="T19" s="168"/>
      <c r="U19" s="168"/>
      <c r="V19" s="169"/>
      <c r="W19" s="170"/>
      <c r="X19" s="171">
        <v>1</v>
      </c>
      <c r="Y19" s="172">
        <f t="shared" si="5"/>
        <v>0.25</v>
      </c>
      <c r="Z19" s="173">
        <v>2</v>
      </c>
      <c r="AA19" s="172">
        <f t="shared" si="2"/>
        <v>0.5</v>
      </c>
      <c r="AB19" s="173">
        <v>3</v>
      </c>
      <c r="AC19" s="172">
        <f t="shared" si="3"/>
        <v>0.75</v>
      </c>
      <c r="AD19" s="173">
        <v>4</v>
      </c>
      <c r="AE19" s="174">
        <f t="shared" si="4"/>
        <v>1</v>
      </c>
      <c r="AF19" s="21">
        <v>0.5</v>
      </c>
      <c r="AG19" s="379">
        <f t="shared" si="0"/>
        <v>1</v>
      </c>
      <c r="AH19" s="18" t="s">
        <v>190</v>
      </c>
    </row>
    <row r="20" spans="1:34" ht="105.75" thickBot="1" x14ac:dyDescent="0.3">
      <c r="A20" s="426"/>
      <c r="B20" s="433"/>
      <c r="C20" s="433"/>
      <c r="D20" s="429"/>
      <c r="E20" s="175" t="s">
        <v>63</v>
      </c>
      <c r="F20" s="176" t="s">
        <v>64</v>
      </c>
      <c r="G20" s="177" t="s">
        <v>7</v>
      </c>
      <c r="H20" s="178"/>
      <c r="I20" s="178" t="s">
        <v>7</v>
      </c>
      <c r="J20" s="178"/>
      <c r="K20" s="178" t="s">
        <v>7</v>
      </c>
      <c r="L20" s="178"/>
      <c r="M20" s="178"/>
      <c r="N20" s="178"/>
      <c r="O20" s="178"/>
      <c r="P20" s="178"/>
      <c r="Q20" s="178"/>
      <c r="R20" s="178"/>
      <c r="S20" s="178"/>
      <c r="T20" s="178" t="s">
        <v>7</v>
      </c>
      <c r="U20" s="178"/>
      <c r="V20" s="179"/>
      <c r="W20" s="180"/>
      <c r="X20" s="181">
        <v>1</v>
      </c>
      <c r="Y20" s="182">
        <f t="shared" si="5"/>
        <v>1</v>
      </c>
      <c r="Z20" s="183">
        <v>1</v>
      </c>
      <c r="AA20" s="182">
        <f t="shared" si="2"/>
        <v>1</v>
      </c>
      <c r="AB20" s="183">
        <v>1</v>
      </c>
      <c r="AC20" s="182">
        <f t="shared" si="3"/>
        <v>1</v>
      </c>
      <c r="AD20" s="183">
        <v>1</v>
      </c>
      <c r="AE20" s="184">
        <f t="shared" si="4"/>
        <v>1</v>
      </c>
      <c r="AF20" s="21">
        <v>1</v>
      </c>
      <c r="AG20" s="379">
        <f t="shared" si="0"/>
        <v>1</v>
      </c>
      <c r="AH20" s="377" t="s">
        <v>184</v>
      </c>
    </row>
    <row r="21" spans="1:34" ht="69" customHeight="1" thickBot="1" x14ac:dyDescent="0.3">
      <c r="A21" s="426"/>
      <c r="B21" s="433"/>
      <c r="C21" s="433"/>
      <c r="D21" s="429"/>
      <c r="E21" s="185" t="s">
        <v>65</v>
      </c>
      <c r="F21" s="378" t="s">
        <v>66</v>
      </c>
      <c r="G21" s="186" t="s">
        <v>7</v>
      </c>
      <c r="H21" s="187"/>
      <c r="I21" s="187" t="s">
        <v>7</v>
      </c>
      <c r="J21" s="187"/>
      <c r="K21" s="187" t="s">
        <v>7</v>
      </c>
      <c r="L21" s="187"/>
      <c r="M21" s="187"/>
      <c r="N21" s="187"/>
      <c r="O21" s="187"/>
      <c r="P21" s="187"/>
      <c r="Q21" s="187"/>
      <c r="R21" s="187"/>
      <c r="S21" s="187"/>
      <c r="T21" s="187" t="s">
        <v>7</v>
      </c>
      <c r="U21" s="187"/>
      <c r="V21" s="188"/>
      <c r="W21" s="189"/>
      <c r="X21" s="171">
        <v>1</v>
      </c>
      <c r="Y21" s="172">
        <f t="shared" si="5"/>
        <v>0.25</v>
      </c>
      <c r="Z21" s="173">
        <v>2</v>
      </c>
      <c r="AA21" s="172">
        <f t="shared" si="2"/>
        <v>0.5</v>
      </c>
      <c r="AB21" s="173">
        <v>3</v>
      </c>
      <c r="AC21" s="172">
        <f t="shared" si="3"/>
        <v>0.75</v>
      </c>
      <c r="AD21" s="173">
        <v>4</v>
      </c>
      <c r="AE21" s="174">
        <f t="shared" si="4"/>
        <v>1</v>
      </c>
      <c r="AF21" s="21">
        <v>0.5</v>
      </c>
      <c r="AG21" s="379">
        <f t="shared" si="0"/>
        <v>1</v>
      </c>
      <c r="AH21" s="18" t="s">
        <v>201</v>
      </c>
    </row>
    <row r="22" spans="1:34" ht="156.75" customHeight="1" thickBot="1" x14ac:dyDescent="0.3">
      <c r="A22" s="426"/>
      <c r="B22" s="433"/>
      <c r="C22" s="433"/>
      <c r="D22" s="430" t="s">
        <v>67</v>
      </c>
      <c r="E22" s="175" t="s">
        <v>68</v>
      </c>
      <c r="F22" s="176" t="s">
        <v>69</v>
      </c>
      <c r="G22" s="177" t="s">
        <v>7</v>
      </c>
      <c r="H22" s="178"/>
      <c r="I22" s="178" t="s">
        <v>7</v>
      </c>
      <c r="J22" s="178"/>
      <c r="K22" s="178"/>
      <c r="L22" s="178"/>
      <c r="M22" s="178"/>
      <c r="N22" s="178"/>
      <c r="O22" s="178"/>
      <c r="P22" s="178"/>
      <c r="Q22" s="178"/>
      <c r="R22" s="178"/>
      <c r="S22" s="178"/>
      <c r="T22" s="178"/>
      <c r="U22" s="178"/>
      <c r="V22" s="179"/>
      <c r="W22" s="180"/>
      <c r="X22" s="181">
        <v>1</v>
      </c>
      <c r="Y22" s="182">
        <f t="shared" si="5"/>
        <v>0.25</v>
      </c>
      <c r="Z22" s="183">
        <v>2</v>
      </c>
      <c r="AA22" s="182">
        <f t="shared" si="2"/>
        <v>0.5</v>
      </c>
      <c r="AB22" s="183">
        <v>3</v>
      </c>
      <c r="AC22" s="182">
        <f t="shared" si="3"/>
        <v>0.75</v>
      </c>
      <c r="AD22" s="183">
        <v>4</v>
      </c>
      <c r="AE22" s="184">
        <f t="shared" si="4"/>
        <v>1</v>
      </c>
      <c r="AF22" s="21">
        <v>0.5</v>
      </c>
      <c r="AG22" s="379">
        <f t="shared" si="0"/>
        <v>1</v>
      </c>
      <c r="AH22" s="25" t="s">
        <v>202</v>
      </c>
    </row>
    <row r="23" spans="1:34" ht="150" customHeight="1" thickBot="1" x14ac:dyDescent="0.3">
      <c r="A23" s="426"/>
      <c r="B23" s="433"/>
      <c r="C23" s="433"/>
      <c r="D23" s="429"/>
      <c r="E23" s="165" t="s">
        <v>70</v>
      </c>
      <c r="F23" s="166" t="s">
        <v>71</v>
      </c>
      <c r="G23" s="167" t="s">
        <v>7</v>
      </c>
      <c r="H23" s="168"/>
      <c r="I23" s="168" t="s">
        <v>7</v>
      </c>
      <c r="J23" s="168"/>
      <c r="K23" s="168" t="s">
        <v>7</v>
      </c>
      <c r="L23" s="168"/>
      <c r="M23" s="168"/>
      <c r="N23" s="168"/>
      <c r="O23" s="168"/>
      <c r="P23" s="168"/>
      <c r="Q23" s="168"/>
      <c r="R23" s="168"/>
      <c r="S23" s="168"/>
      <c r="T23" s="168" t="s">
        <v>7</v>
      </c>
      <c r="U23" s="168"/>
      <c r="V23" s="169"/>
      <c r="W23" s="170"/>
      <c r="X23" s="171">
        <v>1</v>
      </c>
      <c r="Y23" s="172">
        <f t="shared" si="5"/>
        <v>0.25</v>
      </c>
      <c r="Z23" s="173">
        <v>2</v>
      </c>
      <c r="AA23" s="172">
        <f t="shared" si="2"/>
        <v>0.5</v>
      </c>
      <c r="AB23" s="173">
        <v>3</v>
      </c>
      <c r="AC23" s="172">
        <f t="shared" si="3"/>
        <v>0.75</v>
      </c>
      <c r="AD23" s="173">
        <v>4</v>
      </c>
      <c r="AE23" s="174">
        <f t="shared" si="4"/>
        <v>1</v>
      </c>
      <c r="AF23" s="21">
        <v>0.5</v>
      </c>
      <c r="AG23" s="379">
        <f t="shared" si="0"/>
        <v>1</v>
      </c>
      <c r="AH23" s="18" t="s">
        <v>203</v>
      </c>
    </row>
    <row r="24" spans="1:34" ht="34.5" customHeight="1" thickBot="1" x14ac:dyDescent="0.3">
      <c r="A24" s="426"/>
      <c r="B24" s="433"/>
      <c r="C24" s="433"/>
      <c r="D24" s="429"/>
      <c r="E24" s="175" t="s">
        <v>72</v>
      </c>
      <c r="F24" s="176" t="s">
        <v>73</v>
      </c>
      <c r="G24" s="177" t="s">
        <v>7</v>
      </c>
      <c r="H24" s="178"/>
      <c r="I24" s="178"/>
      <c r="J24" s="178"/>
      <c r="K24" s="178"/>
      <c r="L24" s="178"/>
      <c r="M24" s="178"/>
      <c r="N24" s="178"/>
      <c r="O24" s="178"/>
      <c r="P24" s="178"/>
      <c r="Q24" s="178"/>
      <c r="R24" s="178"/>
      <c r="S24" s="178"/>
      <c r="T24" s="178"/>
      <c r="U24" s="178"/>
      <c r="V24" s="179"/>
      <c r="W24" s="180"/>
      <c r="X24" s="181"/>
      <c r="Y24" s="182">
        <v>0</v>
      </c>
      <c r="Z24" s="183"/>
      <c r="AA24" s="182">
        <v>0</v>
      </c>
      <c r="AB24" s="183"/>
      <c r="AC24" s="182">
        <v>0</v>
      </c>
      <c r="AD24" s="183">
        <v>1</v>
      </c>
      <c r="AE24" s="184">
        <v>1</v>
      </c>
      <c r="AF24" s="21"/>
      <c r="AG24" s="379"/>
      <c r="AH24" s="18" t="s">
        <v>178</v>
      </c>
    </row>
    <row r="25" spans="1:34" ht="366.75" customHeight="1" thickBot="1" x14ac:dyDescent="0.3">
      <c r="A25" s="426"/>
      <c r="B25" s="433"/>
      <c r="C25" s="433"/>
      <c r="D25" s="431"/>
      <c r="E25" s="165" t="s">
        <v>74</v>
      </c>
      <c r="F25" s="166" t="s">
        <v>75</v>
      </c>
      <c r="G25" s="167" t="s">
        <v>7</v>
      </c>
      <c r="H25" s="168" t="s">
        <v>7</v>
      </c>
      <c r="I25" s="168" t="s">
        <v>7</v>
      </c>
      <c r="J25" s="168"/>
      <c r="K25" s="168"/>
      <c r="L25" s="168"/>
      <c r="M25" s="168"/>
      <c r="N25" s="168"/>
      <c r="O25" s="168"/>
      <c r="P25" s="168"/>
      <c r="Q25" s="168"/>
      <c r="R25" s="168"/>
      <c r="S25" s="168"/>
      <c r="T25" s="168"/>
      <c r="U25" s="168"/>
      <c r="V25" s="169"/>
      <c r="W25" s="170"/>
      <c r="X25" s="171">
        <v>1</v>
      </c>
      <c r="Y25" s="172">
        <f t="shared" ref="Y25:Y59" si="6">X25/AD25</f>
        <v>0.1111111111111111</v>
      </c>
      <c r="Z25" s="173">
        <v>4</v>
      </c>
      <c r="AA25" s="172">
        <f t="shared" ref="AA25:AA59" si="7">Z25/AD25</f>
        <v>0.44444444444444442</v>
      </c>
      <c r="AB25" s="173">
        <v>7</v>
      </c>
      <c r="AC25" s="172">
        <f t="shared" ref="AC25:AC59" si="8">AB25/AD25</f>
        <v>0.77777777777777779</v>
      </c>
      <c r="AD25" s="173">
        <v>9</v>
      </c>
      <c r="AE25" s="174">
        <f t="shared" ref="AE25:AE59" si="9">AD25/AD25</f>
        <v>1</v>
      </c>
      <c r="AF25" s="21">
        <f>4/9</f>
        <v>0.44444444444444442</v>
      </c>
      <c r="AG25" s="380">
        <f t="shared" si="0"/>
        <v>1</v>
      </c>
      <c r="AH25" s="18" t="s">
        <v>204</v>
      </c>
    </row>
    <row r="26" spans="1:34" ht="84.75" customHeight="1" thickBot="1" x14ac:dyDescent="0.3">
      <c r="A26" s="426"/>
      <c r="B26" s="433"/>
      <c r="C26" s="433"/>
      <c r="D26" s="430" t="s">
        <v>76</v>
      </c>
      <c r="E26" s="175" t="s">
        <v>77</v>
      </c>
      <c r="F26" s="176" t="s">
        <v>78</v>
      </c>
      <c r="G26" s="177" t="s">
        <v>7</v>
      </c>
      <c r="H26" s="178"/>
      <c r="I26" s="178" t="s">
        <v>7</v>
      </c>
      <c r="J26" s="178"/>
      <c r="K26" s="178"/>
      <c r="L26" s="178"/>
      <c r="M26" s="178"/>
      <c r="N26" s="178" t="s">
        <v>7</v>
      </c>
      <c r="O26" s="178"/>
      <c r="P26" s="178"/>
      <c r="Q26" s="178"/>
      <c r="R26" s="178"/>
      <c r="S26" s="178"/>
      <c r="T26" s="178"/>
      <c r="U26" s="178"/>
      <c r="V26" s="179"/>
      <c r="W26" s="180"/>
      <c r="X26" s="181"/>
      <c r="Y26" s="182">
        <f t="shared" si="6"/>
        <v>0</v>
      </c>
      <c r="Z26" s="183"/>
      <c r="AA26" s="182">
        <f t="shared" si="7"/>
        <v>0</v>
      </c>
      <c r="AB26" s="183"/>
      <c r="AC26" s="182">
        <f t="shared" si="8"/>
        <v>0</v>
      </c>
      <c r="AD26" s="183">
        <v>1</v>
      </c>
      <c r="AE26" s="184">
        <f t="shared" si="9"/>
        <v>1</v>
      </c>
      <c r="AF26" s="21"/>
      <c r="AG26" s="379"/>
      <c r="AH26" s="18" t="s">
        <v>205</v>
      </c>
    </row>
    <row r="27" spans="1:34" ht="120.75" thickBot="1" x14ac:dyDescent="0.3">
      <c r="A27" s="426"/>
      <c r="B27" s="433"/>
      <c r="C27" s="433"/>
      <c r="D27" s="429"/>
      <c r="E27" s="165" t="s">
        <v>79</v>
      </c>
      <c r="F27" s="166" t="s">
        <v>80</v>
      </c>
      <c r="G27" s="167" t="s">
        <v>7</v>
      </c>
      <c r="H27" s="168" t="s">
        <v>7</v>
      </c>
      <c r="I27" s="168" t="s">
        <v>7</v>
      </c>
      <c r="J27" s="168"/>
      <c r="K27" s="168"/>
      <c r="L27" s="168"/>
      <c r="M27" s="168"/>
      <c r="N27" s="168"/>
      <c r="O27" s="168"/>
      <c r="P27" s="168"/>
      <c r="Q27" s="168"/>
      <c r="R27" s="168"/>
      <c r="S27" s="168"/>
      <c r="T27" s="168"/>
      <c r="U27" s="168"/>
      <c r="V27" s="169"/>
      <c r="W27" s="170"/>
      <c r="X27" s="171">
        <v>1</v>
      </c>
      <c r="Y27" s="172">
        <f t="shared" si="6"/>
        <v>0.25</v>
      </c>
      <c r="Z27" s="173">
        <v>2</v>
      </c>
      <c r="AA27" s="172">
        <f t="shared" si="7"/>
        <v>0.5</v>
      </c>
      <c r="AB27" s="173">
        <v>3</v>
      </c>
      <c r="AC27" s="172">
        <f t="shared" si="8"/>
        <v>0.75</v>
      </c>
      <c r="AD27" s="173">
        <v>4</v>
      </c>
      <c r="AE27" s="174">
        <f t="shared" si="9"/>
        <v>1</v>
      </c>
      <c r="AF27" s="21">
        <v>0.5</v>
      </c>
      <c r="AG27" s="379">
        <f t="shared" si="0"/>
        <v>1</v>
      </c>
      <c r="AH27" s="18" t="s">
        <v>206</v>
      </c>
    </row>
    <row r="28" spans="1:34" ht="30.75" thickBot="1" x14ac:dyDescent="0.3">
      <c r="A28" s="426"/>
      <c r="B28" s="433"/>
      <c r="C28" s="433"/>
      <c r="D28" s="431"/>
      <c r="E28" s="175" t="s">
        <v>81</v>
      </c>
      <c r="F28" s="176" t="s">
        <v>82</v>
      </c>
      <c r="G28" s="177"/>
      <c r="H28" s="178"/>
      <c r="I28" s="178"/>
      <c r="J28" s="178"/>
      <c r="K28" s="178" t="s">
        <v>7</v>
      </c>
      <c r="L28" s="178"/>
      <c r="M28" s="178"/>
      <c r="N28" s="178"/>
      <c r="O28" s="178"/>
      <c r="P28" s="178"/>
      <c r="Q28" s="178"/>
      <c r="R28" s="178"/>
      <c r="S28" s="178"/>
      <c r="T28" s="178"/>
      <c r="U28" s="178"/>
      <c r="V28" s="179"/>
      <c r="W28" s="180"/>
      <c r="X28" s="181"/>
      <c r="Y28" s="182">
        <f t="shared" si="6"/>
        <v>0</v>
      </c>
      <c r="Z28" s="183"/>
      <c r="AA28" s="182">
        <f t="shared" si="7"/>
        <v>0</v>
      </c>
      <c r="AB28" s="183"/>
      <c r="AC28" s="182">
        <f t="shared" si="8"/>
        <v>0</v>
      </c>
      <c r="AD28" s="183">
        <v>1</v>
      </c>
      <c r="AE28" s="184">
        <f t="shared" si="9"/>
        <v>1</v>
      </c>
      <c r="AF28" s="21"/>
      <c r="AG28" s="379"/>
      <c r="AH28" s="18" t="s">
        <v>178</v>
      </c>
    </row>
    <row r="29" spans="1:34" ht="45.75" thickBot="1" x14ac:dyDescent="0.3">
      <c r="A29" s="427"/>
      <c r="B29" s="434"/>
      <c r="C29" s="434"/>
      <c r="D29" s="190" t="s">
        <v>83</v>
      </c>
      <c r="E29" s="191" t="s">
        <v>84</v>
      </c>
      <c r="F29" s="395" t="s">
        <v>85</v>
      </c>
      <c r="G29" s="192"/>
      <c r="H29" s="193"/>
      <c r="I29" s="193"/>
      <c r="J29" s="193"/>
      <c r="K29" s="193" t="s">
        <v>7</v>
      </c>
      <c r="L29" s="193" t="s">
        <v>7</v>
      </c>
      <c r="M29" s="193"/>
      <c r="N29" s="193"/>
      <c r="O29" s="193"/>
      <c r="P29" s="193"/>
      <c r="Q29" s="193"/>
      <c r="R29" s="193"/>
      <c r="S29" s="193"/>
      <c r="T29" s="193"/>
      <c r="U29" s="193"/>
      <c r="V29" s="194"/>
      <c r="W29" s="195"/>
      <c r="X29" s="196"/>
      <c r="Y29" s="197">
        <f t="shared" si="6"/>
        <v>0</v>
      </c>
      <c r="Z29" s="198"/>
      <c r="AA29" s="197">
        <f t="shared" si="7"/>
        <v>0</v>
      </c>
      <c r="AB29" s="198"/>
      <c r="AC29" s="197">
        <f t="shared" si="8"/>
        <v>0</v>
      </c>
      <c r="AD29" s="198">
        <v>1</v>
      </c>
      <c r="AE29" s="199">
        <f t="shared" si="9"/>
        <v>1</v>
      </c>
      <c r="AF29" s="21"/>
      <c r="AG29" s="379"/>
      <c r="AH29" s="18" t="s">
        <v>178</v>
      </c>
    </row>
    <row r="30" spans="1:34" ht="196.5" customHeight="1" thickBot="1" x14ac:dyDescent="0.3">
      <c r="A30" s="457" t="s">
        <v>10</v>
      </c>
      <c r="B30" s="422">
        <f>AVERAGE(AG30:AG47)</f>
        <v>0.84615384615384615</v>
      </c>
      <c r="C30" s="422">
        <f>AVERAGE(AF30:AF47)</f>
        <v>0.48484848484848492</v>
      </c>
      <c r="D30" s="460" t="s">
        <v>86</v>
      </c>
      <c r="E30" s="200" t="s">
        <v>87</v>
      </c>
      <c r="F30" s="201" t="s">
        <v>88</v>
      </c>
      <c r="G30" s="202" t="s">
        <v>7</v>
      </c>
      <c r="H30" s="203" t="s">
        <v>7</v>
      </c>
      <c r="I30" s="203" t="s">
        <v>7</v>
      </c>
      <c r="J30" s="203"/>
      <c r="K30" s="203"/>
      <c r="L30" s="203"/>
      <c r="M30" s="203"/>
      <c r="N30" s="203" t="s">
        <v>7</v>
      </c>
      <c r="O30" s="203"/>
      <c r="P30" s="203"/>
      <c r="Q30" s="203"/>
      <c r="R30" s="203"/>
      <c r="S30" s="203"/>
      <c r="T30" s="203"/>
      <c r="U30" s="203"/>
      <c r="V30" s="204"/>
      <c r="W30" s="205"/>
      <c r="X30" s="206">
        <v>1</v>
      </c>
      <c r="Y30" s="207">
        <f t="shared" si="6"/>
        <v>0.25</v>
      </c>
      <c r="Z30" s="208">
        <v>2</v>
      </c>
      <c r="AA30" s="207">
        <f t="shared" si="7"/>
        <v>0.5</v>
      </c>
      <c r="AB30" s="208">
        <v>3</v>
      </c>
      <c r="AC30" s="207">
        <f t="shared" si="8"/>
        <v>0.75</v>
      </c>
      <c r="AD30" s="208">
        <v>4</v>
      </c>
      <c r="AE30" s="209">
        <f t="shared" si="9"/>
        <v>1</v>
      </c>
      <c r="AF30" s="21">
        <v>0.5</v>
      </c>
      <c r="AG30" s="379">
        <f t="shared" si="0"/>
        <v>1</v>
      </c>
      <c r="AH30" s="25" t="s">
        <v>207</v>
      </c>
    </row>
    <row r="31" spans="1:34" ht="45.75" thickBot="1" x14ac:dyDescent="0.3">
      <c r="A31" s="458"/>
      <c r="B31" s="423"/>
      <c r="C31" s="423"/>
      <c r="D31" s="461"/>
      <c r="E31" s="210" t="s">
        <v>89</v>
      </c>
      <c r="F31" s="396" t="s">
        <v>90</v>
      </c>
      <c r="G31" s="211"/>
      <c r="H31" s="212"/>
      <c r="I31" s="212"/>
      <c r="J31" s="212"/>
      <c r="K31" s="213" t="s">
        <v>7</v>
      </c>
      <c r="L31" s="212"/>
      <c r="M31" s="212"/>
      <c r="N31" s="212"/>
      <c r="O31" s="212"/>
      <c r="P31" s="212"/>
      <c r="Q31" s="212"/>
      <c r="R31" s="212"/>
      <c r="S31" s="212"/>
      <c r="T31" s="212"/>
      <c r="U31" s="212"/>
      <c r="V31" s="214"/>
      <c r="W31" s="215"/>
      <c r="X31" s="216">
        <v>1</v>
      </c>
      <c r="Y31" s="217">
        <f t="shared" si="6"/>
        <v>0.25</v>
      </c>
      <c r="Z31" s="218">
        <v>2</v>
      </c>
      <c r="AA31" s="217">
        <f t="shared" si="7"/>
        <v>0.5</v>
      </c>
      <c r="AB31" s="218">
        <v>3</v>
      </c>
      <c r="AC31" s="217">
        <f t="shared" si="8"/>
        <v>0.75</v>
      </c>
      <c r="AD31" s="218">
        <v>4</v>
      </c>
      <c r="AE31" s="219">
        <f t="shared" si="9"/>
        <v>1</v>
      </c>
      <c r="AF31" s="21">
        <v>0.5</v>
      </c>
      <c r="AG31" s="379">
        <f t="shared" si="0"/>
        <v>1</v>
      </c>
      <c r="AH31" s="26" t="s">
        <v>193</v>
      </c>
    </row>
    <row r="32" spans="1:34" ht="141.75" customHeight="1" thickBot="1" x14ac:dyDescent="0.3">
      <c r="A32" s="458"/>
      <c r="B32" s="423"/>
      <c r="C32" s="423"/>
      <c r="D32" s="462"/>
      <c r="E32" s="220" t="s">
        <v>91</v>
      </c>
      <c r="F32" s="221" t="s">
        <v>92</v>
      </c>
      <c r="G32" s="222" t="s">
        <v>7</v>
      </c>
      <c r="H32" s="223"/>
      <c r="I32" s="223" t="s">
        <v>7</v>
      </c>
      <c r="J32" s="223"/>
      <c r="K32" s="223"/>
      <c r="L32" s="223"/>
      <c r="M32" s="223"/>
      <c r="N32" s="223" t="s">
        <v>7</v>
      </c>
      <c r="O32" s="223"/>
      <c r="P32" s="223"/>
      <c r="Q32" s="223"/>
      <c r="R32" s="223"/>
      <c r="S32" s="223"/>
      <c r="T32" s="223"/>
      <c r="U32" s="223"/>
      <c r="V32" s="224"/>
      <c r="W32" s="225"/>
      <c r="X32" s="226"/>
      <c r="Y32" s="227">
        <f t="shared" si="6"/>
        <v>0</v>
      </c>
      <c r="Z32" s="228">
        <v>2</v>
      </c>
      <c r="AA32" s="227">
        <f t="shared" si="7"/>
        <v>0.5</v>
      </c>
      <c r="AB32" s="228">
        <v>2</v>
      </c>
      <c r="AC32" s="227">
        <f t="shared" si="8"/>
        <v>0.5</v>
      </c>
      <c r="AD32" s="228">
        <v>4</v>
      </c>
      <c r="AE32" s="229">
        <f t="shared" si="9"/>
        <v>1</v>
      </c>
      <c r="AF32" s="21">
        <f>2/4</f>
        <v>0.5</v>
      </c>
      <c r="AG32" s="379">
        <f t="shared" si="0"/>
        <v>1</v>
      </c>
      <c r="AH32" s="18" t="s">
        <v>208</v>
      </c>
    </row>
    <row r="33" spans="1:34" ht="62.25" customHeight="1" thickBot="1" x14ac:dyDescent="0.3">
      <c r="A33" s="458"/>
      <c r="B33" s="423"/>
      <c r="C33" s="423"/>
      <c r="D33" s="463" t="s">
        <v>93</v>
      </c>
      <c r="E33" s="230" t="s">
        <v>94</v>
      </c>
      <c r="F33" s="231" t="s">
        <v>95</v>
      </c>
      <c r="G33" s="232" t="s">
        <v>7</v>
      </c>
      <c r="H33" s="233"/>
      <c r="I33" s="233"/>
      <c r="J33" s="233"/>
      <c r="K33" s="233"/>
      <c r="L33" s="233"/>
      <c r="M33" s="233"/>
      <c r="N33" s="233" t="s">
        <v>7</v>
      </c>
      <c r="O33" s="233"/>
      <c r="P33" s="233"/>
      <c r="Q33" s="233"/>
      <c r="R33" s="233"/>
      <c r="S33" s="233"/>
      <c r="T33" s="233"/>
      <c r="U33" s="233"/>
      <c r="V33" s="234"/>
      <c r="W33" s="235"/>
      <c r="X33" s="236"/>
      <c r="Y33" s="237">
        <f t="shared" si="6"/>
        <v>0</v>
      </c>
      <c r="Z33" s="238">
        <v>1</v>
      </c>
      <c r="AA33" s="237">
        <f t="shared" si="7"/>
        <v>0.5</v>
      </c>
      <c r="AB33" s="238">
        <v>1</v>
      </c>
      <c r="AC33" s="237">
        <f t="shared" si="8"/>
        <v>0.5</v>
      </c>
      <c r="AD33" s="238">
        <v>2</v>
      </c>
      <c r="AE33" s="239">
        <f t="shared" si="9"/>
        <v>1</v>
      </c>
      <c r="AF33" s="21">
        <v>0.5</v>
      </c>
      <c r="AG33" s="379">
        <f t="shared" si="0"/>
        <v>1</v>
      </c>
      <c r="AH33" s="18" t="s">
        <v>209</v>
      </c>
    </row>
    <row r="34" spans="1:34" ht="45.75" thickBot="1" x14ac:dyDescent="0.3">
      <c r="A34" s="458"/>
      <c r="B34" s="423"/>
      <c r="C34" s="423"/>
      <c r="D34" s="464"/>
      <c r="E34" s="220" t="s">
        <v>96</v>
      </c>
      <c r="F34" s="221" t="s">
        <v>97</v>
      </c>
      <c r="G34" s="222"/>
      <c r="H34" s="223"/>
      <c r="I34" s="223"/>
      <c r="J34" s="223"/>
      <c r="K34" s="223"/>
      <c r="L34" s="223"/>
      <c r="M34" s="223"/>
      <c r="N34" s="223" t="s">
        <v>7</v>
      </c>
      <c r="O34" s="223"/>
      <c r="P34" s="223"/>
      <c r="Q34" s="223"/>
      <c r="R34" s="223"/>
      <c r="S34" s="223"/>
      <c r="T34" s="223"/>
      <c r="U34" s="223"/>
      <c r="V34" s="224"/>
      <c r="W34" s="225"/>
      <c r="X34" s="226"/>
      <c r="Y34" s="227">
        <f t="shared" si="6"/>
        <v>0</v>
      </c>
      <c r="Z34" s="228">
        <v>1</v>
      </c>
      <c r="AA34" s="227">
        <f t="shared" si="7"/>
        <v>0.5</v>
      </c>
      <c r="AB34" s="228">
        <v>1</v>
      </c>
      <c r="AC34" s="227">
        <f t="shared" si="8"/>
        <v>0.5</v>
      </c>
      <c r="AD34" s="228">
        <v>2</v>
      </c>
      <c r="AE34" s="229">
        <f t="shared" si="9"/>
        <v>1</v>
      </c>
      <c r="AF34" s="21">
        <v>0.5</v>
      </c>
      <c r="AG34" s="379">
        <f t="shared" si="0"/>
        <v>1</v>
      </c>
      <c r="AH34" s="18" t="s">
        <v>210</v>
      </c>
    </row>
    <row r="35" spans="1:34" ht="15.75" thickBot="1" x14ac:dyDescent="0.3">
      <c r="A35" s="458"/>
      <c r="B35" s="423"/>
      <c r="C35" s="423"/>
      <c r="D35" s="465"/>
      <c r="E35" s="230" t="s">
        <v>98</v>
      </c>
      <c r="F35" s="231" t="s">
        <v>99</v>
      </c>
      <c r="G35" s="232" t="s">
        <v>7</v>
      </c>
      <c r="H35" s="233"/>
      <c r="I35" s="233"/>
      <c r="J35" s="233"/>
      <c r="K35" s="233"/>
      <c r="L35" s="233"/>
      <c r="M35" s="233"/>
      <c r="N35" s="233" t="s">
        <v>7</v>
      </c>
      <c r="O35" s="233"/>
      <c r="P35" s="233"/>
      <c r="Q35" s="233"/>
      <c r="R35" s="233"/>
      <c r="S35" s="233"/>
      <c r="T35" s="233"/>
      <c r="U35" s="233"/>
      <c r="V35" s="234"/>
      <c r="W35" s="235"/>
      <c r="X35" s="236"/>
      <c r="Y35" s="237">
        <f t="shared" si="6"/>
        <v>0</v>
      </c>
      <c r="Z35" s="238"/>
      <c r="AA35" s="237">
        <f t="shared" si="7"/>
        <v>0</v>
      </c>
      <c r="AB35" s="238">
        <v>1</v>
      </c>
      <c r="AC35" s="237">
        <f t="shared" si="8"/>
        <v>0.5</v>
      </c>
      <c r="AD35" s="238">
        <v>2</v>
      </c>
      <c r="AE35" s="239">
        <f t="shared" si="9"/>
        <v>1</v>
      </c>
      <c r="AF35" s="21"/>
      <c r="AG35" s="379"/>
      <c r="AH35" s="18" t="s">
        <v>178</v>
      </c>
    </row>
    <row r="36" spans="1:34" ht="51" customHeight="1" thickBot="1" x14ac:dyDescent="0.3">
      <c r="A36" s="458"/>
      <c r="B36" s="423"/>
      <c r="C36" s="423"/>
      <c r="D36" s="463" t="s">
        <v>100</v>
      </c>
      <c r="E36" s="240" t="s">
        <v>101</v>
      </c>
      <c r="F36" s="241" t="s">
        <v>102</v>
      </c>
      <c r="G36" s="242"/>
      <c r="H36" s="243"/>
      <c r="I36" s="243"/>
      <c r="J36" s="243"/>
      <c r="K36" s="243"/>
      <c r="L36" s="243"/>
      <c r="M36" s="243"/>
      <c r="N36" s="243" t="s">
        <v>7</v>
      </c>
      <c r="O36" s="243"/>
      <c r="P36" s="243"/>
      <c r="Q36" s="243"/>
      <c r="R36" s="243"/>
      <c r="S36" s="243"/>
      <c r="T36" s="243"/>
      <c r="U36" s="243"/>
      <c r="V36" s="244"/>
      <c r="W36" s="245"/>
      <c r="X36" s="246"/>
      <c r="Y36" s="247">
        <v>0</v>
      </c>
      <c r="Z36" s="248"/>
      <c r="AA36" s="247">
        <f t="shared" si="7"/>
        <v>0</v>
      </c>
      <c r="AB36" s="248">
        <v>1</v>
      </c>
      <c r="AC36" s="247">
        <f t="shared" si="8"/>
        <v>0.5</v>
      </c>
      <c r="AD36" s="248">
        <v>2</v>
      </c>
      <c r="AE36" s="249">
        <f t="shared" si="9"/>
        <v>1</v>
      </c>
      <c r="AF36" s="21"/>
      <c r="AG36" s="379"/>
      <c r="AH36" s="18" t="s">
        <v>178</v>
      </c>
    </row>
    <row r="37" spans="1:34" ht="90.75" thickBot="1" x14ac:dyDescent="0.3">
      <c r="A37" s="458"/>
      <c r="B37" s="423"/>
      <c r="C37" s="423"/>
      <c r="D37" s="464"/>
      <c r="E37" s="230" t="s">
        <v>103</v>
      </c>
      <c r="F37" s="231" t="s">
        <v>104</v>
      </c>
      <c r="G37" s="232" t="s">
        <v>7</v>
      </c>
      <c r="H37" s="233"/>
      <c r="I37" s="233"/>
      <c r="J37" s="233"/>
      <c r="K37" s="233"/>
      <c r="L37" s="233"/>
      <c r="M37" s="233"/>
      <c r="N37" s="233" t="s">
        <v>7</v>
      </c>
      <c r="O37" s="233"/>
      <c r="P37" s="233"/>
      <c r="Q37" s="233"/>
      <c r="R37" s="233"/>
      <c r="S37" s="233"/>
      <c r="T37" s="233"/>
      <c r="U37" s="233"/>
      <c r="V37" s="234"/>
      <c r="W37" s="235"/>
      <c r="X37" s="236"/>
      <c r="Y37" s="237">
        <f t="shared" si="6"/>
        <v>0</v>
      </c>
      <c r="Z37" s="238">
        <v>1</v>
      </c>
      <c r="AA37" s="237">
        <f t="shared" si="7"/>
        <v>0.5</v>
      </c>
      <c r="AB37" s="238">
        <v>1</v>
      </c>
      <c r="AC37" s="237">
        <f t="shared" si="8"/>
        <v>0.5</v>
      </c>
      <c r="AD37" s="238">
        <v>2</v>
      </c>
      <c r="AE37" s="239">
        <f t="shared" si="9"/>
        <v>1</v>
      </c>
      <c r="AF37" s="21"/>
      <c r="AG37" s="379">
        <f t="shared" si="0"/>
        <v>0</v>
      </c>
      <c r="AH37" s="18" t="s">
        <v>211</v>
      </c>
    </row>
    <row r="38" spans="1:34" ht="36" customHeight="1" thickBot="1" x14ac:dyDescent="0.3">
      <c r="A38" s="458"/>
      <c r="B38" s="423"/>
      <c r="C38" s="423"/>
      <c r="D38" s="464"/>
      <c r="E38" s="220" t="s">
        <v>105</v>
      </c>
      <c r="F38" s="221" t="s">
        <v>106</v>
      </c>
      <c r="G38" s="222"/>
      <c r="H38" s="223"/>
      <c r="I38" s="223"/>
      <c r="J38" s="223"/>
      <c r="K38" s="223"/>
      <c r="L38" s="223"/>
      <c r="M38" s="223"/>
      <c r="N38" s="223" t="s">
        <v>7</v>
      </c>
      <c r="O38" s="223"/>
      <c r="P38" s="223"/>
      <c r="Q38" s="223"/>
      <c r="R38" s="223"/>
      <c r="S38" s="223"/>
      <c r="T38" s="223"/>
      <c r="U38" s="223"/>
      <c r="V38" s="224"/>
      <c r="W38" s="225"/>
      <c r="X38" s="226"/>
      <c r="Y38" s="227">
        <f t="shared" si="6"/>
        <v>0</v>
      </c>
      <c r="Z38" s="228">
        <v>5</v>
      </c>
      <c r="AA38" s="227">
        <f t="shared" si="7"/>
        <v>0.5</v>
      </c>
      <c r="AB38" s="228">
        <v>10</v>
      </c>
      <c r="AC38" s="227">
        <f t="shared" si="8"/>
        <v>1</v>
      </c>
      <c r="AD38" s="228">
        <v>10</v>
      </c>
      <c r="AE38" s="229">
        <f t="shared" si="9"/>
        <v>1</v>
      </c>
      <c r="AF38" s="21">
        <v>0.5</v>
      </c>
      <c r="AG38" s="379">
        <f t="shared" si="0"/>
        <v>1</v>
      </c>
      <c r="AH38" s="18" t="s">
        <v>212</v>
      </c>
    </row>
    <row r="39" spans="1:34" ht="48" customHeight="1" thickBot="1" x14ac:dyDescent="0.3">
      <c r="A39" s="458"/>
      <c r="B39" s="423"/>
      <c r="C39" s="423"/>
      <c r="D39" s="465"/>
      <c r="E39" s="230" t="s">
        <v>107</v>
      </c>
      <c r="F39" s="231" t="s">
        <v>108</v>
      </c>
      <c r="G39" s="232"/>
      <c r="H39" s="233"/>
      <c r="I39" s="233"/>
      <c r="J39" s="233"/>
      <c r="K39" s="233"/>
      <c r="L39" s="233"/>
      <c r="M39" s="233"/>
      <c r="N39" s="233" t="s">
        <v>7</v>
      </c>
      <c r="O39" s="233"/>
      <c r="P39" s="233"/>
      <c r="Q39" s="233"/>
      <c r="R39" s="233"/>
      <c r="S39" s="233"/>
      <c r="T39" s="233"/>
      <c r="U39" s="233"/>
      <c r="V39" s="234"/>
      <c r="W39" s="235"/>
      <c r="X39" s="236"/>
      <c r="Y39" s="237">
        <f t="shared" si="6"/>
        <v>0</v>
      </c>
      <c r="Z39" s="238">
        <v>2</v>
      </c>
      <c r="AA39" s="237">
        <f t="shared" si="7"/>
        <v>0.33333333333333331</v>
      </c>
      <c r="AB39" s="238">
        <v>4</v>
      </c>
      <c r="AC39" s="237">
        <f t="shared" si="8"/>
        <v>0.66666666666666663</v>
      </c>
      <c r="AD39" s="238">
        <v>6</v>
      </c>
      <c r="AE39" s="239">
        <f t="shared" si="9"/>
        <v>1</v>
      </c>
      <c r="AF39" s="21"/>
      <c r="AG39" s="379">
        <f t="shared" si="0"/>
        <v>0</v>
      </c>
      <c r="AH39" s="27" t="s">
        <v>196</v>
      </c>
    </row>
    <row r="40" spans="1:34" ht="90.75" thickBot="1" x14ac:dyDescent="0.3">
      <c r="A40" s="458"/>
      <c r="B40" s="423"/>
      <c r="C40" s="423"/>
      <c r="D40" s="466" t="s">
        <v>109</v>
      </c>
      <c r="E40" s="240" t="s">
        <v>110</v>
      </c>
      <c r="F40" s="241" t="s">
        <v>111</v>
      </c>
      <c r="G40" s="250" t="s">
        <v>7</v>
      </c>
      <c r="H40" s="251"/>
      <c r="I40" s="251"/>
      <c r="J40" s="251"/>
      <c r="K40" s="251"/>
      <c r="L40" s="251"/>
      <c r="M40" s="251"/>
      <c r="N40" s="251" t="s">
        <v>7</v>
      </c>
      <c r="O40" s="251"/>
      <c r="P40" s="251"/>
      <c r="Q40" s="251"/>
      <c r="R40" s="251"/>
      <c r="S40" s="251"/>
      <c r="T40" s="251"/>
      <c r="U40" s="251"/>
      <c r="V40" s="252"/>
      <c r="W40" s="253"/>
      <c r="X40" s="246"/>
      <c r="Y40" s="247">
        <f t="shared" si="6"/>
        <v>0</v>
      </c>
      <c r="Z40" s="248">
        <v>1</v>
      </c>
      <c r="AA40" s="247">
        <f t="shared" si="7"/>
        <v>0.33333333333333331</v>
      </c>
      <c r="AB40" s="248">
        <v>2</v>
      </c>
      <c r="AC40" s="247">
        <f t="shared" si="8"/>
        <v>0.66666666666666663</v>
      </c>
      <c r="AD40" s="248">
        <v>3</v>
      </c>
      <c r="AE40" s="249">
        <f t="shared" si="9"/>
        <v>1</v>
      </c>
      <c r="AF40" s="21">
        <f>1/3</f>
        <v>0.33333333333333331</v>
      </c>
      <c r="AG40" s="379">
        <f t="shared" si="0"/>
        <v>1</v>
      </c>
      <c r="AH40" s="18" t="s">
        <v>213</v>
      </c>
    </row>
    <row r="41" spans="1:34" ht="46.5" thickTop="1" thickBot="1" x14ac:dyDescent="0.3">
      <c r="A41" s="458"/>
      <c r="B41" s="423"/>
      <c r="C41" s="423"/>
      <c r="D41" s="467"/>
      <c r="E41" s="254" t="s">
        <v>112</v>
      </c>
      <c r="F41" s="255" t="s">
        <v>113</v>
      </c>
      <c r="G41" s="256"/>
      <c r="H41" s="257"/>
      <c r="I41" s="257"/>
      <c r="J41" s="257"/>
      <c r="K41" s="257"/>
      <c r="L41" s="257"/>
      <c r="M41" s="257"/>
      <c r="N41" s="257" t="s">
        <v>7</v>
      </c>
      <c r="O41" s="257"/>
      <c r="P41" s="257"/>
      <c r="Q41" s="257"/>
      <c r="R41" s="257"/>
      <c r="S41" s="257"/>
      <c r="T41" s="257"/>
      <c r="U41" s="257"/>
      <c r="V41" s="258"/>
      <c r="W41" s="259"/>
      <c r="X41" s="260">
        <v>1</v>
      </c>
      <c r="Y41" s="261">
        <f t="shared" si="6"/>
        <v>0.25</v>
      </c>
      <c r="Z41" s="262">
        <v>2</v>
      </c>
      <c r="AA41" s="261">
        <f t="shared" si="7"/>
        <v>0.5</v>
      </c>
      <c r="AB41" s="262">
        <v>3</v>
      </c>
      <c r="AC41" s="261">
        <f t="shared" si="8"/>
        <v>0.75</v>
      </c>
      <c r="AD41" s="262">
        <v>4</v>
      </c>
      <c r="AE41" s="263">
        <f t="shared" si="9"/>
        <v>1</v>
      </c>
      <c r="AF41" s="21">
        <v>0.5</v>
      </c>
      <c r="AG41" s="379">
        <f t="shared" si="0"/>
        <v>1</v>
      </c>
      <c r="AH41" s="25" t="s">
        <v>191</v>
      </c>
    </row>
    <row r="42" spans="1:34" ht="57" customHeight="1" thickBot="1" x14ac:dyDescent="0.3">
      <c r="A42" s="458"/>
      <c r="B42" s="423"/>
      <c r="C42" s="423"/>
      <c r="D42" s="467"/>
      <c r="E42" s="264" t="s">
        <v>114</v>
      </c>
      <c r="F42" s="241" t="s">
        <v>115</v>
      </c>
      <c r="G42" s="242"/>
      <c r="H42" s="243"/>
      <c r="I42" s="243"/>
      <c r="J42" s="243"/>
      <c r="K42" s="243"/>
      <c r="L42" s="243"/>
      <c r="M42" s="243"/>
      <c r="N42" s="243" t="s">
        <v>7</v>
      </c>
      <c r="O42" s="243"/>
      <c r="P42" s="243"/>
      <c r="Q42" s="243"/>
      <c r="R42" s="243"/>
      <c r="S42" s="243"/>
      <c r="T42" s="243"/>
      <c r="U42" s="243"/>
      <c r="V42" s="244"/>
      <c r="W42" s="245"/>
      <c r="X42" s="246"/>
      <c r="Y42" s="247">
        <f t="shared" si="6"/>
        <v>0</v>
      </c>
      <c r="Z42" s="248">
        <v>1</v>
      </c>
      <c r="AA42" s="247">
        <f t="shared" si="7"/>
        <v>0.5</v>
      </c>
      <c r="AB42" s="248">
        <v>1</v>
      </c>
      <c r="AC42" s="247">
        <f t="shared" si="8"/>
        <v>0.5</v>
      </c>
      <c r="AD42" s="248">
        <v>2</v>
      </c>
      <c r="AE42" s="249">
        <f t="shared" si="9"/>
        <v>1</v>
      </c>
      <c r="AF42" s="21">
        <v>0.5</v>
      </c>
      <c r="AG42" s="379">
        <f t="shared" si="0"/>
        <v>1</v>
      </c>
      <c r="AH42" s="18" t="s">
        <v>214</v>
      </c>
    </row>
    <row r="43" spans="1:34" ht="45.75" thickBot="1" x14ac:dyDescent="0.3">
      <c r="A43" s="458"/>
      <c r="B43" s="423"/>
      <c r="C43" s="423"/>
      <c r="D43" s="467"/>
      <c r="E43" s="265" t="s">
        <v>164</v>
      </c>
      <c r="F43" s="231" t="s">
        <v>116</v>
      </c>
      <c r="G43" s="266" t="s">
        <v>7</v>
      </c>
      <c r="H43" s="213"/>
      <c r="I43" s="213"/>
      <c r="J43" s="213"/>
      <c r="K43" s="213" t="s">
        <v>7</v>
      </c>
      <c r="L43" s="213"/>
      <c r="M43" s="213"/>
      <c r="N43" s="213" t="s">
        <v>7</v>
      </c>
      <c r="O43" s="213"/>
      <c r="P43" s="213"/>
      <c r="Q43" s="213"/>
      <c r="R43" s="213"/>
      <c r="S43" s="213"/>
      <c r="T43" s="213"/>
      <c r="U43" s="213"/>
      <c r="V43" s="267"/>
      <c r="W43" s="268"/>
      <c r="X43" s="236"/>
      <c r="Y43" s="237">
        <f t="shared" si="6"/>
        <v>0</v>
      </c>
      <c r="Z43" s="238"/>
      <c r="AA43" s="237">
        <f t="shared" si="7"/>
        <v>0</v>
      </c>
      <c r="AB43" s="238">
        <v>1</v>
      </c>
      <c r="AC43" s="237">
        <f t="shared" si="8"/>
        <v>1</v>
      </c>
      <c r="AD43" s="238">
        <v>1</v>
      </c>
      <c r="AE43" s="239">
        <f t="shared" si="9"/>
        <v>1</v>
      </c>
      <c r="AF43" s="21"/>
      <c r="AG43" s="379"/>
      <c r="AH43" s="18" t="s">
        <v>178</v>
      </c>
    </row>
    <row r="44" spans="1:34" ht="30.75" thickBot="1" x14ac:dyDescent="0.3">
      <c r="A44" s="458"/>
      <c r="B44" s="423"/>
      <c r="C44" s="423"/>
      <c r="D44" s="467"/>
      <c r="E44" s="264" t="s">
        <v>117</v>
      </c>
      <c r="F44" s="241" t="s">
        <v>118</v>
      </c>
      <c r="G44" s="269" t="s">
        <v>7</v>
      </c>
      <c r="H44" s="270"/>
      <c r="I44" s="270"/>
      <c r="J44" s="270"/>
      <c r="K44" s="270" t="s">
        <v>7</v>
      </c>
      <c r="L44" s="270"/>
      <c r="M44" s="270"/>
      <c r="N44" s="243" t="s">
        <v>7</v>
      </c>
      <c r="O44" s="270"/>
      <c r="P44" s="270"/>
      <c r="Q44" s="270"/>
      <c r="R44" s="270"/>
      <c r="S44" s="270"/>
      <c r="T44" s="270"/>
      <c r="U44" s="270"/>
      <c r="V44" s="271"/>
      <c r="W44" s="272"/>
      <c r="X44" s="246"/>
      <c r="Y44" s="247">
        <f t="shared" si="6"/>
        <v>0</v>
      </c>
      <c r="Z44" s="248"/>
      <c r="AA44" s="247">
        <f t="shared" si="7"/>
        <v>0</v>
      </c>
      <c r="AB44" s="248"/>
      <c r="AC44" s="247">
        <f t="shared" si="8"/>
        <v>0</v>
      </c>
      <c r="AD44" s="248">
        <v>1</v>
      </c>
      <c r="AE44" s="249">
        <f t="shared" si="9"/>
        <v>1</v>
      </c>
      <c r="AF44" s="21"/>
      <c r="AG44" s="379"/>
      <c r="AH44" s="18" t="s">
        <v>178</v>
      </c>
    </row>
    <row r="45" spans="1:34" ht="147" customHeight="1" thickBot="1" x14ac:dyDescent="0.3">
      <c r="A45" s="458"/>
      <c r="B45" s="423"/>
      <c r="C45" s="423"/>
      <c r="D45" s="468"/>
      <c r="E45" s="265" t="s">
        <v>119</v>
      </c>
      <c r="F45" s="231" t="s">
        <v>120</v>
      </c>
      <c r="G45" s="232"/>
      <c r="H45" s="233" t="s">
        <v>7</v>
      </c>
      <c r="I45" s="233" t="s">
        <v>7</v>
      </c>
      <c r="J45" s="233"/>
      <c r="K45" s="233"/>
      <c r="L45" s="233"/>
      <c r="M45" s="233"/>
      <c r="N45" s="233" t="s">
        <v>7</v>
      </c>
      <c r="O45" s="233"/>
      <c r="P45" s="233"/>
      <c r="Q45" s="233"/>
      <c r="R45" s="233"/>
      <c r="S45" s="233"/>
      <c r="T45" s="233"/>
      <c r="U45" s="233"/>
      <c r="V45" s="234"/>
      <c r="W45" s="235"/>
      <c r="X45" s="236">
        <v>1</v>
      </c>
      <c r="Y45" s="237">
        <f t="shared" si="6"/>
        <v>0.25</v>
      </c>
      <c r="Z45" s="238">
        <v>2</v>
      </c>
      <c r="AA45" s="237">
        <f t="shared" si="7"/>
        <v>0.5</v>
      </c>
      <c r="AB45" s="238">
        <v>3</v>
      </c>
      <c r="AC45" s="237">
        <f t="shared" si="8"/>
        <v>0.75</v>
      </c>
      <c r="AD45" s="238">
        <v>4</v>
      </c>
      <c r="AE45" s="239">
        <f t="shared" si="9"/>
        <v>1</v>
      </c>
      <c r="AF45" s="21">
        <v>0.5</v>
      </c>
      <c r="AG45" s="379">
        <f t="shared" si="0"/>
        <v>1</v>
      </c>
      <c r="AH45" s="26" t="s">
        <v>215</v>
      </c>
    </row>
    <row r="46" spans="1:34" ht="57.75" customHeight="1" thickTop="1" thickBot="1" x14ac:dyDescent="0.3">
      <c r="A46" s="458"/>
      <c r="B46" s="423"/>
      <c r="C46" s="423"/>
      <c r="D46" s="463" t="s">
        <v>121</v>
      </c>
      <c r="E46" s="240" t="s">
        <v>122</v>
      </c>
      <c r="F46" s="241" t="s">
        <v>123</v>
      </c>
      <c r="G46" s="242"/>
      <c r="H46" s="243"/>
      <c r="I46" s="243"/>
      <c r="J46" s="243"/>
      <c r="K46" s="243"/>
      <c r="L46" s="243"/>
      <c r="M46" s="243"/>
      <c r="N46" s="243" t="s">
        <v>7</v>
      </c>
      <c r="O46" s="243"/>
      <c r="P46" s="243"/>
      <c r="Q46" s="243"/>
      <c r="R46" s="243"/>
      <c r="S46" s="243"/>
      <c r="T46" s="243"/>
      <c r="U46" s="243"/>
      <c r="V46" s="244"/>
      <c r="W46" s="245"/>
      <c r="X46" s="246">
        <v>1</v>
      </c>
      <c r="Y46" s="247">
        <f t="shared" si="6"/>
        <v>0.25</v>
      </c>
      <c r="Z46" s="248">
        <v>2</v>
      </c>
      <c r="AA46" s="247">
        <f t="shared" si="7"/>
        <v>0.5</v>
      </c>
      <c r="AB46" s="248">
        <v>3</v>
      </c>
      <c r="AC46" s="247">
        <f t="shared" si="8"/>
        <v>0.75</v>
      </c>
      <c r="AD46" s="248">
        <v>4</v>
      </c>
      <c r="AE46" s="249">
        <f t="shared" si="9"/>
        <v>1</v>
      </c>
      <c r="AF46" s="21">
        <v>0.5</v>
      </c>
      <c r="AG46" s="379">
        <f t="shared" si="0"/>
        <v>1</v>
      </c>
      <c r="AH46" s="25" t="s">
        <v>216</v>
      </c>
    </row>
    <row r="47" spans="1:34" ht="30.75" thickBot="1" x14ac:dyDescent="0.3">
      <c r="A47" s="459"/>
      <c r="B47" s="424"/>
      <c r="C47" s="424"/>
      <c r="D47" s="469"/>
      <c r="E47" s="273" t="s">
        <v>124</v>
      </c>
      <c r="F47" s="274" t="s">
        <v>125</v>
      </c>
      <c r="G47" s="275"/>
      <c r="H47" s="276"/>
      <c r="I47" s="276"/>
      <c r="J47" s="276"/>
      <c r="K47" s="276"/>
      <c r="L47" s="276"/>
      <c r="M47" s="276"/>
      <c r="N47" s="276" t="s">
        <v>7</v>
      </c>
      <c r="O47" s="276"/>
      <c r="P47" s="276"/>
      <c r="Q47" s="276"/>
      <c r="R47" s="276"/>
      <c r="S47" s="276"/>
      <c r="T47" s="276"/>
      <c r="U47" s="276"/>
      <c r="V47" s="277"/>
      <c r="W47" s="278"/>
      <c r="X47" s="279"/>
      <c r="Y47" s="280">
        <f t="shared" si="6"/>
        <v>0</v>
      </c>
      <c r="Z47" s="281"/>
      <c r="AA47" s="280">
        <f t="shared" si="7"/>
        <v>0</v>
      </c>
      <c r="AB47" s="281">
        <v>1</v>
      </c>
      <c r="AC47" s="280">
        <f t="shared" si="8"/>
        <v>1</v>
      </c>
      <c r="AD47" s="281">
        <v>1</v>
      </c>
      <c r="AE47" s="282">
        <f t="shared" si="9"/>
        <v>1</v>
      </c>
      <c r="AF47" s="21"/>
      <c r="AG47" s="379"/>
      <c r="AH47" s="18" t="s">
        <v>178</v>
      </c>
    </row>
    <row r="48" spans="1:34" ht="180.75" thickBot="1" x14ac:dyDescent="0.3">
      <c r="A48" s="448" t="s">
        <v>11</v>
      </c>
      <c r="B48" s="401">
        <f>AVERAGE(AG48:AG58)</f>
        <v>0.99375000000000002</v>
      </c>
      <c r="C48" s="401">
        <f>AVERAGE(AF48:AF58)</f>
        <v>0.55624999999999991</v>
      </c>
      <c r="D48" s="451" t="s">
        <v>126</v>
      </c>
      <c r="E48" s="283" t="s">
        <v>127</v>
      </c>
      <c r="F48" s="397" t="s">
        <v>128</v>
      </c>
      <c r="G48" s="284" t="s">
        <v>7</v>
      </c>
      <c r="H48" s="285" t="s">
        <v>7</v>
      </c>
      <c r="I48" s="285" t="s">
        <v>7</v>
      </c>
      <c r="J48" s="285"/>
      <c r="K48" s="285" t="s">
        <v>7</v>
      </c>
      <c r="L48" s="285"/>
      <c r="M48" s="285"/>
      <c r="N48" s="285"/>
      <c r="O48" s="285"/>
      <c r="P48" s="285"/>
      <c r="Q48" s="285"/>
      <c r="R48" s="285"/>
      <c r="S48" s="285"/>
      <c r="T48" s="285"/>
      <c r="U48" s="285"/>
      <c r="V48" s="286"/>
      <c r="W48" s="287"/>
      <c r="X48" s="288">
        <v>1</v>
      </c>
      <c r="Y48" s="289">
        <f t="shared" si="6"/>
        <v>1</v>
      </c>
      <c r="Z48" s="290">
        <v>1</v>
      </c>
      <c r="AA48" s="289">
        <f t="shared" si="7"/>
        <v>1</v>
      </c>
      <c r="AB48" s="290">
        <v>1</v>
      </c>
      <c r="AC48" s="289">
        <f t="shared" si="8"/>
        <v>1</v>
      </c>
      <c r="AD48" s="290">
        <v>1</v>
      </c>
      <c r="AE48" s="291">
        <f t="shared" si="9"/>
        <v>1</v>
      </c>
      <c r="AF48" s="21">
        <v>0.95</v>
      </c>
      <c r="AG48" s="379">
        <f t="shared" si="0"/>
        <v>0.95</v>
      </c>
      <c r="AH48" s="18" t="s">
        <v>217</v>
      </c>
    </row>
    <row r="49" spans="1:34" ht="90.75" thickBot="1" x14ac:dyDescent="0.3">
      <c r="A49" s="449"/>
      <c r="B49" s="402"/>
      <c r="C49" s="402"/>
      <c r="D49" s="452"/>
      <c r="E49" s="292" t="s">
        <v>129</v>
      </c>
      <c r="F49" s="293" t="s">
        <v>130</v>
      </c>
      <c r="G49" s="294" t="s">
        <v>7</v>
      </c>
      <c r="H49" s="295"/>
      <c r="I49" s="295"/>
      <c r="J49" s="295"/>
      <c r="K49" s="295"/>
      <c r="L49" s="295"/>
      <c r="M49" s="295"/>
      <c r="N49" s="295" t="s">
        <v>7</v>
      </c>
      <c r="O49" s="295"/>
      <c r="P49" s="295"/>
      <c r="Q49" s="295" t="s">
        <v>7</v>
      </c>
      <c r="R49" s="295"/>
      <c r="S49" s="295"/>
      <c r="T49" s="295"/>
      <c r="U49" s="295"/>
      <c r="V49" s="296"/>
      <c r="W49" s="297"/>
      <c r="X49" s="298"/>
      <c r="Y49" s="299">
        <f t="shared" si="6"/>
        <v>0</v>
      </c>
      <c r="Z49" s="300">
        <v>1</v>
      </c>
      <c r="AA49" s="299">
        <f t="shared" si="7"/>
        <v>0.33333333333333331</v>
      </c>
      <c r="AB49" s="300">
        <v>2</v>
      </c>
      <c r="AC49" s="299">
        <f t="shared" si="8"/>
        <v>0.66666666666666663</v>
      </c>
      <c r="AD49" s="300">
        <v>3</v>
      </c>
      <c r="AE49" s="301">
        <f t="shared" si="9"/>
        <v>1</v>
      </c>
      <c r="AF49" s="21">
        <f>1/3</f>
        <v>0.33333333333333331</v>
      </c>
      <c r="AG49" s="379">
        <f t="shared" si="0"/>
        <v>1</v>
      </c>
      <c r="AH49" s="25" t="s">
        <v>218</v>
      </c>
    </row>
    <row r="50" spans="1:34" ht="60.75" customHeight="1" thickBot="1" x14ac:dyDescent="0.3">
      <c r="A50" s="449"/>
      <c r="B50" s="402"/>
      <c r="C50" s="402"/>
      <c r="D50" s="453" t="s">
        <v>131</v>
      </c>
      <c r="E50" s="302" t="s">
        <v>132</v>
      </c>
      <c r="F50" s="303" t="s">
        <v>133</v>
      </c>
      <c r="G50" s="304"/>
      <c r="H50" s="305"/>
      <c r="I50" s="305"/>
      <c r="J50" s="305"/>
      <c r="K50" s="305"/>
      <c r="L50" s="305"/>
      <c r="M50" s="305"/>
      <c r="N50" s="305" t="s">
        <v>7</v>
      </c>
      <c r="O50" s="305"/>
      <c r="P50" s="305"/>
      <c r="Q50" s="305"/>
      <c r="R50" s="305"/>
      <c r="S50" s="305"/>
      <c r="T50" s="305"/>
      <c r="U50" s="305"/>
      <c r="V50" s="306"/>
      <c r="W50" s="307"/>
      <c r="X50" s="308"/>
      <c r="Y50" s="309">
        <f t="shared" si="6"/>
        <v>0</v>
      </c>
      <c r="Z50" s="310">
        <v>1</v>
      </c>
      <c r="AA50" s="309">
        <f t="shared" si="7"/>
        <v>0.5</v>
      </c>
      <c r="AB50" s="310">
        <v>2</v>
      </c>
      <c r="AC50" s="309">
        <f t="shared" si="8"/>
        <v>1</v>
      </c>
      <c r="AD50" s="310">
        <v>2</v>
      </c>
      <c r="AE50" s="311">
        <f t="shared" si="9"/>
        <v>1</v>
      </c>
      <c r="AF50" s="21">
        <v>0.5</v>
      </c>
      <c r="AG50" s="379">
        <f t="shared" si="0"/>
        <v>1</v>
      </c>
      <c r="AH50" s="18" t="s">
        <v>219</v>
      </c>
    </row>
    <row r="51" spans="1:34" ht="78.75" customHeight="1" thickBot="1" x14ac:dyDescent="0.3">
      <c r="A51" s="449"/>
      <c r="B51" s="402"/>
      <c r="C51" s="402"/>
      <c r="D51" s="452"/>
      <c r="E51" s="312" t="s">
        <v>134</v>
      </c>
      <c r="F51" s="313" t="s">
        <v>111</v>
      </c>
      <c r="G51" s="314"/>
      <c r="H51" s="315"/>
      <c r="I51" s="315"/>
      <c r="J51" s="315"/>
      <c r="K51" s="315"/>
      <c r="L51" s="315"/>
      <c r="M51" s="315"/>
      <c r="N51" s="315" t="s">
        <v>7</v>
      </c>
      <c r="O51" s="315"/>
      <c r="P51" s="315" t="s">
        <v>7</v>
      </c>
      <c r="Q51" s="315"/>
      <c r="R51" s="315"/>
      <c r="S51" s="315"/>
      <c r="T51" s="315"/>
      <c r="U51" s="315"/>
      <c r="V51" s="316"/>
      <c r="W51" s="317"/>
      <c r="X51" s="318">
        <v>1</v>
      </c>
      <c r="Y51" s="319">
        <f t="shared" si="6"/>
        <v>0.25</v>
      </c>
      <c r="Z51" s="320">
        <v>2</v>
      </c>
      <c r="AA51" s="319">
        <f t="shared" si="7"/>
        <v>0.5</v>
      </c>
      <c r="AB51" s="320">
        <v>3</v>
      </c>
      <c r="AC51" s="319">
        <f t="shared" si="8"/>
        <v>0.75</v>
      </c>
      <c r="AD51" s="320">
        <v>4</v>
      </c>
      <c r="AE51" s="321">
        <f t="shared" si="9"/>
        <v>1</v>
      </c>
      <c r="AF51" s="21">
        <v>0.5</v>
      </c>
      <c r="AG51" s="379">
        <f t="shared" si="0"/>
        <v>1</v>
      </c>
      <c r="AH51" s="18" t="s">
        <v>220</v>
      </c>
    </row>
    <row r="52" spans="1:34" ht="95.25" customHeight="1" thickBot="1" x14ac:dyDescent="0.3">
      <c r="A52" s="449"/>
      <c r="B52" s="402"/>
      <c r="C52" s="402"/>
      <c r="D52" s="452"/>
      <c r="E52" s="302" t="s">
        <v>135</v>
      </c>
      <c r="F52" s="303" t="s">
        <v>136</v>
      </c>
      <c r="G52" s="304"/>
      <c r="H52" s="305"/>
      <c r="I52" s="305"/>
      <c r="J52" s="305"/>
      <c r="K52" s="305"/>
      <c r="L52" s="305"/>
      <c r="M52" s="305"/>
      <c r="N52" s="305"/>
      <c r="O52" s="305" t="s">
        <v>7</v>
      </c>
      <c r="P52" s="305"/>
      <c r="Q52" s="305"/>
      <c r="R52" s="305"/>
      <c r="S52" s="305"/>
      <c r="T52" s="305"/>
      <c r="U52" s="305"/>
      <c r="V52" s="306"/>
      <c r="W52" s="307"/>
      <c r="X52" s="308">
        <v>1</v>
      </c>
      <c r="Y52" s="309">
        <f t="shared" si="6"/>
        <v>0.25</v>
      </c>
      <c r="Z52" s="310">
        <v>2</v>
      </c>
      <c r="AA52" s="309">
        <f t="shared" si="7"/>
        <v>0.5</v>
      </c>
      <c r="AB52" s="310">
        <v>3</v>
      </c>
      <c r="AC52" s="309">
        <f t="shared" si="8"/>
        <v>0.75</v>
      </c>
      <c r="AD52" s="310">
        <v>4</v>
      </c>
      <c r="AE52" s="311">
        <f t="shared" si="9"/>
        <v>1</v>
      </c>
      <c r="AF52" s="21">
        <v>0.5</v>
      </c>
      <c r="AG52" s="379">
        <f t="shared" si="0"/>
        <v>1</v>
      </c>
      <c r="AH52" s="18" t="s">
        <v>186</v>
      </c>
    </row>
    <row r="53" spans="1:34" ht="39.75" customHeight="1" thickBot="1" x14ac:dyDescent="0.3">
      <c r="A53" s="449"/>
      <c r="B53" s="402"/>
      <c r="C53" s="402"/>
      <c r="D53" s="454"/>
      <c r="E53" s="312" t="s">
        <v>137</v>
      </c>
      <c r="F53" s="313" t="s">
        <v>138</v>
      </c>
      <c r="G53" s="314" t="s">
        <v>7</v>
      </c>
      <c r="H53" s="315" t="s">
        <v>7</v>
      </c>
      <c r="I53" s="315" t="s">
        <v>7</v>
      </c>
      <c r="J53" s="315" t="s">
        <v>7</v>
      </c>
      <c r="K53" s="315" t="s">
        <v>7</v>
      </c>
      <c r="L53" s="315" t="s">
        <v>7</v>
      </c>
      <c r="M53" s="315" t="s">
        <v>7</v>
      </c>
      <c r="N53" s="315" t="s">
        <v>7</v>
      </c>
      <c r="O53" s="315" t="s">
        <v>7</v>
      </c>
      <c r="P53" s="315" t="s">
        <v>7</v>
      </c>
      <c r="Q53" s="315" t="s">
        <v>7</v>
      </c>
      <c r="R53" s="315" t="s">
        <v>7</v>
      </c>
      <c r="S53" s="315" t="s">
        <v>7</v>
      </c>
      <c r="T53" s="315" t="s">
        <v>7</v>
      </c>
      <c r="U53" s="315" t="s">
        <v>7</v>
      </c>
      <c r="V53" s="316" t="s">
        <v>7</v>
      </c>
      <c r="W53" s="317"/>
      <c r="X53" s="318">
        <v>1</v>
      </c>
      <c r="Y53" s="319">
        <f t="shared" si="6"/>
        <v>1</v>
      </c>
      <c r="Z53" s="320">
        <v>1</v>
      </c>
      <c r="AA53" s="319">
        <f t="shared" si="7"/>
        <v>1</v>
      </c>
      <c r="AB53" s="320">
        <v>1</v>
      </c>
      <c r="AC53" s="319">
        <f t="shared" si="8"/>
        <v>1</v>
      </c>
      <c r="AD53" s="320">
        <v>1</v>
      </c>
      <c r="AE53" s="321">
        <f t="shared" si="9"/>
        <v>1</v>
      </c>
      <c r="AF53" s="21">
        <v>1</v>
      </c>
      <c r="AG53" s="379">
        <f t="shared" si="0"/>
        <v>1</v>
      </c>
      <c r="AH53" s="28" t="s">
        <v>184</v>
      </c>
    </row>
    <row r="54" spans="1:34" ht="64.5" customHeight="1" thickBot="1" x14ac:dyDescent="0.3">
      <c r="A54" s="449"/>
      <c r="B54" s="402"/>
      <c r="C54" s="402"/>
      <c r="D54" s="322" t="s">
        <v>139</v>
      </c>
      <c r="E54" s="323" t="s">
        <v>140</v>
      </c>
      <c r="F54" s="398" t="s">
        <v>141</v>
      </c>
      <c r="G54" s="324"/>
      <c r="H54" s="325"/>
      <c r="I54" s="325"/>
      <c r="J54" s="325"/>
      <c r="K54" s="325" t="s">
        <v>7</v>
      </c>
      <c r="L54" s="325"/>
      <c r="M54" s="325" t="s">
        <v>7</v>
      </c>
      <c r="N54" s="325" t="s">
        <v>7</v>
      </c>
      <c r="O54" s="325"/>
      <c r="P54" s="325" t="s">
        <v>7</v>
      </c>
      <c r="Q54" s="325"/>
      <c r="R54" s="325"/>
      <c r="S54" s="325"/>
      <c r="T54" s="325"/>
      <c r="U54" s="325"/>
      <c r="V54" s="326"/>
      <c r="W54" s="327"/>
      <c r="X54" s="328"/>
      <c r="Y54" s="329">
        <f t="shared" si="6"/>
        <v>0</v>
      </c>
      <c r="Z54" s="330"/>
      <c r="AA54" s="329">
        <f t="shared" si="7"/>
        <v>0</v>
      </c>
      <c r="AB54" s="330">
        <v>1</v>
      </c>
      <c r="AC54" s="329">
        <f t="shared" si="8"/>
        <v>0.5</v>
      </c>
      <c r="AD54" s="330">
        <v>2</v>
      </c>
      <c r="AE54" s="331">
        <f t="shared" si="9"/>
        <v>1</v>
      </c>
      <c r="AF54" s="21"/>
      <c r="AG54" s="379"/>
      <c r="AH54" s="18" t="s">
        <v>178</v>
      </c>
    </row>
    <row r="55" spans="1:34" ht="46.5" customHeight="1" thickTop="1" thickBot="1" x14ac:dyDescent="0.3">
      <c r="A55" s="449"/>
      <c r="B55" s="402"/>
      <c r="C55" s="402"/>
      <c r="D55" s="455" t="s">
        <v>142</v>
      </c>
      <c r="E55" s="332" t="s">
        <v>143</v>
      </c>
      <c r="F55" s="333" t="s">
        <v>144</v>
      </c>
      <c r="G55" s="334" t="s">
        <v>7</v>
      </c>
      <c r="H55" s="335"/>
      <c r="I55" s="335"/>
      <c r="J55" s="335"/>
      <c r="K55" s="335"/>
      <c r="L55" s="335"/>
      <c r="M55" s="335"/>
      <c r="N55" s="335" t="s">
        <v>7</v>
      </c>
      <c r="O55" s="335"/>
      <c r="P55" s="335" t="s">
        <v>7</v>
      </c>
      <c r="Q55" s="335"/>
      <c r="R55" s="335"/>
      <c r="S55" s="335"/>
      <c r="T55" s="335"/>
      <c r="U55" s="335"/>
      <c r="V55" s="336"/>
      <c r="W55" s="337"/>
      <c r="X55" s="338"/>
      <c r="Y55" s="339">
        <f t="shared" si="6"/>
        <v>0</v>
      </c>
      <c r="Z55" s="340"/>
      <c r="AA55" s="339">
        <f t="shared" si="7"/>
        <v>0</v>
      </c>
      <c r="AB55" s="340">
        <v>1</v>
      </c>
      <c r="AC55" s="339">
        <f t="shared" si="8"/>
        <v>0.5</v>
      </c>
      <c r="AD55" s="340">
        <v>2</v>
      </c>
      <c r="AE55" s="341">
        <f t="shared" si="9"/>
        <v>1</v>
      </c>
      <c r="AF55" s="21"/>
      <c r="AG55" s="379"/>
      <c r="AH55" s="18" t="s">
        <v>178</v>
      </c>
    </row>
    <row r="56" spans="1:34" ht="120.75" thickBot="1" x14ac:dyDescent="0.3">
      <c r="A56" s="449"/>
      <c r="B56" s="402"/>
      <c r="C56" s="402"/>
      <c r="D56" s="454"/>
      <c r="E56" s="312" t="s">
        <v>145</v>
      </c>
      <c r="F56" s="313" t="s">
        <v>146</v>
      </c>
      <c r="G56" s="314"/>
      <c r="H56" s="315"/>
      <c r="I56" s="315"/>
      <c r="J56" s="315"/>
      <c r="K56" s="315"/>
      <c r="L56" s="315" t="s">
        <v>7</v>
      </c>
      <c r="M56" s="315"/>
      <c r="N56" s="315"/>
      <c r="O56" s="315"/>
      <c r="P56" s="315"/>
      <c r="Q56" s="315"/>
      <c r="R56" s="315"/>
      <c r="S56" s="315"/>
      <c r="T56" s="315"/>
      <c r="U56" s="315"/>
      <c r="V56" s="316"/>
      <c r="W56" s="317"/>
      <c r="X56" s="318"/>
      <c r="Y56" s="319">
        <f t="shared" si="6"/>
        <v>0</v>
      </c>
      <c r="Z56" s="320">
        <v>1</v>
      </c>
      <c r="AA56" s="319">
        <f t="shared" si="7"/>
        <v>0.33333333333333331</v>
      </c>
      <c r="AB56" s="320">
        <v>2</v>
      </c>
      <c r="AC56" s="319">
        <f t="shared" si="8"/>
        <v>0.66666666666666663</v>
      </c>
      <c r="AD56" s="320">
        <v>3</v>
      </c>
      <c r="AE56" s="321">
        <f t="shared" si="9"/>
        <v>1</v>
      </c>
      <c r="AF56" s="21">
        <f>1/3</f>
        <v>0.33333333333333331</v>
      </c>
      <c r="AG56" s="379">
        <f>AF56/AA56</f>
        <v>1</v>
      </c>
      <c r="AH56" s="18" t="s">
        <v>221</v>
      </c>
    </row>
    <row r="57" spans="1:34" ht="30.75" thickBot="1" x14ac:dyDescent="0.3">
      <c r="A57" s="449"/>
      <c r="B57" s="402"/>
      <c r="C57" s="402"/>
      <c r="D57" s="453" t="s">
        <v>147</v>
      </c>
      <c r="E57" s="342" t="s">
        <v>148</v>
      </c>
      <c r="F57" s="399" t="s">
        <v>149</v>
      </c>
      <c r="G57" s="343" t="s">
        <v>7</v>
      </c>
      <c r="H57" s="344" t="s">
        <v>7</v>
      </c>
      <c r="I57" s="344" t="s">
        <v>7</v>
      </c>
      <c r="J57" s="344"/>
      <c r="K57" s="344" t="s">
        <v>7</v>
      </c>
      <c r="L57" s="344"/>
      <c r="M57" s="344" t="s">
        <v>7</v>
      </c>
      <c r="N57" s="344" t="s">
        <v>7</v>
      </c>
      <c r="O57" s="344" t="s">
        <v>7</v>
      </c>
      <c r="P57" s="344" t="s">
        <v>7</v>
      </c>
      <c r="Q57" s="344"/>
      <c r="R57" s="344"/>
      <c r="S57" s="344"/>
      <c r="T57" s="344"/>
      <c r="U57" s="344"/>
      <c r="V57" s="345"/>
      <c r="W57" s="346"/>
      <c r="X57" s="347"/>
      <c r="Y57" s="348">
        <f t="shared" si="6"/>
        <v>0</v>
      </c>
      <c r="Z57" s="349"/>
      <c r="AA57" s="348">
        <f t="shared" si="7"/>
        <v>0</v>
      </c>
      <c r="AB57" s="349">
        <v>1</v>
      </c>
      <c r="AC57" s="348">
        <f t="shared" si="8"/>
        <v>0.5</v>
      </c>
      <c r="AD57" s="349">
        <v>2</v>
      </c>
      <c r="AE57" s="350">
        <f t="shared" si="9"/>
        <v>1</v>
      </c>
      <c r="AF57" s="21"/>
      <c r="AG57" s="379"/>
      <c r="AH57" s="18" t="s">
        <v>178</v>
      </c>
    </row>
    <row r="58" spans="1:34" ht="106.5" customHeight="1" thickBot="1" x14ac:dyDescent="0.3">
      <c r="A58" s="450"/>
      <c r="B58" s="403"/>
      <c r="C58" s="403"/>
      <c r="D58" s="456"/>
      <c r="E58" s="351" t="s">
        <v>150</v>
      </c>
      <c r="F58" s="352" t="s">
        <v>151</v>
      </c>
      <c r="G58" s="353"/>
      <c r="H58" s="354"/>
      <c r="I58" s="354"/>
      <c r="J58" s="354"/>
      <c r="K58" s="354"/>
      <c r="L58" s="354"/>
      <c r="M58" s="354"/>
      <c r="N58" s="354" t="s">
        <v>7</v>
      </c>
      <c r="O58" s="354"/>
      <c r="P58" s="354"/>
      <c r="Q58" s="354"/>
      <c r="R58" s="354"/>
      <c r="S58" s="354"/>
      <c r="T58" s="354"/>
      <c r="U58" s="354"/>
      <c r="V58" s="355"/>
      <c r="W58" s="356"/>
      <c r="X58" s="357">
        <v>0</v>
      </c>
      <c r="Y58" s="358">
        <f t="shared" si="6"/>
        <v>0</v>
      </c>
      <c r="Z58" s="359">
        <v>1</v>
      </c>
      <c r="AA58" s="358">
        <f t="shared" si="7"/>
        <v>0.33333333333333331</v>
      </c>
      <c r="AB58" s="359">
        <v>2</v>
      </c>
      <c r="AC58" s="358">
        <f t="shared" si="8"/>
        <v>0.66666666666666663</v>
      </c>
      <c r="AD58" s="359">
        <v>3</v>
      </c>
      <c r="AE58" s="360">
        <f t="shared" si="9"/>
        <v>1</v>
      </c>
      <c r="AF58" s="21">
        <f>1/3</f>
        <v>0.33333333333333331</v>
      </c>
      <c r="AG58" s="379">
        <f t="shared" si="0"/>
        <v>1</v>
      </c>
      <c r="AH58" s="18" t="s">
        <v>192</v>
      </c>
    </row>
    <row r="59" spans="1:34" ht="75" customHeight="1" thickBot="1" x14ac:dyDescent="0.3">
      <c r="A59" s="361" t="s">
        <v>152</v>
      </c>
      <c r="B59" s="362">
        <f>AG59</f>
        <v>1</v>
      </c>
      <c r="C59" s="362">
        <f>AF59</f>
        <v>0.33333333333333331</v>
      </c>
      <c r="D59" s="363" t="s">
        <v>161</v>
      </c>
      <c r="E59" s="364" t="s">
        <v>160</v>
      </c>
      <c r="F59" s="365" t="s">
        <v>159</v>
      </c>
      <c r="G59" s="366" t="s">
        <v>7</v>
      </c>
      <c r="H59" s="367"/>
      <c r="I59" s="367"/>
      <c r="J59" s="367"/>
      <c r="K59" s="367"/>
      <c r="L59" s="367"/>
      <c r="M59" s="367"/>
      <c r="N59" s="367" t="s">
        <v>7</v>
      </c>
      <c r="O59" s="367"/>
      <c r="P59" s="367" t="s">
        <v>7</v>
      </c>
      <c r="Q59" s="367"/>
      <c r="R59" s="367"/>
      <c r="S59" s="367"/>
      <c r="T59" s="367"/>
      <c r="U59" s="367"/>
      <c r="V59" s="368"/>
      <c r="W59" s="369"/>
      <c r="X59" s="370"/>
      <c r="Y59" s="371">
        <f t="shared" si="6"/>
        <v>0</v>
      </c>
      <c r="Z59" s="372">
        <v>1</v>
      </c>
      <c r="AA59" s="371">
        <f t="shared" si="7"/>
        <v>0.33333333333333331</v>
      </c>
      <c r="AB59" s="372">
        <v>2</v>
      </c>
      <c r="AC59" s="371">
        <f t="shared" si="8"/>
        <v>0.66666666666666663</v>
      </c>
      <c r="AD59" s="372">
        <v>3</v>
      </c>
      <c r="AE59" s="373">
        <f t="shared" si="9"/>
        <v>1</v>
      </c>
      <c r="AF59" s="22">
        <f>1/3</f>
        <v>0.33333333333333331</v>
      </c>
      <c r="AG59" s="381">
        <f t="shared" si="0"/>
        <v>1</v>
      </c>
      <c r="AH59" s="19" t="s">
        <v>194</v>
      </c>
    </row>
    <row r="60" spans="1:34" x14ac:dyDescent="0.25">
      <c r="A60" s="29"/>
      <c r="B60" s="29"/>
      <c r="C60" s="29"/>
      <c r="D60" s="30"/>
      <c r="E60" s="31"/>
      <c r="F60" s="31"/>
      <c r="G60" s="31">
        <f t="shared" ref="G60:W60" si="10">COUNTIF(G4:G59,"x")</f>
        <v>27</v>
      </c>
      <c r="H60" s="31">
        <f t="shared" si="10"/>
        <v>16</v>
      </c>
      <c r="I60" s="31">
        <f t="shared" si="10"/>
        <v>16</v>
      </c>
      <c r="J60" s="31">
        <f t="shared" si="10"/>
        <v>4</v>
      </c>
      <c r="K60" s="31">
        <f t="shared" si="10"/>
        <v>25</v>
      </c>
      <c r="L60" s="31">
        <f t="shared" si="10"/>
        <v>7</v>
      </c>
      <c r="M60" s="31">
        <f t="shared" si="10"/>
        <v>6</v>
      </c>
      <c r="N60" s="31">
        <f t="shared" si="10"/>
        <v>31</v>
      </c>
      <c r="O60" s="31">
        <f t="shared" si="10"/>
        <v>6</v>
      </c>
      <c r="P60" s="31">
        <f t="shared" si="10"/>
        <v>9</v>
      </c>
      <c r="Q60" s="31">
        <f t="shared" si="10"/>
        <v>11</v>
      </c>
      <c r="R60" s="31">
        <f t="shared" si="10"/>
        <v>4</v>
      </c>
      <c r="S60" s="31">
        <f t="shared" si="10"/>
        <v>4</v>
      </c>
      <c r="T60" s="31">
        <f t="shared" si="10"/>
        <v>4</v>
      </c>
      <c r="U60" s="31">
        <f t="shared" si="10"/>
        <v>1</v>
      </c>
      <c r="V60" s="31">
        <f t="shared" si="10"/>
        <v>1</v>
      </c>
      <c r="W60" s="31">
        <f t="shared" si="10"/>
        <v>0</v>
      </c>
      <c r="X60" s="374"/>
      <c r="Y60" s="375">
        <f>AVERAGE(Y4:Y59)</f>
        <v>0.16418650793650794</v>
      </c>
      <c r="Z60" s="375"/>
      <c r="AA60" s="375">
        <f>AVERAGE(AA4:AA59)</f>
        <v>0.35912698412698407</v>
      </c>
      <c r="AB60" s="375"/>
      <c r="AC60" s="375">
        <f>AVERAGE(AC4:AC59)</f>
        <v>0.58978174603174605</v>
      </c>
      <c r="AD60" s="375"/>
      <c r="AE60" s="375">
        <f>AVERAGE(AE4:AE59)</f>
        <v>1</v>
      </c>
      <c r="AF60" s="30"/>
      <c r="AG60" s="30"/>
      <c r="AH60" s="30"/>
    </row>
    <row r="61" spans="1:34" hidden="1" x14ac:dyDescent="0.25"/>
    <row r="62" spans="1:34" hidden="1" x14ac:dyDescent="0.25">
      <c r="F62" s="2" t="s">
        <v>153</v>
      </c>
      <c r="G62" s="2" t="s">
        <v>6</v>
      </c>
      <c r="H62" s="2" t="s">
        <v>154</v>
      </c>
    </row>
    <row r="63" spans="1:34" hidden="1" x14ac:dyDescent="0.25">
      <c r="E63" s="5" t="s">
        <v>155</v>
      </c>
      <c r="F63" s="6">
        <f>COUNTIF(Y4:Y59,100%)</f>
        <v>4</v>
      </c>
      <c r="G63" s="7">
        <f>F63/(SUM($F$63:$F$66))</f>
        <v>5.4794520547945202E-2</v>
      </c>
      <c r="H63" s="8">
        <f>G63</f>
        <v>5.4794520547945202E-2</v>
      </c>
    </row>
    <row r="64" spans="1:34" hidden="1" x14ac:dyDescent="0.25">
      <c r="E64" s="5" t="s">
        <v>156</v>
      </c>
      <c r="F64" s="6">
        <f>COUNTIF(AA4:AA59,100%)</f>
        <v>4</v>
      </c>
      <c r="G64" s="7">
        <f t="shared" ref="G64:G66" si="11">F64/(SUM($F$63:$F$66))</f>
        <v>5.4794520547945202E-2</v>
      </c>
      <c r="H64" s="8">
        <f>H63+G64</f>
        <v>0.1095890410958904</v>
      </c>
    </row>
    <row r="65" spans="1:31" s="2" customFormat="1" hidden="1" x14ac:dyDescent="0.25">
      <c r="A65" s="1"/>
      <c r="B65" s="1"/>
      <c r="C65" s="1"/>
      <c r="D65"/>
      <c r="E65" s="5" t="s">
        <v>157</v>
      </c>
      <c r="F65" s="6">
        <f>COUNTIF(AC4:AC59,100%)</f>
        <v>9</v>
      </c>
      <c r="G65" s="7">
        <f t="shared" si="11"/>
        <v>0.12328767123287671</v>
      </c>
      <c r="H65" s="8">
        <f t="shared" ref="H65:H66" si="12">H64+G65</f>
        <v>0.23287671232876711</v>
      </c>
      <c r="X65" s="3"/>
      <c r="Y65" s="4"/>
      <c r="Z65" s="3"/>
      <c r="AA65" s="4"/>
      <c r="AB65" s="3"/>
      <c r="AC65" s="4"/>
      <c r="AD65" s="3"/>
      <c r="AE65" s="4"/>
    </row>
    <row r="66" spans="1:31" s="2" customFormat="1" hidden="1" x14ac:dyDescent="0.25">
      <c r="A66" s="1"/>
      <c r="B66" s="1"/>
      <c r="C66" s="1"/>
      <c r="D66"/>
      <c r="E66" s="5" t="s">
        <v>158</v>
      </c>
      <c r="F66" s="6">
        <f>COUNTIF(AE4:AE59,100%)</f>
        <v>56</v>
      </c>
      <c r="G66" s="7">
        <f t="shared" si="11"/>
        <v>0.76712328767123283</v>
      </c>
      <c r="H66" s="8">
        <f t="shared" si="12"/>
        <v>1</v>
      </c>
      <c r="X66" s="3"/>
      <c r="Y66" s="4"/>
      <c r="Z66" s="3"/>
      <c r="AA66" s="4"/>
      <c r="AB66" s="3"/>
      <c r="AC66" s="4"/>
      <c r="AD66" s="3"/>
      <c r="AE66" s="4"/>
    </row>
    <row r="67" spans="1:31" s="2" customFormat="1" hidden="1" x14ac:dyDescent="0.25">
      <c r="A67" s="1"/>
      <c r="B67" s="1"/>
      <c r="C67" s="1"/>
      <c r="D67"/>
      <c r="F67" s="2">
        <f>SUM(F63:F66)</f>
        <v>73</v>
      </c>
      <c r="X67" s="3"/>
      <c r="Y67" s="4"/>
      <c r="Z67" s="3"/>
      <c r="AA67" s="4"/>
      <c r="AB67" s="3"/>
      <c r="AC67" s="4"/>
      <c r="AD67" s="3"/>
      <c r="AE67" s="4"/>
    </row>
  </sheetData>
  <sheetProtection sort="0" autoFilter="0"/>
  <autoFilter ref="A3:AH60" xr:uid="{EC9D1732-9931-42C9-B436-E9D54F3537B0}"/>
  <mergeCells count="37">
    <mergeCell ref="AF1:AH2"/>
    <mergeCell ref="C4:C11"/>
    <mergeCell ref="C12:C17"/>
    <mergeCell ref="C18:C29"/>
    <mergeCell ref="A48:A58"/>
    <mergeCell ref="D48:D49"/>
    <mergeCell ref="D50:D53"/>
    <mergeCell ref="D55:D56"/>
    <mergeCell ref="D57:D58"/>
    <mergeCell ref="C48:C58"/>
    <mergeCell ref="A30:A47"/>
    <mergeCell ref="D30:D32"/>
    <mergeCell ref="D33:D35"/>
    <mergeCell ref="D36:D39"/>
    <mergeCell ref="D40:D45"/>
    <mergeCell ref="D46:D47"/>
    <mergeCell ref="X1:AE1"/>
    <mergeCell ref="G2:W2"/>
    <mergeCell ref="X2:Y2"/>
    <mergeCell ref="Z2:AA2"/>
    <mergeCell ref="AB2:AC2"/>
    <mergeCell ref="AD2:AE2"/>
    <mergeCell ref="B48:B58"/>
    <mergeCell ref="A4:A11"/>
    <mergeCell ref="D6:D8"/>
    <mergeCell ref="D10:D11"/>
    <mergeCell ref="A12:A17"/>
    <mergeCell ref="D12:D17"/>
    <mergeCell ref="B4:B11"/>
    <mergeCell ref="B12:B17"/>
    <mergeCell ref="C30:C47"/>
    <mergeCell ref="A18:A29"/>
    <mergeCell ref="D18:D21"/>
    <mergeCell ref="D22:D25"/>
    <mergeCell ref="D26:D28"/>
    <mergeCell ref="B18:B29"/>
    <mergeCell ref="B30:B47"/>
  </mergeCells>
  <conditionalFormatting sqref="AG4:AG23 AG25 AG27 AG30:AG34 AG45:AG46 AG48:AG53 AG56 AG58:AG59 AG37:AG42">
    <cfRule type="cellIs" dxfId="14" priority="11" operator="between">
      <formula>0%</formula>
      <formula>24%</formula>
    </cfRule>
    <cfRule type="cellIs" dxfId="13" priority="12" operator="between">
      <formula>25%</formula>
      <formula>49%</formula>
    </cfRule>
    <cfRule type="cellIs" dxfId="12" priority="13" operator="between">
      <formula>50%</formula>
      <formula>74%</formula>
    </cfRule>
    <cfRule type="cellIs" dxfId="11" priority="14" operator="between">
      <formula>75%</formula>
      <formula>90%</formula>
    </cfRule>
    <cfRule type="cellIs" dxfId="10" priority="15" operator="between">
      <formula>91%</formula>
      <formula>100%</formula>
    </cfRule>
  </conditionalFormatting>
  <conditionalFormatting sqref="AG28:AG29 AG26 AG24">
    <cfRule type="cellIs" dxfId="9" priority="6" operator="between">
      <formula>0%</formula>
      <formula>24%</formula>
    </cfRule>
    <cfRule type="cellIs" dxfId="8" priority="7" operator="between">
      <formula>25%</formula>
      <formula>49%</formula>
    </cfRule>
    <cfRule type="cellIs" dxfId="7" priority="8" operator="between">
      <formula>50%</formula>
      <formula>74%</formula>
    </cfRule>
    <cfRule type="cellIs" dxfId="6" priority="9" operator="between">
      <formula>75%</formula>
      <formula>90%</formula>
    </cfRule>
    <cfRule type="cellIs" dxfId="5" priority="10" operator="between">
      <formula>91%</formula>
      <formula>100%</formula>
    </cfRule>
  </conditionalFormatting>
  <conditionalFormatting sqref="AG35:AG36 AG43:AG44 AG47 AG54:AG55 AG57">
    <cfRule type="cellIs" dxfId="4" priority="1" operator="between">
      <formula>0%</formula>
      <formula>24%</formula>
    </cfRule>
    <cfRule type="cellIs" dxfId="3" priority="2" operator="between">
      <formula>25%</formula>
      <formula>49%</formula>
    </cfRule>
    <cfRule type="cellIs" dxfId="2" priority="3" operator="between">
      <formula>50%</formula>
      <formula>74%</formula>
    </cfRule>
    <cfRule type="cellIs" dxfId="1" priority="4" operator="between">
      <formula>75%</formula>
      <formula>90%</formula>
    </cfRule>
    <cfRule type="cellIs" dxfId="0" priority="5" operator="between">
      <formula>91%</formula>
      <formula>100%</formula>
    </cfRule>
  </conditionalFormatting>
  <dataValidations xWindow="1687" yWindow="715" count="3">
    <dataValidation allowBlank="1" showInputMessage="1" showErrorMessage="1" prompt="Favor describir brevemente los resultados de la gestión adelantada (fechas, url, nombre de documenentos generados, aplicativo donde reposa, número de memorandos, etc)" sqref="AH4:AH11" xr:uid="{7B83F0B4-B7BC-4B67-86DD-DA3A15418755}"/>
    <dataValidation allowBlank="1" showInputMessage="1" showErrorMessage="1" prompt="100% aplica solo si se cumplio a cabalidad la actividad programada" sqref="AF4:AG59" xr:uid="{A9FAC1A4-42E5-4917-8EC5-F7F13BA12686}"/>
    <dataValidation allowBlank="1" showInputMessage="1" showErrorMessage="1" prompt="Favor describir brevemente los resultados de la gestión adelantada (fechas, url, nombre de documentos generados, aplicativo donde reposa, número de memorandos, etc)" sqref="AH12:AH59" xr:uid="{E089CDE3-3BC3-4346-91BD-F61694FFD6FB}"/>
  </dataValidations>
  <printOptions horizontalCentered="1" verticalCentered="1"/>
  <pageMargins left="0.70866141732283472" right="0.70866141732283472" top="0.74803149606299213" bottom="0.74803149606299213" header="0.31496062992125984" footer="0.31496062992125984"/>
  <pageSetup scale="27" fitToHeight="5" orientation="landscape" horizontalDpi="300" verticalDpi="300" r:id="rId1"/>
  <headerFooter>
    <oddHeader>&amp;L&amp;G&amp;CImplementación Plan Anticorrupción y de Atención al Ciudadano 2021&amp;RCorte 2° trimestre de 2021</oddHeader>
    <oddFooter>&amp;CPág. &amp;P de &amp;N&amp;ROficina Asesora de Planeación
INVIAS</oddFooter>
  </headerFooter>
  <legacy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3.xml><?xml version="1.0" encoding="utf-8"?>
<ds:datastoreItem xmlns:ds="http://schemas.openxmlformats.org/officeDocument/2006/customXml" ds:itemID="{50E2192C-06B6-408D-80CE-64CCBD902AC8}">
  <ds:schemaRefs>
    <ds:schemaRef ds:uri="http://schemas.microsoft.com/office/infopath/2007/PartnerControls"/>
    <ds:schemaRef ds:uri="http://purl.org/dc/terms/"/>
    <ds:schemaRef ds:uri="21eaf122-5b0b-4d12-bc54-321805e328fd"/>
    <ds:schemaRef ds:uri="http://schemas.microsoft.com/office/2006/metadata/properties"/>
    <ds:schemaRef ds:uri="http://www.w3.org/XML/1998/namespace"/>
    <ds:schemaRef ds:uri="http://schemas.microsoft.com/office/2006/documentManagement/types"/>
    <ds:schemaRef ds:uri="http://purl.org/dc/elements/1.1/"/>
    <ds:schemaRef ds:uri="085968fa-4228-4067-94a8-42a614f2b750"/>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vt:i4>
      </vt:variant>
    </vt:vector>
  </HeadingPairs>
  <TitlesOfParts>
    <vt:vector size="7" baseType="lpstr">
      <vt:lpstr>Gantt</vt:lpstr>
      <vt:lpstr>Gantt (2)</vt:lpstr>
      <vt:lpstr>PAAC 2021</vt:lpstr>
      <vt:lpstr>Gantt!Área_de_impresión</vt:lpstr>
      <vt:lpstr>'Gantt (2)'!Área_de_impresión</vt:lpstr>
      <vt:lpstr>'PAAC 2021'!Área_de_impresión</vt:lpstr>
      <vt:lpstr>'PAAC 2021'!Títulos_a_imprimir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2021-04-28T18:53:00Z</cp:lastPrinted>
  <dcterms:created xsi:type="dcterms:W3CDTF">2021-01-21T21:26:19Z</dcterms:created>
  <dcterms:modified xsi:type="dcterms:W3CDTF">2021-08-04T20:57:40Z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