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 2020/2021/1. PAAC/"/>
    </mc:Choice>
  </mc:AlternateContent>
  <xr:revisionPtr revIDLastSave="816" documentId="14_{56C7E9E8-1D9E-4CD0-A9C8-2E594DF984CA}" xr6:coauthVersionLast="46" xr6:coauthVersionMax="46" xr10:uidLastSave="{51ADEB2D-D4ED-446A-B979-C7BBD2277570}"/>
  <bookViews>
    <workbookView xWindow="-120" yWindow="-120" windowWidth="29040" windowHeight="15840" activeTab="1" xr2:uid="{F1323F94-5E9B-42F1-A2E1-9E713051651D}"/>
  </bookViews>
  <sheets>
    <sheet name="Gantt" sheetId="4" r:id="rId1"/>
    <sheet name="PAAC 2021" sheetId="2" r:id="rId2"/>
  </sheets>
  <definedNames>
    <definedName name="_xlnm._FilterDatabase" localSheetId="1" hidden="1">'PAAC 2021'!$A$3:$AE$60</definedName>
    <definedName name="_xlnm.Print_Area" localSheetId="0">Gantt!$A$1:$H$71</definedName>
    <definedName name="_xlnm.Print_Area" localSheetId="1">'PAAC 2021'!$A$1:$AH$59</definedName>
    <definedName name="_xlnm.Print_Titles" localSheetId="1">'PAAC 2021'!$1:$3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2" i="4" l="1"/>
  <c r="F18" i="4" l="1"/>
  <c r="F19" i="4"/>
  <c r="F21" i="4"/>
  <c r="F22" i="4"/>
  <c r="F17" i="4"/>
  <c r="C53" i="4"/>
  <c r="C51" i="4"/>
  <c r="B30" i="2"/>
  <c r="C59" i="2"/>
  <c r="C48" i="2"/>
  <c r="C30" i="2"/>
  <c r="C18" i="2"/>
  <c r="C12" i="2"/>
  <c r="C4" i="2"/>
  <c r="B4" i="2"/>
  <c r="B59" i="2"/>
  <c r="B48" i="2"/>
  <c r="B18" i="2"/>
  <c r="B12" i="2"/>
  <c r="C50" i="4"/>
  <c r="Y12" i="2" l="1"/>
  <c r="Y13" i="2"/>
  <c r="Y14" i="2"/>
  <c r="Y15" i="2"/>
  <c r="Y16" i="2"/>
  <c r="Y17" i="2"/>
  <c r="AH13" i="2"/>
  <c r="AH14" i="2" l="1"/>
  <c r="AH15" i="2" s="1"/>
  <c r="AH16" i="2" s="1"/>
  <c r="AH17" i="2" s="1"/>
  <c r="Y25" i="2"/>
  <c r="C29" i="4"/>
  <c r="AF11" i="2"/>
  <c r="Y58" i="2" l="1"/>
  <c r="AA58" i="2"/>
  <c r="AG7" i="2" l="1"/>
  <c r="AG5" i="2" l="1"/>
  <c r="AG6" i="2"/>
  <c r="AG8" i="2"/>
  <c r="AG4" i="2"/>
  <c r="C2" i="4"/>
  <c r="B22" i="4"/>
  <c r="B34" i="4" s="1"/>
  <c r="B54" i="4" s="1"/>
  <c r="B21" i="4"/>
  <c r="B33" i="4" s="1"/>
  <c r="B53" i="4" s="1"/>
  <c r="B20" i="4"/>
  <c r="B32" i="4" s="1"/>
  <c r="B52" i="4" s="1"/>
  <c r="B19" i="4"/>
  <c r="B31" i="4" s="1"/>
  <c r="B51" i="4" s="1"/>
  <c r="B17" i="4"/>
  <c r="B29" i="4" s="1"/>
  <c r="B49" i="4" s="1"/>
  <c r="B18" i="4"/>
  <c r="B30" i="4" s="1"/>
  <c r="B50" i="4" s="1"/>
  <c r="C30" i="4" l="1"/>
  <c r="C31" i="4"/>
  <c r="C33" i="4"/>
  <c r="C32" i="4"/>
  <c r="F20" i="4" s="1"/>
  <c r="C34" i="4"/>
  <c r="E22" i="4"/>
  <c r="E21" i="4"/>
  <c r="E20" i="4"/>
  <c r="E19" i="4"/>
  <c r="E18" i="4"/>
  <c r="E17" i="4"/>
  <c r="G19" i="4" l="1"/>
  <c r="G22" i="4"/>
  <c r="G20" i="4"/>
  <c r="G21" i="4"/>
  <c r="G17" i="4"/>
  <c r="G18" i="4"/>
  <c r="W60" i="2" l="1"/>
  <c r="V60" i="2"/>
  <c r="U60" i="2"/>
  <c r="T60" i="2"/>
  <c r="S60" i="2"/>
  <c r="R60" i="2"/>
  <c r="Q60" i="2"/>
  <c r="P60" i="2"/>
  <c r="O60" i="2"/>
  <c r="N60" i="2"/>
  <c r="M60" i="2"/>
  <c r="L60" i="2"/>
  <c r="K60" i="2"/>
  <c r="J60" i="2"/>
  <c r="I60" i="2"/>
  <c r="H60" i="2"/>
  <c r="G60" i="2"/>
  <c r="AE59" i="2"/>
  <c r="C54" i="4" s="1"/>
  <c r="AC59" i="2"/>
  <c r="AA59" i="2"/>
  <c r="Y59" i="2"/>
  <c r="AE58" i="2"/>
  <c r="AC58" i="2"/>
  <c r="AE57" i="2"/>
  <c r="AC57" i="2"/>
  <c r="AA57" i="2"/>
  <c r="Y57" i="2"/>
  <c r="AE56" i="2"/>
  <c r="AC56" i="2"/>
  <c r="AA56" i="2"/>
  <c r="Y56" i="2"/>
  <c r="AE55" i="2"/>
  <c r="AC55" i="2"/>
  <c r="AA55" i="2"/>
  <c r="Y55" i="2"/>
  <c r="AE54" i="2"/>
  <c r="AC54" i="2"/>
  <c r="AA54" i="2"/>
  <c r="Y54" i="2"/>
  <c r="AE53" i="2"/>
  <c r="AC53" i="2"/>
  <c r="AA53" i="2"/>
  <c r="Y53" i="2"/>
  <c r="AG53" i="2" s="1"/>
  <c r="AE52" i="2"/>
  <c r="AC52" i="2"/>
  <c r="AA52" i="2"/>
  <c r="Y52" i="2"/>
  <c r="AG52" i="2" s="1"/>
  <c r="AE51" i="2"/>
  <c r="AC51" i="2"/>
  <c r="AA51" i="2"/>
  <c r="Y51" i="2"/>
  <c r="AG51" i="2" s="1"/>
  <c r="AE50" i="2"/>
  <c r="AC50" i="2"/>
  <c r="AA50" i="2"/>
  <c r="Y50" i="2"/>
  <c r="AE49" i="2"/>
  <c r="AC49" i="2"/>
  <c r="AA49" i="2"/>
  <c r="Y49" i="2"/>
  <c r="AE48" i="2"/>
  <c r="AC48" i="2"/>
  <c r="AA48" i="2"/>
  <c r="Y48" i="2"/>
  <c r="AG48" i="2" s="1"/>
  <c r="AE47" i="2"/>
  <c r="AC47" i="2"/>
  <c r="AA47" i="2"/>
  <c r="Y47" i="2"/>
  <c r="AE46" i="2"/>
  <c r="AC46" i="2"/>
  <c r="AA46" i="2"/>
  <c r="Y46" i="2"/>
  <c r="AG46" i="2" s="1"/>
  <c r="AE45" i="2"/>
  <c r="AC45" i="2"/>
  <c r="AA45" i="2"/>
  <c r="Y45" i="2"/>
  <c r="AG45" i="2" s="1"/>
  <c r="AE44" i="2"/>
  <c r="AC44" i="2"/>
  <c r="AA44" i="2"/>
  <c r="Y44" i="2"/>
  <c r="AE43" i="2"/>
  <c r="AC43" i="2"/>
  <c r="AA43" i="2"/>
  <c r="Y43" i="2"/>
  <c r="AE42" i="2"/>
  <c r="AC42" i="2"/>
  <c r="AA42" i="2"/>
  <c r="Y42" i="2"/>
  <c r="AE41" i="2"/>
  <c r="AC41" i="2"/>
  <c r="AA41" i="2"/>
  <c r="Y41" i="2"/>
  <c r="AG41" i="2" s="1"/>
  <c r="AE40" i="2"/>
  <c r="AC40" i="2"/>
  <c r="AA40" i="2"/>
  <c r="Y40" i="2"/>
  <c r="AE39" i="2"/>
  <c r="AC39" i="2"/>
  <c r="AA39" i="2"/>
  <c r="Y39" i="2"/>
  <c r="AE38" i="2"/>
  <c r="AC38" i="2"/>
  <c r="AA38" i="2"/>
  <c r="Y38" i="2"/>
  <c r="AE37" i="2"/>
  <c r="AC37" i="2"/>
  <c r="AA37" i="2"/>
  <c r="Y37" i="2"/>
  <c r="AE36" i="2"/>
  <c r="AC36" i="2"/>
  <c r="AA36" i="2"/>
  <c r="AE35" i="2"/>
  <c r="AC35" i="2"/>
  <c r="AA35" i="2"/>
  <c r="Y35" i="2"/>
  <c r="AE34" i="2"/>
  <c r="AC34" i="2"/>
  <c r="AA34" i="2"/>
  <c r="Y34" i="2"/>
  <c r="AE33" i="2"/>
  <c r="AC33" i="2"/>
  <c r="AA33" i="2"/>
  <c r="Y33" i="2"/>
  <c r="AE32" i="2"/>
  <c r="AC32" i="2"/>
  <c r="AA32" i="2"/>
  <c r="Y32" i="2"/>
  <c r="AE31" i="2"/>
  <c r="AC31" i="2"/>
  <c r="AA31" i="2"/>
  <c r="Y31" i="2"/>
  <c r="AG31" i="2" s="1"/>
  <c r="AE30" i="2"/>
  <c r="AC30" i="2"/>
  <c r="AA30" i="2"/>
  <c r="Y30" i="2"/>
  <c r="AG30" i="2" s="1"/>
  <c r="AE29" i="2"/>
  <c r="AC29" i="2"/>
  <c r="AA29" i="2"/>
  <c r="Y29" i="2"/>
  <c r="AE28" i="2"/>
  <c r="AC28" i="2"/>
  <c r="AA28" i="2"/>
  <c r="Y28" i="2"/>
  <c r="AE27" i="2"/>
  <c r="AC27" i="2"/>
  <c r="AA27" i="2"/>
  <c r="Y27" i="2"/>
  <c r="AG27" i="2" s="1"/>
  <c r="AE26" i="2"/>
  <c r="AC26" i="2"/>
  <c r="AA26" i="2"/>
  <c r="Y26" i="2"/>
  <c r="AE25" i="2"/>
  <c r="AC25" i="2"/>
  <c r="AA25" i="2"/>
  <c r="AG25" i="2"/>
  <c r="AE23" i="2"/>
  <c r="AC23" i="2"/>
  <c r="AA23" i="2"/>
  <c r="Y23" i="2"/>
  <c r="AG23" i="2" s="1"/>
  <c r="AE22" i="2"/>
  <c r="AC22" i="2"/>
  <c r="AA22" i="2"/>
  <c r="Y22" i="2"/>
  <c r="AG22" i="2" s="1"/>
  <c r="AE21" i="2"/>
  <c r="AC21" i="2"/>
  <c r="AA21" i="2"/>
  <c r="Y21" i="2"/>
  <c r="AG21" i="2" s="1"/>
  <c r="AE20" i="2"/>
  <c r="AC20" i="2"/>
  <c r="AA20" i="2"/>
  <c r="Y20" i="2"/>
  <c r="AG20" i="2" s="1"/>
  <c r="AE19" i="2"/>
  <c r="AC19" i="2"/>
  <c r="AA19" i="2"/>
  <c r="Y19" i="2"/>
  <c r="AG19" i="2" s="1"/>
  <c r="AE18" i="2"/>
  <c r="AC18" i="2"/>
  <c r="AA18" i="2"/>
  <c r="Y18" i="2"/>
  <c r="AG18" i="2" s="1"/>
  <c r="AE17" i="2"/>
  <c r="AC17" i="2"/>
  <c r="AA17" i="2"/>
  <c r="AE16" i="2"/>
  <c r="AC16" i="2"/>
  <c r="AA16" i="2"/>
  <c r="AE15" i="2"/>
  <c r="AC15" i="2"/>
  <c r="AA15" i="2"/>
  <c r="AE14" i="2"/>
  <c r="AC14" i="2"/>
  <c r="AA14" i="2"/>
  <c r="AE13" i="2"/>
  <c r="AC13" i="2"/>
  <c r="AA13" i="2"/>
  <c r="AE12" i="2"/>
  <c r="AC12" i="2"/>
  <c r="AA12" i="2"/>
  <c r="AE11" i="2"/>
  <c r="AC11" i="2"/>
  <c r="AA11" i="2"/>
  <c r="Y11" i="2"/>
  <c r="AG11" i="2" s="1"/>
  <c r="AE10" i="2"/>
  <c r="AC10" i="2"/>
  <c r="AA10" i="2"/>
  <c r="Y10" i="2"/>
  <c r="AG10" i="2" s="1"/>
  <c r="AE9" i="2"/>
  <c r="AC9" i="2"/>
  <c r="AA9" i="2"/>
  <c r="Y9" i="2"/>
  <c r="F63" i="2" l="1"/>
  <c r="AG9" i="2"/>
  <c r="C49" i="4" s="1"/>
  <c r="F64" i="2"/>
  <c r="F65" i="2"/>
  <c r="Y60" i="2"/>
  <c r="AC60" i="2"/>
  <c r="F66" i="2"/>
  <c r="AA60" i="2"/>
  <c r="AE60" i="2"/>
  <c r="G65" i="2" l="1"/>
  <c r="G64" i="2"/>
  <c r="F67" i="2"/>
  <c r="G66" i="2"/>
  <c r="G63" i="2"/>
  <c r="H63" i="2" s="1"/>
  <c r="H64" i="2" l="1"/>
  <c r="H65" i="2" s="1"/>
  <c r="H6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tc={4E49ECA6-1B99-4124-AC7B-30E1D2157BDB}</author>
    <author>tc={53AC90C6-546C-4E33-9256-7ED976522914}</author>
    <author>tc={68C36486-7149-4AE3-B74D-7FA5B6B09AD3}</author>
    <author>tc={B6778F66-7F33-4FF2-A323-E630DFFB7F1A}</author>
    <author>tc={8C17C32B-7741-40FE-AAF2-FB5BD419730B}</author>
    <author>tc={93E20D5A-2905-422B-9C82-F62CD638E61C}</author>
    <author>tc={FAAEC946-AA9D-44F0-BA7D-C1FF6BBF7F17}</author>
    <author>tc={BD506673-8ADE-4648-995F-A6B0899A42B6}</author>
    <author>tc={DEDC955D-3A3B-4798-AD0B-F908A3B6ED36}</author>
    <author>tc={253DA96C-0C0A-47A8-AF09-0DDF4C9A61B4}</author>
    <author>tc={7EA43A2B-BBE9-41D5-8BFA-8C0C99F86A4E}</author>
    <author>tc={C18510DA-BB0C-49F7-B3E0-D21A44A1E02C}</author>
    <author>tc={480EAC07-9262-4CBD-B9D3-1F20D0E02DA8}</author>
    <author>tc={A683760F-78A8-4109-9CE9-FD1628949C38}</author>
    <author>tc={9030FC8F-53D7-43D1-B56B-0DF5BEA9667F}</author>
    <author>tc={63C080B3-F180-4714-8834-504F788520FD}</author>
    <author>tc={7DC0696B-2BEF-4D22-ABB4-459C51678438}</author>
    <author>tc={8EE93BFF-FC2F-4E90-AB64-51F113A90F18}</author>
  </authors>
  <commentList>
    <comment ref="F4" authorId="0" shapeId="0" xr:uid="{4E49ECA6-1B99-4124-AC7B-30E1D2157BDB}">
      <text>
        <t>[Comentario encadenado]
Su versión de Excel le permite leer este comentario encadenado; sin embargo, las ediciones que se apliquen se quitarán si el archivo se abre en una versión más reciente de Excel. Más información: https://go.microsoft.com/fwlink/?linkid=870924
Comentario:
    Líderes de proceso. Consolida Oficina Asesora de Planeación.</t>
      </text>
    </comment>
    <comment ref="F5" authorId="1" shapeId="0" xr:uid="{53AC90C6-546C-4E33-9256-7ED976522914}">
      <text>
        <t>[Comentario encadenado]
Su versión de Excel le permite leer este comentario encadenado; sin embargo, las ediciones que se apliquen se quitarán si el archivo se abre en una versión más reciente de Excel. Más información: https://go.microsoft.com/fwlink/?linkid=870924
Comentario:
    Líderes de proceso. Oficina Asesora de Planeación Consolida y Convoca Comité Institucional de Gestión y Desempeño</t>
      </text>
    </comment>
    <comment ref="F6" authorId="2" shapeId="0" xr:uid="{68C36486-7149-4AE3-B74D-7FA5B6B09AD3}">
      <text>
        <t>[Comentario encadenado]
Su versión de Excel le permite leer este comentario encadenado; sin embargo, las ediciones que se apliquen se quitarán si el archivo se abre en una versión más reciente de Excel. Más información: https://go.microsoft.com/fwlink/?linkid=870924
Comentario:
    Sujeto a la Publicación de la Nueva Guia metodologíca</t>
      </text>
    </comment>
    <comment ref="F7" authorId="3" shapeId="0" xr:uid="{B6778F66-7F33-4FF2-A323-E630DFFB7F1A}">
      <text>
        <t>[Comentario encadenado]
Su versión de Excel le permite leer este comentario encadenado; sin embargo, las ediciones que se apliquen se quitarán si el archivo se abre en una versión más reciente de Excel. Más información: https://go.microsoft.com/fwlink/?linkid=870924
Comentario:
    Acorde con el plan de transción</t>
      </text>
    </comment>
    <comment ref="F8" authorId="4" shapeId="0" xr:uid="{8C17C32B-7741-40FE-AAF2-FB5BD419730B}">
      <text>
        <t>[Comentario encadenado]
Su versión de Excel le permite leer este comentario encadenado; sin embargo, las ediciones que se apliquen se quitarán si el archivo se abre en una versión más reciente de Excel. Más información: https://go.microsoft.com/fwlink/?linkid=870924
Comentario:
    Micrositio por diseñar</t>
      </text>
    </comment>
    <comment ref="F9" authorId="5" shapeId="0" xr:uid="{93E20D5A-2905-422B-9C82-F62CD638E61C}">
      <text>
        <t>[Comentario encadenado]
Su versión de Excel le permite leer este comentario encadenado; sin embargo, las ediciones que se apliquen se quitarán si el archivo se abre en una versión más reciente de Excel. Más información: https://go.microsoft.com/fwlink/?linkid=870924
Comentario:
    El monitoreo debe reportarse mediante memorando a la Oficina Asesora de Planeación en el instrumento vigente</t>
      </text>
    </comment>
    <comment ref="F10" authorId="6" shapeId="0" xr:uid="{FAAEC946-AA9D-44F0-BA7D-C1FF6BBF7F17}">
      <text>
        <t>[Comentario encadenado]
Su versión de Excel le permite leer este comentario encadenado; sin embargo, las ediciones que se apliquen se quitarán si el archivo se abre en una versión más reciente de Excel. Más información: https://go.microsoft.com/fwlink/?linkid=870924
Comentario:
    Reporte a la Oficina Asesora de Planeación mediante memorando en herramienta vigente
Respuesta:
    Seguimiento a cargo de la Oficina de Control Interno en cortes cuatrimestrales</t>
      </text>
    </comment>
    <comment ref="F11" authorId="7" shapeId="0" xr:uid="{BD506673-8ADE-4648-995F-A6B0899A42B6}">
      <text>
        <t>[Comentario encadenado]
Su versión de Excel le permite leer este comentario encadenado; sin embargo, las ediciones que se apliquen se quitarán si el archivo se abre en una versión más reciente de Excel. Más información: https://go.microsoft.com/fwlink/?linkid=870924
Comentario:
    Reporte a la Oficina Asesora de Planeación mediante memorando en herramienta vigente
Respuesta:
    Seguimiento a cargo de la Oficina de Control Interno en cortes cuatrimestrales</t>
      </text>
    </comment>
    <comment ref="F30" authorId="8" shapeId="0" xr:uid="{DEDC955D-3A3B-4798-AD0B-F908A3B6ED36}">
      <text>
        <t>[Comentario encadenado]
Su versión de Excel le permite leer este comentario encadenado; sin embargo, las ediciones que se apliquen se quitarán si el archivo se abre en una versión más reciente de Excel. Más información: https://go.microsoft.com/fwlink/?linkid=870924
Comentario:
    1° y 2° trimestre (Diseño)</t>
      </text>
    </comment>
    <comment ref="F31" authorId="9" shapeId="0" xr:uid="{253DA96C-0C0A-47A8-AF09-0DDF4C9A61B4}">
      <text>
        <t>[Comentario encadenado]
Su versión de Excel le permite leer este comentario encadenado; sin embargo, las ediciones que se apliquen se quitarán si el archivo se abre en una versión más reciente de Excel. Más información: https://go.microsoft.com/fwlink/?linkid=870924
Comentario:
    1° trimestre (Definir)</t>
      </text>
    </comment>
    <comment ref="F36" authorId="10" shapeId="0" xr:uid="{7EA43A2B-BBE9-41D5-8BFA-8C0C99F86A4E}">
      <text>
        <t>[Comentario encadenado]
Su versión de Excel le permite leer este comentario encadenado; sin embargo, las ediciones que se apliquen se quitarán si el archivo se abre en una versión más reciente de Excel. Más información: https://go.microsoft.com/fwlink/?linkid=870924
Comentario:
    1° y  2° trimestre (Diseño) , 3° y 4° trimestre  (Implementación)</t>
      </text>
    </comment>
    <comment ref="F40" authorId="11" shapeId="0" xr:uid="{C18510DA-BB0C-49F7-B3E0-D21A44A1E02C}">
      <text>
        <t>[Comentario encadenado]
Su versión de Excel le permite leer este comentario encadenado; sin embargo, las ediciones que se apliquen se quitarán si el archivo se abre en una versión más reciente de Excel. Más información: https://go.microsoft.com/fwlink/?linkid=870924
Comentario:
    2° y 3° trimestre (Diseño)</t>
      </text>
    </comment>
    <comment ref="F43" authorId="12" shapeId="0" xr:uid="{480EAC07-9262-4CBD-B9D3-1F20D0E02DA8}">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limite según Plan de mejoraemiento FURAG 30/08/2021</t>
      </text>
    </comment>
    <comment ref="K43" authorId="13" shapeId="0" xr:uid="{A683760F-78A8-4109-9CE9-FD1628949C38}">
      <text>
        <t>[Comentario encadenado]
Su versión de Excel le permite leer este comentario encadenado; sin embargo, las ediciones que se apliquen se quitarán si el archivo se abre en una versión más reciente de Excel. Más información: https://go.microsoft.com/fwlink/?linkid=870924
Comentario:
    Grupo de Desarrollo Organizacional</t>
      </text>
    </comment>
    <comment ref="F44" authorId="14" shapeId="0" xr:uid="{9030FC8F-53D7-43D1-B56B-0DF5BEA9667F}">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limite según Plan de mejoraemiento FURAG Dic 2021</t>
      </text>
    </comment>
    <comment ref="N45" authorId="15" shapeId="0" xr:uid="{63C080B3-F180-4714-8834-504F788520FD}">
      <text>
        <t>[Comentario encadenado]
Su versión de Excel le permite leer este comentario encadenado; sin embargo, las ediciones que se apliquen se quitarán si el archivo se abre en una versión más reciente de Excel. Más información: https://go.microsoft.com/fwlink/?linkid=870924
Comentario:
    Grupo de Atención al Ciudadano</t>
      </text>
    </comment>
    <comment ref="F46" authorId="16" shapeId="0" xr:uid="{7DC0696B-2BEF-4D22-ABB4-459C51678438}">
      <text>
        <t>[Comentario encadenado]
Su versión de Excel le permite leer este comentario encadenado; sin embargo, las ediciones que se apliquen se quitarán si el archivo se abre en una versión más reciente de Excel. Más información: https://go.microsoft.com/fwlink/?linkid=870924
Comentario:
    1° Trimestre definir
Respuesta:
    1° y 2° trimestre (Definir)  3° y 4° trimestre  (difundir)</t>
      </text>
    </comment>
    <comment ref="F56" authorId="17" shapeId="0" xr:uid="{8EE93BFF-FC2F-4E90-AB64-51F113A90F18}">
      <text>
        <t>[Comentario encadenado]
Su versión de Excel le permite leer este comentario encadenado; sin embargo, las ediciones que se apliquen se quitarán si el archivo se abre en una versión más reciente de Excel. Más información: https://go.microsoft.com/fwlink/?linkid=870924
Comentario:
    Vence el primer semestre de 2021segun Plan de Mejorameito FURAG</t>
      </text>
    </comment>
  </commentList>
</comments>
</file>

<file path=xl/sharedStrings.xml><?xml version="1.0" encoding="utf-8"?>
<sst xmlns="http://schemas.openxmlformats.org/spreadsheetml/2006/main" count="418" uniqueCount="218">
  <si>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</si>
  <si>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</si>
  <si>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</si>
  <si>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</si>
  <si>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</si>
  <si>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</si>
  <si>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</si>
  <si>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</si>
  <si>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</si>
  <si>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</si>
  <si>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</si>
  <si>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</si>
  <si>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RESPONSABLE</t>
  </si>
  <si>
    <t>Subcomponente</t>
  </si>
  <si>
    <t>Actividades</t>
  </si>
  <si>
    <t>Meta o producto</t>
  </si>
  <si>
    <t>Dirección General</t>
  </si>
  <si>
    <t>Dirección Técnica</t>
  </si>
  <si>
    <t>Dirección Operativa</t>
  </si>
  <si>
    <t>Dirección de Contratación</t>
  </si>
  <si>
    <t>Oficina Asesora de Planeación</t>
  </si>
  <si>
    <t>Oficina de Control interno</t>
  </si>
  <si>
    <t>Oficina Asesora Jurídica</t>
  </si>
  <si>
    <t>Secretaría General</t>
  </si>
  <si>
    <t>Subdirección Financiera</t>
  </si>
  <si>
    <t>Subdirección Administrativa</t>
  </si>
  <si>
    <t>Subdirección de Estudios e Innovación</t>
  </si>
  <si>
    <t>Subdirección de Medio Ambiente y Gestión Social</t>
  </si>
  <si>
    <t>Subdirección de Prevención y Atención de Emergencias</t>
  </si>
  <si>
    <t>Subdirección Red Terciaria y Férrea</t>
  </si>
  <si>
    <t>Subdirección Red Nacional de Carreteras</t>
  </si>
  <si>
    <t>Subdirección Marítima y Fluvial</t>
  </si>
  <si>
    <t xml:space="preserve">Territoriales </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</si>
  <si>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</si>
  <si>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</si>
  <si>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</si>
  <si>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</si>
  <si>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Consolidar la  matriz y mapa de riesgos de corrupción construida mediante proceso participativo (actores internos y externos de la entidad) y someterla a aprobación por parte del comité</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</si>
  <si>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</si>
  <si>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</si>
  <si>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</si>
  <si>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</si>
  <si>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Divulgar en página web e intranet la Política Institucional de Administración del Riesgo vigente y los riesgos de corrupción identificados</t>
  </si>
  <si>
    <t>Divulgar en página web e intranet mapa de riesgos de corrupción con reporte de monitoreo trimestral</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</si>
  <si>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</si>
  <si>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</si>
  <si>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</si>
  <si>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</si>
  <si>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</si>
  <si>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</si>
  <si>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 Virtualización del trámite y expedición electrónica del permiso "Permiso de cierre de vías"</t>
  </si>
  <si>
    <t>Permiso de cierre de vías virtualizado</t>
  </si>
  <si>
    <t xml:space="preserve"> Virtualización del trámite y expedición electrónica del permiso "Permiso de uso de zona de vía"</t>
  </si>
  <si>
    <t>Permiso de uso de zona de vía  virtualizado</t>
  </si>
  <si>
    <t xml:space="preserve"> Virtualización del trámite y expedición electrónica del "Concepto técnico de ubicación de estaciones de servicios"</t>
  </si>
  <si>
    <t>Concepto técnico de ubicación de estaciones de servicios virtualizado</t>
  </si>
  <si>
    <t xml:space="preserve"> Virtualización del trámite y expedición electrónica del permiso "Beneficio de Tarifa Diferencial o Exenta en las estaciones de peaje a cargo del INVIAS"</t>
  </si>
  <si>
    <t>Beneficio de Tarifa Diferencial o Exenta en las estaciones de peaje a cargo del INVIAS virtualizado</t>
  </si>
  <si>
    <t>1. Información de calidad y en lenguaje comprensible</t>
  </si>
  <si>
    <t xml:space="preserve">Divulgar boletines de prensa con información de la gestión institucional </t>
  </si>
  <si>
    <t>Boletines de prensa divulgados</t>
  </si>
  <si>
    <t>Asegurar que toda información divulgada en canales externos sea de fácil comprensión para los grupos de valor</t>
  </si>
  <si>
    <t xml:space="preserve">Informe del porcentaje de  información de fácil comprensión, divulgada e canales externos </t>
  </si>
  <si>
    <t>Elaborar un informe individual de rendición de cuentas con corte a 31 de diciembre de 2020 y publicarlo en la página web en la sección “Transparencia y acceso a la información” a más tardar el 30 de marzo de este año bajo los lineamientos del Sistema de Rendición de Cuentas para el Acuerdo de Paz (SIRCAP) a cargo del Departamento Administrativo de la Función Pública</t>
  </si>
  <si>
    <t>Informe individual de rendición de cuentas  publicado en la página web en la sección “Transparencia y acceso a la información</t>
  </si>
  <si>
    <t>Producir y documentar de manera permanente en el año 2021 la información sobre los avances de la gestión en la implementación del Acuerdo de Paz bajo los lineamientos del SIRCAP a cargo del Departamento Administrativo de la Función Pública.</t>
  </si>
  <si>
    <t xml:space="preserve">Información sobre los avances  de la gestión en la implementación  del Acuerdo de Paz  documentada  bajo los lineamientos del SIRCAP </t>
  </si>
  <si>
    <t>2. Diálogo de doble vía con la ciudadanía y sus organizaciones</t>
  </si>
  <si>
    <t>Diseñar e implementar espacios de dialogo  nacionales y territoriales  con base en los lineamientos del Manual Único de Rendición de Cuentas (MURC)  de acuerdo con el cronograma establecido  por el Sistema de Rendición de Cuentas.</t>
  </si>
  <si>
    <t xml:space="preserve"> Espacios de dialogo  nacionales y territoriales diseñados e implementados de acuerdo con el cronograma establecido  por el Sistema de Rendición de Cuentas.</t>
  </si>
  <si>
    <t>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</si>
  <si>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Estrategia  de divulgación  de los avances de la entidad respecto de la implementación del Acuerdo de Paz  diseñada e Implementada</t>
  </si>
  <si>
    <t>Realizar el principal espacio de rendición de cuentas</t>
  </si>
  <si>
    <t>Espacio de rendición de cuentas realizado</t>
  </si>
  <si>
    <t>Realizar Chat ciudadano temático que propicien el diálogo con la ciudadanía.</t>
  </si>
  <si>
    <t xml:space="preserve">9 Chat ciudadano temático realizados </t>
  </si>
  <si>
    <t>3. Incentivos para motivar la cultura de la rendición y petición de cuentas</t>
  </si>
  <si>
    <t xml:space="preserve">Realizar reconocimientos a la participación de la ciudadanía </t>
  </si>
  <si>
    <t>Participación de la ciudadanía reconocida</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</si>
  <si>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</si>
  <si>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</si>
  <si>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Capacitar un equipo interdisciplinario en temas de Rendición de cuentas</t>
  </si>
  <si>
    <t>1 Capacitación Realizadas</t>
  </si>
  <si>
    <t>4. Evaluación y retroalimentación a la gestión institucional</t>
  </si>
  <si>
    <t>Evaluar la estrategia de rendición de cuentas (incluyendo cada espacio de diálogo)</t>
  </si>
  <si>
    <t>Informe de evaluación e Informe de Seguimiento</t>
  </si>
  <si>
    <r>
      <t>1</t>
    </r>
    <r>
      <rPr>
        <b/>
        <sz val="11"/>
        <rFont val="Calibri"/>
        <family val="2"/>
      </rPr>
      <t xml:space="preserve">. Estructura administrativa y Direccionamiento estratégico </t>
    </r>
  </si>
  <si>
    <t>Diseñar e implementar la estrategia de participación ciudadana</t>
  </si>
  <si>
    <t>Estrategia de participación ciudadana diseñada e implementada</t>
  </si>
  <si>
    <t>Estandarizar e implementar formato para reporte de actividades de participación</t>
  </si>
  <si>
    <t>Formato estandarizado e implementado</t>
  </si>
  <si>
    <t>Adecuar los puntos de atención en las Direcciones Territoriales para  mejorar la accesibilidad de la población en condición de discapacidad motora</t>
  </si>
  <si>
    <t>4 puntos de atención en las Direcciones Territoriales adecuados</t>
  </si>
  <si>
    <t>2. Fortalecimiento de los canales de atención</t>
  </si>
  <si>
    <t>Fortalecer el Canal telefónico de atención</t>
  </si>
  <si>
    <t>Canal  telefónico fortalecido</t>
  </si>
  <si>
    <t>Promover que los canales de atención sean utilizados de forma consistente y homogénea por parte de las unidades ejecutoras que le responden al ciudadano</t>
  </si>
  <si>
    <t>Uso de canales de forma consistente y homogénea, promovido</t>
  </si>
  <si>
    <t>Adoptar mecanismos de comunicación incluyentes</t>
  </si>
  <si>
    <t>Mecanismos de comunicación incluyentes, adoptados</t>
  </si>
  <si>
    <t>3. Talento humano</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</si>
  <si>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</si>
  <si>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</si>
  <si>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</si>
  <si>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</si>
  <si>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 xml:space="preserve">Realizar mesas de trabajo sobre servicio al ciudadano y PQRD </t>
  </si>
  <si>
    <t>10 Mesas de trabajo realizadas</t>
  </si>
  <si>
    <t>Realizar talleres sobre la responsabilidad de los servidores públicos (deberes, derechos y obligaciones)</t>
  </si>
  <si>
    <t>6 Talleres realizados.</t>
  </si>
  <si>
    <t xml:space="preserve"> 4.  Normativo y procedimental</t>
  </si>
  <si>
    <t>Diseño de estrategia para incorporar el lenguaje claro en la gestión de la Entidad</t>
  </si>
  <si>
    <t>Estrategia diseñada e implementada</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</si>
  <si>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</si>
  <si>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</si>
  <si>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</si>
  <si>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</si>
  <si>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</si>
  <si>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</si>
  <si>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</si>
  <si>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</si>
  <si>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</si>
  <si>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5.Relacionamiento con el ciudadano</t>
  </si>
  <si>
    <t>Definir y difundir el portafolio de servicios al ciudadano de la entidad</t>
  </si>
  <si>
    <t> Portafolio de servicios definido y difundido</t>
  </si>
  <si>
    <t>Adecuar el modelo de servicio al servicio ciudadano al modelo sectorial de Transporte</t>
  </si>
  <si>
    <t>Modelo del Servicio al Ciudadano adecuado al sectorial</t>
  </si>
  <si>
    <t>1. Lineamientos de Transparencia Activa</t>
  </si>
  <si>
    <t>Definir y aprobar el diseño de la ficha web para cada proyecto y divulgarla en el portal de Invias y datos abiertos</t>
  </si>
  <si>
    <t>Fichas web de proyectos diseñada, aprobada y divulgadas en la página web y datos abiertos</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</si>
  <si>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</si>
  <si>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</si>
  <si>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</si>
  <si>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</si>
  <si>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</si>
  <si>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</si>
  <si>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Elaboración y presentación de Estados Financieros</t>
  </si>
  <si>
    <t>Estados Financieros presentados</t>
  </si>
  <si>
    <t>Formular y actualizar el Plan Anual de Adquisiciones -PAA -</t>
  </si>
  <si>
    <t>Plan Anual de Adquisiciones formulado y actualizado</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</si>
  <si>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</si>
  <si>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</si>
  <si>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</si>
  <si>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</si>
  <si>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</si>
  <si>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</si>
  <si>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</si>
  <si>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</si>
  <si>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5. Monitoreo del Acceso a la Información Pública</t>
  </si>
  <si>
    <t>Implementar el plan de mejoramiento del Índice de Información y Acceso a la Información, ITA</t>
  </si>
  <si>
    <t>Plan de mejoramiento implementado</t>
  </si>
  <si>
    <t>Elaborar informe trimestral sobre la información más consultada (indicando  si la misma se encuentra disponible en la página web)</t>
  </si>
  <si>
    <t>Informes trimestrales  sobre información más consultada</t>
  </si>
  <si>
    <t>6- Iniciativas adicionales</t>
  </si>
  <si>
    <t>#</t>
  </si>
  <si>
    <t>Acum.</t>
  </si>
  <si>
    <t>Actividades que vences en el 1° trimestre</t>
  </si>
  <si>
    <t>Actividades que vences en el 2° trimestre</t>
  </si>
  <si>
    <t>Actividades que vences en el 3° trimestre</t>
  </si>
  <si>
    <t>Actividades que vences en el 4° trimestre</t>
  </si>
  <si>
    <t>Código de buen gobierno adoptado</t>
  </si>
  <si>
    <t>Adoptar un código de  buen gobierno que incluya lineamientos sobre manejo de conflicto de intereses, mecanismos de protección al denunciante y canales de denuncia de hechos de corrupción.</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</si>
  <si>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</si>
  <si>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</si>
  <si>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</si>
  <si>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</si>
  <si>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</si>
  <si>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Fecha fin</t>
  </si>
  <si>
    <t>ACTIVIDAD</t>
  </si>
  <si>
    <t>Fecha final</t>
  </si>
  <si>
    <t>DURACIÓN</t>
  </si>
  <si>
    <t>% Avance</t>
  </si>
  <si>
    <t>DIAS COMPLETADOS</t>
  </si>
  <si>
    <t>% AVANCE</t>
  </si>
  <si>
    <t>OBSERVACIÓN</t>
  </si>
  <si>
    <t>1 - Gestión del Riesgo de Corrupción “MAPA DE RIESGOS DE CORRUPCIÓN"</t>
  </si>
  <si>
    <t>Desempeño</t>
  </si>
  <si>
    <t>CORTE 1° trimestre de 2021</t>
  </si>
  <si>
    <t>Avance fente a programado en 1ª trimestre</t>
  </si>
  <si>
    <t>Avance respecto al total programado en el año</t>
  </si>
  <si>
    <r>
      <rPr>
        <b/>
        <sz val="11"/>
        <color theme="1"/>
        <rFont val="Calibri"/>
        <family val="2"/>
        <scheme val="minor"/>
      </rPr>
      <t>Memorando N° SF 26695  del 21/04/2021:</t>
    </r>
    <r>
      <rPr>
        <sz val="11"/>
        <color theme="1"/>
        <rFont val="Calibri"/>
        <family val="2"/>
        <scheme val="minor"/>
      </rPr>
      <t xml:space="preserve">
 Publicación en la página Web del Invias 11 de Marzo de 2021 de: Estado de Situación Financiera a 31 de Diciembre de 2020- Estado de Resultados a 31 de  diciembre de 2020- Estado de cambios en el patrimonio a 31 de Diciembre de2020- Notas a los Estados Financieros a 31 de Diciembre de 2020- Certificación Información Financiera a 31 de Diciembre de 2020-Operaciones Reciprocas a 31 de Diciembre de 2020.</t>
    </r>
  </si>
  <si>
    <r>
      <rPr>
        <b/>
        <sz val="11"/>
        <color theme="1"/>
        <rFont val="Calibri"/>
        <family val="2"/>
        <scheme val="minor"/>
      </rPr>
      <t>Memorando N° DO 26133  del 19/04/2021:</t>
    </r>
    <r>
      <rPr>
        <sz val="11"/>
        <color theme="1"/>
        <rFont val="Calibri"/>
        <family val="2"/>
        <scheme val="minor"/>
      </rPr>
      <t xml:space="preserve">
Se encuentra a cargo de la Secretaría General. La Dirección Operativa presta colaboración para que se pueda dar aplicabilidad a las acciones que ameriten, en aras de garantizar el mejoramiento de condiciones laborales de las personas en condición de discapacidad. En el presente trimestre no se reporta avance según lo programado.</t>
    </r>
  </si>
  <si>
    <r>
      <rPr>
        <b/>
        <sz val="11"/>
        <color theme="1"/>
        <rFont val="Calibri"/>
        <family val="2"/>
        <scheme val="minor"/>
      </rPr>
      <t>Memorando N° DG-GC 24328  del 13/04/2021:</t>
    </r>
    <r>
      <rPr>
        <sz val="11"/>
        <color theme="1"/>
        <rFont val="Calibri"/>
        <family val="2"/>
        <scheme val="minor"/>
      </rPr>
      <t xml:space="preserve">
Se publicaron y divulgaron a medios  90  boletines de prensa.</t>
    </r>
  </si>
  <si>
    <r>
      <rPr>
        <b/>
        <sz val="11"/>
        <color theme="1"/>
        <rFont val="Calibri"/>
        <family val="2"/>
        <scheme val="minor"/>
      </rPr>
      <t>Memorando N° DG-GC 24328  del 13/04/2021:</t>
    </r>
    <r>
      <rPr>
        <sz val="11"/>
        <color theme="1"/>
        <rFont val="Calibri"/>
        <family val="2"/>
        <scheme val="minor"/>
      </rPr>
      <t xml:space="preserve">
Toda la información publicada en  canales externos es de fácil comprensión. https://www.invias.gov.co/</t>
    </r>
  </si>
  <si>
    <r>
      <rPr>
        <b/>
        <sz val="11"/>
        <color theme="1"/>
        <rFont val="Calibri"/>
        <family val="2"/>
        <scheme val="minor"/>
      </rPr>
      <t>Memorando N° DO 26133  del 19/04/2021:</t>
    </r>
    <r>
      <rPr>
        <sz val="11"/>
        <color theme="1"/>
        <rFont val="Calibri"/>
        <family val="2"/>
        <scheme val="minor"/>
      </rPr>
      <t xml:space="preserve">
Durante este primer trimestre la Dirección Operativa con todas sus Unidades Ejecutoras suministraron la información requerida mediante la plataforma SEPRO.
</t>
    </r>
    <r>
      <rPr>
        <b/>
        <sz val="11"/>
        <color theme="1"/>
        <rFont val="Calibri"/>
        <family val="2"/>
        <scheme val="minor"/>
      </rPr>
      <t>Memorando N° DG-GC 24328  del 13/04/2021.</t>
    </r>
    <r>
      <rPr>
        <sz val="11"/>
        <color theme="1"/>
        <rFont val="Calibri"/>
        <family val="2"/>
        <scheme val="minor"/>
      </rPr>
      <t xml:space="preserve">
Informe publicado. https://www.invias.gov.co/index.php/archivo-y-documentos/hechos-de-transparencia/rendicion-de-cuentas/11460-informe-de-rendicion-de-cuentas-paz-2020</t>
    </r>
  </si>
  <si>
    <t>No aplica en el periodo</t>
  </si>
  <si>
    <r>
      <rPr>
        <b/>
        <sz val="11"/>
        <color theme="1"/>
        <rFont val="Calibri"/>
        <family val="2"/>
        <scheme val="minor"/>
      </rPr>
      <t>Memorando N° SA-GGT 24347  del 13/04/2021:</t>
    </r>
    <r>
      <rPr>
        <sz val="11"/>
        <color theme="1"/>
        <rFont val="Calibri"/>
        <family val="2"/>
        <scheme val="minor"/>
      </rPr>
      <t xml:space="preserve">
Se enviaron los memorandos MEMORANDO CIRCULAR No SA-GGT 3959 y el MEMORANDO
CIRCULAR
No SA-GGT 3958 del 26/01/2021, mediante los cuales se dieron las pautas apara el correcto diligenciamiento de la Declaración de bienes y rentas.
Dentro de la estrategia se enviarán piezas de divulgación para recordarles a los funcionarios la obligación de diligenciar esta declaración en el sigep a partir de la semana entrante y hasta la fecha final de 31 de mayo.  De igual manera se sacarán informes quincenales  sobre el seguimiento de como va la respuesta de los funcionarios a esta obligación.
</t>
    </r>
    <r>
      <rPr>
        <b/>
        <sz val="11"/>
        <color theme="1"/>
        <rFont val="Calibri"/>
        <family val="2"/>
        <scheme val="minor"/>
      </rPr>
      <t xml:space="preserve">Memorando N° SA 24258  del 13/04/2021:
</t>
    </r>
    <r>
      <rPr>
        <sz val="11"/>
        <color theme="1"/>
        <rFont val="Calibri"/>
        <family val="2"/>
        <scheme val="minor"/>
      </rPr>
      <t xml:space="preserve">Memorando SA-GGT 3958 del 26 de enero de 2021 con la Estrategia para la publicación de declaración de bienes y rentas año 2021. 
</t>
    </r>
  </si>
  <si>
    <r>
      <rPr>
        <b/>
        <sz val="11"/>
        <color theme="1"/>
        <rFont val="Calibri"/>
        <family val="2"/>
        <scheme val="minor"/>
      </rPr>
      <t>Memorando N° SF 26695  del 21/04/2021:</t>
    </r>
    <r>
      <rPr>
        <sz val="11"/>
        <color theme="1"/>
        <rFont val="Calibri"/>
        <family val="2"/>
        <scheme val="minor"/>
      </rPr>
      <t xml:space="preserve">
Mediante Memorando No SF 19011 del 18/03/2021 se dio respuesta al memorando circular OAP 15774, respecto de la implementación del Modelo de Seguridad y Privacidad de la Información- Identificación de los Activos de Información, enviando Matriz diligenciada con el inventario de los activos de información a cargo de la Subdirección Financiera.
</t>
    </r>
    <r>
      <rPr>
        <b/>
        <sz val="11"/>
        <color theme="1"/>
        <rFont val="Calibri"/>
        <family val="2"/>
        <scheme val="minor"/>
      </rPr>
      <t>Memorando N° DO 26133  del 19/04/2021</t>
    </r>
    <r>
      <rPr>
        <sz val="11"/>
        <color theme="1"/>
        <rFont val="Calibri"/>
        <family val="2"/>
        <scheme val="minor"/>
      </rPr>
      <t xml:space="preserve">:
En el presente trimestre no se reporta avance según lo programado
</t>
    </r>
    <r>
      <rPr>
        <b/>
        <sz val="11"/>
        <color theme="1"/>
        <rFont val="Calibri"/>
        <family val="2"/>
        <scheme val="minor"/>
      </rPr>
      <t xml:space="preserve">Memorando N° DT 24274  del 13/04/2021:
</t>
    </r>
    <r>
      <rPr>
        <sz val="11"/>
        <color theme="1"/>
        <rFont val="Calibri"/>
        <family val="2"/>
        <scheme val="minor"/>
      </rPr>
      <t xml:space="preserve">Acción que se implementara en el segundo trimestre de este año 
</t>
    </r>
    <r>
      <rPr>
        <b/>
        <sz val="11"/>
        <color theme="1"/>
        <rFont val="Calibri"/>
        <family val="2"/>
        <scheme val="minor"/>
      </rPr>
      <t>Memorando N° SA 24258  del 13/04/2021:</t>
    </r>
    <r>
      <rPr>
        <sz val="11"/>
        <color theme="1"/>
        <rFont val="Calibri"/>
        <family val="2"/>
        <scheme val="minor"/>
      </rPr>
      <t xml:space="preserve">
se remite la información del Grupo de Almacén e Inventarios. La demás información  está publicada en la Página WEB de la entidad, Transparencia y Acceso a la información , Estructura Orgánica y Talento Humano. </t>
    </r>
  </si>
  <si>
    <r>
      <rPr>
        <b/>
        <sz val="11"/>
        <color theme="1"/>
        <rFont val="Calibri"/>
        <family val="2"/>
        <scheme val="minor"/>
      </rPr>
      <t xml:space="preserve">Memorando N° OCI 24089  del 12/04/2021: </t>
    </r>
    <r>
      <rPr>
        <sz val="11"/>
        <color theme="1"/>
        <rFont val="Calibri"/>
        <family val="2"/>
        <scheme val="minor"/>
      </rPr>
      <t xml:space="preserve">
Actividad programada de acuerdo con el Plan Táctico y los Planes Operativos 2021 de la OCI, el último trimestre de la vigencia.</t>
    </r>
  </si>
  <si>
    <r>
      <rPr>
        <b/>
        <sz val="11"/>
        <color theme="1"/>
        <rFont val="Calibri"/>
        <family val="2"/>
        <scheme val="minor"/>
      </rPr>
      <t>Memorando N° OCI 24089  del 12/04/2021:</t>
    </r>
    <r>
      <rPr>
        <sz val="11"/>
        <color theme="1"/>
        <rFont val="Calibri"/>
        <family val="2"/>
        <scheme val="minor"/>
      </rPr>
      <t xml:space="preserve">
Se realizó y publicó el 18/01/2021 en la página WEB de la Entidad  el Seguimiento al Plan Anticorrupción y Atención al Ciudadano - Mapa de Riesgos de Corrupción y Estrategia de Racionalización de Trámites Consolidada con corte a 31 de diciembre de 2020. https://www.invias.gov.co/index.php/archivo-y-documentos/hechos-de-transparencia/planeacion-gestion-y-control/11245-seguimiento-al-plan-anticorrupcion-y-atencion-al-ciudadano-mapa-de-riesgos-de-corrupcion-y-estrategia-de-racionalizacion-consolidada-con-corte-a-31-de-diciembre-de-2020 . y se socializó mediante correo institucional del Grupo Comunicaciones el 21 de enero de 2021.</t>
    </r>
  </si>
  <si>
    <r>
      <rPr>
        <b/>
        <sz val="11"/>
        <color theme="1"/>
        <rFont val="Calibri"/>
        <family val="2"/>
        <scheme val="minor"/>
      </rPr>
      <t>Memorando N° SEI 23865 del 12/04/2021 y Memorando N° DT 24274  del 13/04/2021</t>
    </r>
    <r>
      <rPr>
        <sz val="11"/>
        <color theme="1"/>
        <rFont val="Calibri"/>
        <family val="2"/>
        <scheme val="minor"/>
      </rPr>
      <t xml:space="preserve">:
El trámite no se ha virtualizado, no obstante la SEI ha cumplido con todos los requerimientos de la OAP. Se hizo seguimiento mediante memorando 17779 del 15/03/2021 a la OPA solicitando información del cronograma de virtualización. </t>
    </r>
  </si>
  <si>
    <r>
      <rPr>
        <b/>
        <sz val="11"/>
        <color theme="1"/>
        <rFont val="Calibri"/>
        <family val="2"/>
        <scheme val="minor"/>
      </rPr>
      <t>Memorando N° SEI 23865 del 12/04/2021:</t>
    </r>
    <r>
      <rPr>
        <sz val="11"/>
        <color theme="1"/>
        <rFont val="Calibri"/>
        <family val="2"/>
        <scheme val="minor"/>
      </rPr>
      <t xml:space="preserve">
Se generaron contenidos en redes sociales sobre la oferta institucional de trámites y permisos y correo a transportadores para que hagan uso exclusivo de los canales disponibles. Se anexan evidencias. </t>
    </r>
  </si>
  <si>
    <r>
      <t xml:space="preserve">1. Mapa de riesgo de corrupción disponible en https://www.invias.gov.co/index.php/plan-anticorrupcion-y-de-atencion-al-ciudadano
2. Se está coordinando con el grupo de comunicaciones sincronizar intranet con la información de la página web en lo relativo a riesgos
</t>
    </r>
    <r>
      <rPr>
        <b/>
        <sz val="11"/>
        <rFont val="Calibri"/>
        <family val="2"/>
        <scheme val="minor"/>
      </rPr>
      <t xml:space="preserve">Memorando N° DG-GC 24328  del 13/04/2021:
</t>
    </r>
    <r>
      <rPr>
        <sz val="11"/>
        <rFont val="Calibri"/>
        <family val="2"/>
        <scheme val="minor"/>
      </rPr>
      <t>Publicado  Mapa de riesgo institucional . https://www.invias.gov.co/index.php/archivo-y-documentos/hechos-de-transparencia/planeacion-gestion-y-control/11304-mapa-de-riesgos-institucional-2021-v-1</t>
    </r>
  </si>
  <si>
    <r>
      <rPr>
        <b/>
        <sz val="11"/>
        <color theme="1"/>
        <rFont val="Calibri"/>
        <family val="2"/>
        <scheme val="minor"/>
      </rPr>
      <t>Memorando N° SG-GAC 24263  del 13/04/2021:</t>
    </r>
    <r>
      <rPr>
        <sz val="11"/>
        <color theme="1"/>
        <rFont val="Calibri"/>
        <family val="2"/>
        <scheme val="minor"/>
      </rPr>
      <t xml:space="preserve">
Se reitero solicitud de mantenimiento y actualización de plataforma E-QUAL  
mediante Memorando SG-GAC 21537  29/03/2021</t>
    </r>
  </si>
  <si>
    <r>
      <rPr>
        <b/>
        <sz val="11"/>
        <rFont val="Calibri"/>
        <family val="2"/>
        <scheme val="minor"/>
      </rPr>
      <t>Memorando N° SA 24258  del 13/04/2021:</t>
    </r>
    <r>
      <rPr>
        <sz val="11"/>
        <rFont val="Calibri"/>
        <family val="2"/>
        <scheme val="minor"/>
      </rPr>
      <t xml:space="preserve"> solicitamos  presentar esta actividad al Comité Institucional de Gestión y Desempeño,  para que se  reasigne al  Grupo de Comunicaciones y al Grupo de Atención al Ciudadano, ya que son los competentes para realizar  las presentaciones por Intranet aparezcan traductores de lenguaje de señas para sordos. </t>
    </r>
  </si>
  <si>
    <t xml:space="preserve"> Virtualización del trámite y expedición electrónica del permiso "Permiso con formalidades plenas para movilización de carga indivisible, extra dimensionada o extrapesada"</t>
  </si>
  <si>
    <t>Permiso con formalidades plenas para movilización de carga indivisible, extra dimensionada o extrapesada virtualizado</t>
  </si>
  <si>
    <t xml:space="preserve"> Optimizar aplicativo para "Permiso para movilización de carga extra dimensionada por las vías nacionales"</t>
  </si>
  <si>
    <t>Aplicativo optimizado para Permiso para movilización de carga extra dimensionada por las vías nacionales</t>
  </si>
  <si>
    <r>
      <rPr>
        <b/>
        <sz val="11"/>
        <color theme="1"/>
        <rFont val="Calibri"/>
        <family val="2"/>
        <scheme val="minor"/>
      </rPr>
      <t>Memorando N° DO 26133  del 19/04/2021:</t>
    </r>
    <r>
      <rPr>
        <sz val="11"/>
        <color theme="1"/>
        <rFont val="Calibri"/>
        <family val="2"/>
        <scheme val="minor"/>
      </rPr>
      <t xml:space="preserve">
Se han producido informes que fueron socializados por el Gobierno Nacional durante el año 2020, exponiendo los avances en la implementación del acuerdo de paz. Dentro de dichos informes se incluyen avances hechos desde la entidad, en especifico frente a las inversiones en los municipios PDET.</t>
    </r>
  </si>
  <si>
    <r>
      <rPr>
        <b/>
        <sz val="11"/>
        <color theme="1"/>
        <rFont val="Calibri"/>
        <family val="2"/>
        <scheme val="minor"/>
      </rPr>
      <t>Memorando N° DO 26133  del 19/04/2021:</t>
    </r>
    <r>
      <rPr>
        <sz val="11"/>
        <color theme="1"/>
        <rFont val="Calibri"/>
        <family val="2"/>
        <scheme val="minor"/>
      </rPr>
      <t xml:space="preserve">
Desde la Subdirección de la Red Terciaria y Férrea, hemos venido trabajando de La Dirección Operativa ha atendido lo pertinente a cada una de las actividades que por parte de la Oficina Asesora de Planeación (quien lidera el tema) para dar cumplimiento a una eficiente y responsable rendición de cuentas, atendiendo los criterios que establece la normatividad en mención.
</t>
    </r>
    <r>
      <rPr>
        <b/>
        <sz val="11"/>
        <color theme="1"/>
        <rFont val="Calibri"/>
        <family val="2"/>
        <scheme val="minor"/>
      </rPr>
      <t xml:space="preserve">Memorando N° DG-GC 24328  del 13/04/2021:
</t>
    </r>
    <r>
      <rPr>
        <sz val="11"/>
        <color theme="1"/>
        <rFont val="Calibri"/>
        <family val="2"/>
        <scheme val="minor"/>
      </rPr>
      <t>Se realizó FaceLive sobre la vía Salamina. Enero 25. https://www.facebook.com/InviasOficial/videos/462538491420612/?__so__=channel_tab&amp;__rv__=all_videos_card</t>
    </r>
  </si>
  <si>
    <r>
      <rPr>
        <b/>
        <sz val="11"/>
        <color theme="1"/>
        <rFont val="Calibri"/>
        <family val="2"/>
        <scheme val="minor"/>
      </rPr>
      <t>Memorando N° DO 26133  del 19/04/2021:</t>
    </r>
    <r>
      <rPr>
        <sz val="11"/>
        <color theme="1"/>
        <rFont val="Calibri"/>
        <family val="2"/>
        <scheme val="minor"/>
      </rPr>
      <t xml:space="preserve">
Desde la Subdirección de la Red Terciaria y Férrea, hemos venido trabajando de manera articulada con la D.G y con la Oficina de comunicación de la entidad, para dar a conocer los avances que en temas de vías terciarias hemos tenido en el marco de la implementación de los acuerdos de paz; como por ejemplo, la donación hecha por la fundación wuffet, para el mejoramiento de vías terciarias en la región del Catatumbo. Así mismo, se ha diseñado de manera articulada con la DG - oficina asesora de comunicaciones, la cartilla del programa Colombia Rural, el cual, se desarrollara en varios departamento azotados por el conflicto armado interno. https://www.invias.gov.co/index.php/sala/noticias/3941-gobierno-duque-gestiona-donacion-de-60-000-millones-para-el-mejoramiento-de-80-km-de-vias-rurales-en-la-region-de-catatumbo</t>
    </r>
  </si>
  <si>
    <r>
      <rPr>
        <b/>
        <sz val="11"/>
        <color theme="1"/>
        <rFont val="Calibri"/>
        <family val="2"/>
        <scheme val="minor"/>
      </rPr>
      <t>Memorando N° DO 26133  del 19/04/2021:</t>
    </r>
    <r>
      <rPr>
        <sz val="11"/>
        <color theme="1"/>
        <rFont val="Calibri"/>
        <family val="2"/>
        <scheme val="minor"/>
      </rPr>
      <t xml:space="preserve">
La Dirección Operativa brindo todo el apoyó solicitado a la oficina de comunicaciones con la información necesaria para la realización de dos Facebook live  en los meses de enero y febrero del presente año.
</t>
    </r>
    <r>
      <rPr>
        <b/>
        <sz val="11"/>
        <color theme="1"/>
        <rFont val="Calibri"/>
        <family val="2"/>
        <scheme val="minor"/>
      </rPr>
      <t xml:space="preserve">Memorando N° DG-GC 24328  del 13/04/2021:
</t>
    </r>
    <r>
      <rPr>
        <sz val="11"/>
        <color theme="1"/>
        <rFont val="Calibri"/>
        <family val="2"/>
        <scheme val="minor"/>
      </rPr>
      <t xml:space="preserve">Se realizaron 2 Face Live. Enero 25: Salamina. Febrero 25: Compromiso por Colombia. https://www.facebook.com/InviasOficial/live_videos/
</t>
    </r>
    <r>
      <rPr>
        <b/>
        <sz val="11"/>
        <color theme="1"/>
        <rFont val="Calibri"/>
        <family val="2"/>
        <scheme val="minor"/>
      </rPr>
      <t>Memorando N° DT 24274  del 13/04/2021:</t>
    </r>
    <r>
      <rPr>
        <sz val="11"/>
        <color theme="1"/>
        <rFont val="Calibri"/>
        <family val="2"/>
        <scheme val="minor"/>
      </rPr>
      <t xml:space="preserve">
Se han venido adelantado reuniones con las diferentes unidades ejecutoras  a nuestro cargo con el fin de coordinar y obtener un cronograma de los tres chat ciudadanos que debemos realizar como Dirección  Técnica, donde se pondrá a consideración de la ciudadanía en cual de los temas quieren profundizar y así ajustar nuestro cronograma, en este orden de ideas para el segundo, tercer  y  cuarto trimestre tendremos programados los chat.</t>
    </r>
  </si>
  <si>
    <r>
      <rPr>
        <b/>
        <sz val="11"/>
        <color theme="1"/>
        <rFont val="Calibri"/>
        <family val="2"/>
        <scheme val="minor"/>
      </rPr>
      <t>Memorando N° DO 26133  del 19/04/2021:</t>
    </r>
    <r>
      <rPr>
        <sz val="11"/>
        <color theme="1"/>
        <rFont val="Calibri"/>
        <family val="2"/>
        <scheme val="minor"/>
      </rPr>
      <t xml:space="preserve">
A cargo de la Dirección General, con el apoyo del Grupo de Comunicaciones, sin embargo la Dirección Operativa, ha estado atenta a los requerimientos y a brindado apoyo a los temas pertinentes y conducentes a propiciar los espacios que han permitido interacción con la ciudadanía. </t>
    </r>
  </si>
  <si>
    <r>
      <rPr>
        <b/>
        <sz val="11"/>
        <color theme="1"/>
        <rFont val="Calibri"/>
        <family val="2"/>
        <scheme val="minor"/>
      </rPr>
      <t>Memorando N° DO 26133  del 19/04/2021:</t>
    </r>
    <r>
      <rPr>
        <sz val="11"/>
        <color theme="1"/>
        <rFont val="Calibri"/>
        <family val="2"/>
        <scheme val="minor"/>
      </rPr>
      <t xml:space="preserve">
Atendiendo a lo precitado en el Manual de Interventoría de han venido realizando capacitaciones que permitan articular el trabajo con las veedurías, en cada uno de los proyectos.
</t>
    </r>
    <r>
      <rPr>
        <b/>
        <sz val="11"/>
        <color theme="1"/>
        <rFont val="Calibri"/>
        <family val="2"/>
        <scheme val="minor"/>
      </rPr>
      <t xml:space="preserve">Memorando N° DT 24274  del 13/04/2021:
</t>
    </r>
    <r>
      <rPr>
        <sz val="11"/>
        <color theme="1"/>
        <rFont val="Calibri"/>
        <family val="2"/>
        <scheme val="minor"/>
      </rPr>
      <t xml:space="preserve">Durante este primer trimestre según reporte de la Subdirección de Medio ambiente se contaron con: Socialización de inicio ct obra  1385/20 interventoría 1431; dos jornadas de capacitación a mujeres emprendedoras (38) en temas de empoderamiento social, resolución de conflictos, proyecto de vida y ética profesional; Recorrido con veeduría Tolima PCCC; socialización del proyecto Colombia rural en el municipio de Pensilvania y Marquetalia caldas; Reunión con vendedores ambulante en Quindío para revisar posibles afectaciones por el túnel de la línea; Tres reuniones de socialización con autoridades locales para el inicio del proyecto ct 1321 de 2020; dos campañas de cultura vial en el Tolima. </t>
    </r>
  </si>
  <si>
    <r>
      <rPr>
        <b/>
        <sz val="11"/>
        <color theme="1"/>
        <rFont val="Calibri"/>
        <family val="2"/>
        <scheme val="minor"/>
      </rPr>
      <t>Memorando N° DO 26133  del 19/04/2021:</t>
    </r>
    <r>
      <rPr>
        <sz val="11"/>
        <color theme="1"/>
        <rFont val="Calibri"/>
        <family val="2"/>
        <scheme val="minor"/>
      </rPr>
      <t xml:space="preserve">
Se encuentra a cargo de la Secretaría General. La Dirección Operativa está presta a colaborar en lo que la Secretaría General requiera para su cumplimiento.
</t>
    </r>
    <r>
      <rPr>
        <b/>
        <sz val="11"/>
        <color theme="1"/>
        <rFont val="Calibri"/>
        <family val="2"/>
        <scheme val="minor"/>
      </rPr>
      <t xml:space="preserve">Memorando N° DT 24274  del 13/04/2021:
</t>
    </r>
    <r>
      <rPr>
        <sz val="11"/>
        <color theme="1"/>
        <rFont val="Calibri"/>
        <family val="2"/>
        <scheme val="minor"/>
      </rPr>
      <t xml:space="preserve">Se cuenta con un informe de la SMA donde evidencia los temas de participación ciudadana y la importancia que tiene este tema para el desarrollo de las acciones sociales a cargo de la subdirección, igual para el segundo trimestre se desarrollaran mas reuniones q permitan sustentar esta estrategia.
</t>
    </r>
    <r>
      <rPr>
        <b/>
        <sz val="11"/>
        <color theme="1"/>
        <rFont val="Calibri"/>
        <family val="2"/>
        <scheme val="minor"/>
      </rPr>
      <t xml:space="preserve">Memorando N° SG-GAC 24263  del 13/04/2021:
</t>
    </r>
    <r>
      <rPr>
        <sz val="11"/>
        <color theme="1"/>
        <rFont val="Calibri"/>
        <family val="2"/>
        <scheme val="minor"/>
      </rPr>
      <t xml:space="preserve">Se envió Memorando circular SG GAC 21837 del 25/03/2021, el cual es el alcance al memorando SG GAC 20487 30/03/2021, solicitando las actividades de participación ciudadana a la realizar en la vigencia 2021. </t>
    </r>
  </si>
  <si>
    <t xml:space="preserve">Proyecto de formato remitido por la Oficina Asesora de Planeación  al Coordinador del Grupo de Atención al Ciudadano mediante mail del 23 de marzo de 2021.
Mediante Memorando Circular SG GAC 21837 del 25/03/2021 el grupo de servicio al Ciudadano socializa el formato de seguimiento con los involucrados en el cumplimiento de las actividades de la estrategia de participación-. </t>
  </si>
  <si>
    <r>
      <rPr>
        <b/>
        <sz val="11"/>
        <rFont val="Calibri"/>
        <family val="2"/>
        <scheme val="minor"/>
      </rPr>
      <t>Memorando N° DO 26133  del 19/04/2021:</t>
    </r>
    <r>
      <rPr>
        <sz val="11"/>
        <rFont val="Calibri"/>
        <family val="2"/>
        <scheme val="minor"/>
      </rPr>
      <t xml:space="preserve">
Se encuentra a cargo de la Oficina Asesora de Planeación. La Dirección Operativa esta presta para que sus colaboradas apoyen la estructuración del registro o herramienta electrónica que se requiere para dar cumplimiento en su totalidad.
</t>
    </r>
    <r>
      <rPr>
        <b/>
        <sz val="11"/>
        <rFont val="Calibri"/>
        <family val="2"/>
        <scheme val="minor"/>
      </rPr>
      <t>Memorando N° DT 24274  del 13/04/2021:</t>
    </r>
    <r>
      <rPr>
        <sz val="11"/>
        <rFont val="Calibri"/>
        <family val="2"/>
        <scheme val="minor"/>
      </rPr>
      <t xml:space="preserve">
Durante este primer trimestre según reporte de la Subdirección de Medio ambiente se contaron con: Socialización de inicio ct obra  1385/20 interventoría 1431; dos jornadas de capacitación a mujeres emprendedoras (38) en temas de empoderamiento social, resolución de conflictos, proyecto de vida y ética profesional; Recorrido con veeduría Tolima PCCC; socialización del proyecto Colombia rural en el municipio de Pensilvania y Marquetalia caldas; Reunión con vendedores ambulante en Quindío para revisar posibles afectaciones por el túnel de la línea; Tres reuniones de socialización con autoridades locales para el inicio del proyecto ct 1321 de 2020; dos campañas de cultura vial en el Tolima.  Durante el siguiente trimestre se gestionara un sistema informático de registro de observaciones mas contundente. </t>
    </r>
  </si>
  <si>
    <r>
      <rPr>
        <b/>
        <sz val="11"/>
        <color theme="1"/>
        <rFont val="Calibri"/>
        <family val="2"/>
        <scheme val="minor"/>
      </rPr>
      <t xml:space="preserve">Memorando N° SG-GAC 24263  del 13/04/2021: </t>
    </r>
    <r>
      <rPr>
        <sz val="11"/>
        <color theme="1"/>
        <rFont val="Calibri"/>
        <family val="2"/>
        <scheme val="minor"/>
      </rPr>
      <t xml:space="preserve">
Se envió MEMORANDO No SG-GAC 21495  de 29/03/2021, a la SEI, solicitando información sobre los tramites  proyectos, para incluir en el portafolio de servicios</t>
    </r>
  </si>
  <si>
    <r>
      <t xml:space="preserve">Se realizo una demostración de las fichas  de acuerdo a la necesidades de área y se revisaron y aprobaron .Quedo pendiente de la asignación de recursos para desarrollo y publicación final . https://app.powerbi.com/view?r=eyJrIjoiNjgzNzM5NGUtMmZmZC00Yzc2LThhODQtMGJmNTY3YjM2ZmNiIiwidCI6ImViMTcxOTI4LTI5MjktNGYyYy1hNzU5LWI1Y2MyYWM3MmFmYiIsImMiOjR9.
</t>
    </r>
    <r>
      <rPr>
        <b/>
        <sz val="11"/>
        <color theme="1"/>
        <rFont val="Calibri"/>
        <family val="2"/>
        <scheme val="minor"/>
      </rPr>
      <t xml:space="preserve">
Memorando N° DO 26133  del 19/04/2021:</t>
    </r>
    <r>
      <rPr>
        <sz val="11"/>
        <color theme="1"/>
        <rFont val="Calibri"/>
        <family val="2"/>
        <scheme val="minor"/>
      </rPr>
      <t xml:space="preserve">Se encuentra a cargo de la Dirección Técnica. La Dirección Operativa esta presta a colaborar en lo que la Dirección Técnica requiera para su cumplimiento.
</t>
    </r>
    <r>
      <rPr>
        <b/>
        <sz val="11"/>
        <color theme="1"/>
        <rFont val="Calibri"/>
        <family val="2"/>
        <scheme val="minor"/>
      </rPr>
      <t>Memorando N° DG-GC 24328  del 13/04/2021:</t>
    </r>
    <r>
      <rPr>
        <sz val="11"/>
        <color theme="1"/>
        <rFont val="Calibri"/>
        <family val="2"/>
        <scheme val="minor"/>
      </rPr>
      <t xml:space="preserve">
Se está adelantando el diseño para el portal.
</t>
    </r>
    <r>
      <rPr>
        <b/>
        <sz val="11"/>
        <color theme="1"/>
        <rFont val="Calibri"/>
        <family val="2"/>
        <scheme val="minor"/>
      </rPr>
      <t xml:space="preserve">Memorando N° DT 24274  del 13/04/2021:
</t>
    </r>
    <r>
      <rPr>
        <sz val="11"/>
        <color theme="1"/>
        <rFont val="Calibri"/>
        <family val="2"/>
        <scheme val="minor"/>
      </rPr>
      <t xml:space="preserve">Desde la DT se ha diseñado y trabajado en proyectos piloto con la información de la SEI, teniendo en este momento un diccionario de actos abiertos muy amplio, a la fecha estamos a la espera del apoyo de la DO para continuar con el avance y de la aprobación por parte de la alta Dirección. se ha venido trabajado con el equipo de comunicaciones y el equipo de sistemas de la OAP </t>
    </r>
  </si>
  <si>
    <r>
      <rPr>
        <b/>
        <sz val="11"/>
        <color theme="1"/>
        <rFont val="Calibri"/>
        <family val="2"/>
        <scheme val="minor"/>
      </rPr>
      <t xml:space="preserve">Memorando N° DC 25153  del 15/04/2021,:
</t>
    </r>
    <r>
      <rPr>
        <sz val="11"/>
        <color theme="1"/>
        <rFont val="Calibri"/>
        <family val="2"/>
        <scheme val="minor"/>
      </rPr>
      <t>El Plan Anual de Adquisiciones fue formulado y publicado en el SECOP II el día 5 de enero de 2021. Por otra parte para el primer trimestre 2021 (enero a marzo) el Plan Anual de Adquisiciones fue actualizado 124 veces.</t>
    </r>
    <r>
      <rPr>
        <b/>
        <sz val="11"/>
        <color theme="1"/>
        <rFont val="Calibri"/>
        <family val="2"/>
        <scheme val="minor"/>
      </rPr>
      <t xml:space="preserve">
Memorando N° SF 26695  del 21/04/2021:</t>
    </r>
    <r>
      <rPr>
        <sz val="11"/>
        <color theme="1"/>
        <rFont val="Calibri"/>
        <family val="2"/>
        <scheme val="minor"/>
      </rPr>
      <t xml:space="preserve">
Mediante memorando No SF 79997 del 18/12/2020 se dio respuesta al memorando circular DC 68682 11/11/2020, relacionado con lo dispuesto por el Decreto 1510 de 2013; adjunto diligenciado en el tiempo establecido, el formulario en Excel denominado “Plan Anual de Adquisiciones Sub. Financiera 2021”, correspondiente a las necesidades que se tienen para la vigencia 2021.
</t>
    </r>
    <r>
      <rPr>
        <b/>
        <sz val="11"/>
        <color theme="1"/>
        <rFont val="Calibri"/>
        <family val="2"/>
        <scheme val="minor"/>
      </rPr>
      <t xml:space="preserve">Memorando N° DO 26133  del 19/04/2021:
</t>
    </r>
    <r>
      <rPr>
        <sz val="11"/>
        <color theme="1"/>
        <rFont val="Calibri"/>
        <family val="2"/>
        <scheme val="minor"/>
      </rPr>
      <t xml:space="preserve">Esta actividad se cumple con las actividades y compromisos del primer trimestre
</t>
    </r>
    <r>
      <rPr>
        <b/>
        <sz val="11"/>
        <color theme="1"/>
        <rFont val="Calibri"/>
        <family val="2"/>
        <scheme val="minor"/>
      </rPr>
      <t>Memorando N° DG-GC 24328  del 13/04/2021:</t>
    </r>
    <r>
      <rPr>
        <sz val="11"/>
        <color theme="1"/>
        <rFont val="Calibri"/>
        <family val="2"/>
        <scheme val="minor"/>
      </rPr>
      <t xml:space="preserve">
Plan Publicado. https://www.invias.gov.co/index.php/planeacion-gestion-y-control/plan-de-gasto-publico
</t>
    </r>
    <r>
      <rPr>
        <b/>
        <sz val="11"/>
        <color theme="1"/>
        <rFont val="Calibri"/>
        <family val="2"/>
        <scheme val="minor"/>
      </rPr>
      <t>Memorando N° DT 24274  del 13/04/2021:</t>
    </r>
    <r>
      <rPr>
        <sz val="11"/>
        <color theme="1"/>
        <rFont val="Calibri"/>
        <family val="2"/>
        <scheme val="minor"/>
      </rPr>
      <t xml:space="preserve">
Se enviaron correos a la Dirección de Contratación con el fin de reportar nuestros contratos de prestación de servicios que tenemos a cargo de la DT 
</t>
    </r>
    <r>
      <rPr>
        <b/>
        <sz val="11"/>
        <color theme="1"/>
        <rFont val="Calibri"/>
        <family val="2"/>
        <scheme val="minor"/>
      </rPr>
      <t xml:space="preserve">
Memorando N° SA 24258  del 13/04/2021:
</t>
    </r>
    <r>
      <rPr>
        <sz val="11"/>
        <color theme="1"/>
        <rFont val="Calibri"/>
        <family val="2"/>
        <scheme val="minor"/>
      </rPr>
      <t xml:space="preserve"> Plan Anual de Adquisiciones de la Subdirección Administrativa año 2021
</t>
    </r>
    <r>
      <rPr>
        <b/>
        <sz val="11"/>
        <color theme="1"/>
        <rFont val="Calibri"/>
        <family val="2"/>
        <scheme val="minor"/>
      </rPr>
      <t xml:space="preserve">Memorando N° SG-GAC 24263  del 13/04/2021: 
</t>
    </r>
    <r>
      <rPr>
        <sz val="11"/>
        <color theme="1"/>
        <rFont val="Calibri"/>
        <family val="2"/>
        <scheme val="minor"/>
      </rPr>
      <t xml:space="preserve">Se envió MEMORANDO No SG-GAC 21495  de 29/03/2021, a la SEI, solicitando información sobre los tramites  proyectos, para incluir en el portafolio de servicios
</t>
    </r>
    <r>
      <rPr>
        <b/>
        <sz val="11"/>
        <color theme="1"/>
        <rFont val="Calibri"/>
        <family val="2"/>
        <scheme val="minor"/>
      </rPr>
      <t xml:space="preserve">Memorando N° SMA 24133  del 13/04/2021:
</t>
    </r>
    <r>
      <rPr>
        <sz val="11"/>
        <color theme="1"/>
        <rFont val="Calibri"/>
        <family val="2"/>
        <scheme val="minor"/>
      </rPr>
      <t xml:space="preserve">Formular y actualizar el Plan Anual de Adquisiciones -PAA- SMA, se dio respuesta de la SMA al memorando circular enviado por contratación (MC No. DC 68682 11/11/2020) con SMA 8000 del 18/12/2020 en el cual fue enviado el PAA de la SMA. Se enviaron correos respectivos a contratación con la información de los PAA de la SMA para Gerencia Integral (19 de enero de 2021) y para los proyectos de Sostenibilidad (31 de marzo de 2021).
</t>
    </r>
    <r>
      <rPr>
        <b/>
        <sz val="11"/>
        <color theme="1"/>
        <rFont val="Calibri"/>
        <family val="2"/>
        <scheme val="minor"/>
      </rPr>
      <t xml:space="preserve">Memorando N° SEI 23865 del 12/04/2021:
</t>
    </r>
    <r>
      <rPr>
        <sz val="11"/>
        <color theme="1"/>
        <rFont val="Calibri"/>
        <family val="2"/>
        <scheme val="minor"/>
      </rPr>
      <t xml:space="preserve">Se proyectó memorando SEI 78802 del 16-12-2020 entregando PAA 2021. Así mismo se genera actualización con correo del 21 de enero de 2021.
</t>
    </r>
    <r>
      <rPr>
        <b/>
        <sz val="11"/>
        <color theme="1"/>
        <rFont val="Calibri"/>
        <family val="2"/>
        <scheme val="minor"/>
      </rPr>
      <t>Memorando N°  SPA 21724  del 30/03/2021:</t>
    </r>
    <r>
      <rPr>
        <sz val="11"/>
        <color theme="1"/>
        <rFont val="Calibri"/>
        <family val="2"/>
        <scheme val="minor"/>
      </rPr>
      <t xml:space="preserve">
Se formuló el Plan Anual de Adquisiciones de la presente vigencia -2021- según correo electrónico de 15/01/21 , se actualizó incluyendo la atención a las obras de protección costera en el sector Barranquilla - Ciénaga en  el Departamento de Magdalena según correo electrónico de 09/02/21 y se realizo ajuste mediante correo electrónico de 25/03/21.  Evidencia en SECOP II: https://community.secop.gov.co/Public/App/AnnualPurchasingPlanManagementPublic/Index?currentLanguage=en&amp;Page=login&amp;Country=CO&amp;SkinName=CCE</t>
    </r>
  </si>
  <si>
    <r>
      <rPr>
        <b/>
        <sz val="11"/>
        <color theme="1"/>
        <rFont val="Calibri"/>
        <family val="2"/>
        <scheme val="minor"/>
      </rPr>
      <t>Memorando N° OCI 24089  del 12/04/2021:</t>
    </r>
    <r>
      <rPr>
        <sz val="11"/>
        <color theme="1"/>
        <rFont val="Calibri"/>
        <family val="2"/>
        <scheme val="minor"/>
      </rPr>
      <t xml:space="preserve">
De conformidad con el Plan de Auditoría Anual Aprobado por el Comité Institucional de Coordinación de Control Interno el  09 de marzo de 2021, esta actividad se encuentra programada en los Planes Operativos de la OCI a partir del segundo trimestre de la vigencia.</t>
    </r>
  </si>
  <si>
    <t>Avance frente a programado en 1ª trimestre</t>
  </si>
  <si>
    <t>1. Socialización nueva guía de administración del Riesgo mediante MEMORANDO CIRCULAR No OAP 5946 del 02/02/2021
2. Desarrollo del 1°encuentro de facilitadores del MIPG para socializar la nueva guía metodológica, presentar propuesta de actualización d ela política institucional de administración del riesgo, autodiagnóstico a la luz de la nueva metodología y plan de transición (hoja de ruta)
3. Aprobación de riesgos de corrupción 2021 por parte del Comité Institucional de gestión y Desempeño en sesión del 28 de enero
4. Reporte de Monitoreo de riesgos 2020-2021 a la Oficina Asesora de Planeación, en formato estandarizado, por parte de facilitadores del MIPG y líderes de proceso (correos y memorandos)
5. Informes de estado del arte mensuales socializados mediante memorandos circulares
6. Remisión a los facilitadores del MIPG del formato parametrizado para reportara monitoreo del primer trimestre
7.  Consolidación de aportes internos y externos para incluir en la  propuesta de actualización de la política institucional de administración del riesgo
8. Coordinación de prueba piloto para identificar mejoras en procedimientos y formatos para la identificación y valoración de riesgo de gestión y corrupción.
Memorando N° OCI 24089  del 12/04/2021:
En Reunión del Comité Institucional de Coordinación de Control Interno realizada el 9 de marzo de 2021 fue presentado el resultado de la Auditoría a la Gestión del Riesgo y de Procesos 2020 notificado a la Dirección General en memorando OCI 71703 del 23/11/2020 https://www.invias.gov.co/index.php/archivo-y-documentos/hechos-de-transparencia/informes-control-interno/11422-auditoria-a-la-gestion-del-riesgo-y-procesos-sistema-de-gestion-2020; así mismo,  se acordó realizar reunión extraordinaria del Comité para la presentación y  aprobación de la actualización de la  Política Institucional de Administración del Riesgo, de conformidad con la Guía para la administración del riesgo y el diseño de controles versión 5 de diciembre de 2020 del DAFP</t>
  </si>
  <si>
    <t>1. Publicación en página web y promoción mediante banner de la propuesta de Mapa de riesgos de corrupción
2. Aprobación de riesgos de corrupción 2021 por parte del Comité Institucional de gestión y Desempeño en sesión del 28 d enero
3. Reporte de Monitoreo de riesgos 2020-2021 a la Oficina Asesora de Planeación</t>
  </si>
  <si>
    <r>
      <t xml:space="preserve">1. Socialización propuesta de actualización de la política institucional de administración del Riesgo mediante MEMORANDO CIRCULAR No OAP 5946 del 02/02/2021 - solicitando aportes antes del 25 de febrero
2. Desarrollo del 1°encuentro de facilitadores del MIPG para socializar la nueva guía metodológica, presentar propuesta de actualización d ela política institucional de administración del riesgo, autodiagnóstico a la luz de la nueva metodología y plan de transición (hoja de ruta)
3. Solicitud al grupo de comunicaciones con propuesta de banner y parrilla digital, para vincular actores externos.
4. Solicitud de acompañamiento técnico a los líderes de política consolidando aportes del DAFP, MINTIC y Secretaría de Transparencia de Presidencia.
5. Aportes consolidados y en análisis, para incorporar en el proyecto de actualización de la política
</t>
    </r>
    <r>
      <rPr>
        <b/>
        <sz val="11"/>
        <rFont val="Calibri"/>
        <family val="2"/>
        <scheme val="minor"/>
      </rPr>
      <t xml:space="preserve">Memorando N° DG-GC 24328  del 13/04/2021:
</t>
    </r>
    <r>
      <rPr>
        <sz val="11"/>
        <rFont val="Calibri"/>
        <family val="2"/>
        <scheme val="minor"/>
      </rPr>
      <t>Se público en la página de la entidad  banner el día 11 de marzo.</t>
    </r>
  </si>
  <si>
    <r>
      <t xml:space="preserve">1. Actual política disponible en  https://www.invias.gov.co/index.php/archivo-y-documentos/politicas-y-lineamientos/8750-politica-institucional-de-administracion-del-riesgo-2019
2. Mapa de riesgo institucional disponible en https://www.invias.gov.co/index.php/informacion-institucional/sistema-de-gestion-de-calidad
3. Mapa de riesgo de corrupción disponible en https://www.invias.gov.co/index.php/plan-anticorrupcion-y-de-atencion-al-ciudadano
4. Se está coordinando con el grupo de comunicaciones sincronizar intranet con la información de la página web en lo relativo a riesgos 
</t>
    </r>
    <r>
      <rPr>
        <b/>
        <sz val="11"/>
        <rFont val="Calibri"/>
        <family val="2"/>
        <scheme val="minor"/>
      </rPr>
      <t xml:space="preserve">Memorando N° DG-GC 24328  del 13/04/2021:
</t>
    </r>
    <r>
      <rPr>
        <sz val="11"/>
        <rFont val="Calibri"/>
        <family val="2"/>
        <scheme val="minor"/>
      </rPr>
      <t>Se diseñó parrilla  digital  y se publicó en redes sociales desde enero hasta marzo</t>
    </r>
  </si>
  <si>
    <r>
      <t xml:space="preserve">1. Monitoreo riesgos de corrupción 2020 documentado en KAWAK en formato estandarizado según reporte de la 1° línea de defensa (líderes de proceso y facilitadores del MIPG
2. Remisión a los facilitadores del MIPG del formato de reporte parametrizado para el primer trimestre.
</t>
    </r>
    <r>
      <rPr>
        <b/>
        <sz val="11"/>
        <color theme="1"/>
        <rFont val="Calibri"/>
        <family val="2"/>
        <scheme val="minor"/>
      </rPr>
      <t xml:space="preserve">
Memorando N° OCI 24089  del 12/04/2021: 
</t>
    </r>
    <r>
      <rPr>
        <sz val="11"/>
        <color theme="1"/>
        <rFont val="Calibri"/>
        <family val="2"/>
        <scheme val="minor"/>
      </rPr>
      <t>En virtud de las funciones de evaluación y seguimiento de la OCI, se realizó y publicó el 18/01/2021 en la página WEB de la Entidad el Seguimiento al Plan Anticorrupción y Atención al Ciudadano - Mapa de Riesgos de Corrupción y Estrategia de Racionalización de Trámites Consolidada con corte a 31 de diciembre de 2020.
https://www.invias.gov.co/index.php/archivo-y-documentos/hechos-de-transparencia/planeacion-gestion-y-control/11245-seguimiento-al-plan-anticorrupcion-y-atencion-al-ciudadano-mapa-de-riesgos-de-corrupcion-y-estrategia-de-racionalizacion-consolidada-con-corte-a-31-de-diciembre-de-2020 .</t>
    </r>
  </si>
  <si>
    <r>
      <t>1. Información con corte al 31 de diciembre 2020 publicada y socializada en KAWAK mediante noticia del 18 de febrero.
2. Solicitud de reporte de avances mediante MEMORANDO CIRCULAR No OAP 21066 del 26/03/2021 y correos electrónicos a los coordinadores de los grupos de trabajo de la Oficina asesora de Planeación 
3. Consolidación de información recibida mediante: Memorando N° SF 26695  del 21/04/2021, Memorando N° DO 26133  del 19/04/2021, Memorando N° DC 25153  del 15/04/2021, Memorando N° DG-GC 24328  del 13/04/2021, Memorando N° SA-GGT 24347  del 13/04/2021, Memorando N° DG-GC 24381  del 13/04/2021, Memorando N° DT 24274  del 13/04/2021, Memorando N° SA 24258  del 13/04/2021, Memorando N° SG-GAC 24263  del 13/04/2021, Memorando N° SMA 24133  del 13/04/2021, Memorando N° OCI 24089  del 12/04/2021, Memorando N° SEI 23865 del 12/04/2021</t>
    </r>
    <r>
      <rPr>
        <sz val="11"/>
        <rFont val="Calibri"/>
        <family val="2"/>
        <scheme val="minor"/>
      </rPr>
      <t xml:space="preserve"> y Memorando N°  SPA 21724  del 30/03/2021:</t>
    </r>
    <r>
      <rPr>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</si>
</sst>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Segoe UI Historic"/>
      <family val="2"/>
    </font>
    <font>
      <b/>
      <sz val="12"/>
      <color theme="1"/>
      <name val="Calibri"/>
      <family val="2"/>
    </font>
    <font>
      <b/>
      <sz val="11"/>
      <name val="Calibri"/>
      <family val="2"/>
    </font>
    <font>
      <sz val="11"/>
      <name val="Calibri"/>
      <family val="2"/>
    </font>
    <font>
      <b/>
      <shadow/>
      <sz val="11"/>
      <name val="Calibri"/>
      <family val="2"/>
    </font>
    <font>
      <b/>
      <sz val="14"/>
      <color theme="0"/>
      <name val="Calibri"/>
      <family val="2"/>
    </font>
    <font>
      <b/>
      <sz val="11"/>
      <color rgb="FFFFFFFF"/>
      <name val="Calibri"/>
      <family val="2"/>
      <scheme val="minor"/>
    </font>
    <font>
      <sz val="11"/>
      <color rgb="FFFFFFFF"/>
      <name val="Calibri"/>
      <family val="2"/>
      <scheme val="minor"/>
    </font>
    <font>
      <b/>
      <sz val="10"/>
      <name val="Calibri"/>
      <family val="2"/>
      <scheme val="minor"/>
    </font>
    <font>
      <sz val="11"/>
      <name val="Calibri"/>
      <family val="2"/>
      <scheme val="minor"/>
    </font>
    <font>
      <b/>
      <sz val="11"/>
      <name val="Calibri"/>
      <family val="2"/>
      <scheme val="minor"/>
    </font>
  </fonts>
  <fills count="34">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rgb="FFFFE8CB"/>
        <bgColor indexed="64"/>
      </patternFill>
    </fill>
    <fill>
      <patternFill patternType="solid">
        <fgColor rgb="FFFFF4E7"/>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theme="8" tint="-0.499984740745262"/>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s>
  <borders count="107">
    <border>
      <left/>
      <right/>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bottom/>
      <diagonal/>
    </border>
    <border>
      <left style="medium">
        <color rgb="FFFFFFFF"/>
      </left>
      <right style="medium">
        <color rgb="FFFFFFFF"/>
      </right>
      <top style="medium">
        <color rgb="FFFFFFFF"/>
      </top>
      <bottom/>
      <diagonal/>
    </border>
    <border>
      <left style="medium">
        <color rgb="FFFFFFFF"/>
      </left>
      <right style="medium">
        <color rgb="FFFFFFFF"/>
      </right>
      <top style="thick">
        <color rgb="FFFFFFFF"/>
      </top>
      <bottom/>
      <diagonal/>
    </border>
    <border>
      <left style="medium">
        <color rgb="FFFFFFFF"/>
      </left>
      <right style="medium">
        <color rgb="FFFFFFFF"/>
      </right>
      <top style="thick">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bottom/>
      <diagonal/>
    </border>
    <border>
      <left style="medium">
        <color rgb="FFFFFFFF"/>
      </left>
      <right style="medium">
        <color rgb="FFFFFFFF"/>
      </right>
      <top/>
      <bottom style="medium">
        <color rgb="FFFFFFFF"/>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rgb="FFFFFFFF"/>
      </bottom>
      <diagonal/>
    </border>
    <border>
      <left/>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medium">
        <color rgb="FFFFFFFF"/>
      </left>
      <right style="medium">
        <color indexed="64"/>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rgb="FFFFFFFF"/>
      </right>
      <top style="medium">
        <color indexed="64"/>
      </top>
      <bottom/>
      <diagonal/>
    </border>
    <border>
      <left style="medium">
        <color rgb="FFFFFFFF"/>
      </left>
      <right style="medium">
        <color rgb="FFFFFFFF"/>
      </right>
      <top style="medium">
        <color indexed="64"/>
      </top>
      <bottom style="medium">
        <color rgb="FFFFFFFF"/>
      </bottom>
      <diagonal/>
    </border>
    <border>
      <left style="medium">
        <color rgb="FFFFFFFF"/>
      </left>
      <right style="medium">
        <color rgb="FFFFFFFF"/>
      </right>
      <top style="medium">
        <color indexed="64"/>
      </top>
      <bottom style="thick">
        <color rgb="FFFFFFFF"/>
      </bottom>
      <diagonal/>
    </border>
    <border>
      <left style="medium">
        <color rgb="FFFFFFFF"/>
      </left>
      <right/>
      <top style="medium">
        <color indexed="64"/>
      </top>
      <bottom style="thick">
        <color rgb="FFFFFFFF"/>
      </bottom>
      <diagonal/>
    </border>
    <border>
      <left style="medium">
        <color indexed="64"/>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style="medium">
        <color indexed="64"/>
      </left>
      <right style="medium">
        <color rgb="FFFFFFFF"/>
      </right>
      <top/>
      <bottom/>
      <diagonal/>
    </border>
    <border>
      <left style="medium">
        <color rgb="FFFFFFFF"/>
      </left>
      <right/>
      <top style="thick">
        <color rgb="FFFFFFFF"/>
      </top>
      <bottom/>
      <diagonal/>
    </border>
    <border>
      <left style="medium">
        <color indexed="64"/>
      </left>
      <right style="medium">
        <color rgb="FFFFFFFF"/>
      </right>
      <top style="thick">
        <color rgb="FFFFFFFF"/>
      </top>
      <bottom/>
      <diagonal/>
    </border>
    <border>
      <left style="medium">
        <color rgb="FFFFFFFF"/>
      </left>
      <right style="medium">
        <color indexed="64"/>
      </right>
      <top style="thick">
        <color rgb="FFFFFFFF"/>
      </top>
      <bottom/>
      <diagonal/>
    </border>
    <border>
      <left style="medium">
        <color rgb="FFFFFFFF"/>
      </left>
      <right/>
      <top style="thick">
        <color rgb="FFFFFFFF"/>
      </top>
      <bottom style="thick">
        <color rgb="FFFFFFFF"/>
      </bottom>
      <diagonal/>
    </border>
    <border>
      <left style="medium">
        <color indexed="64"/>
      </left>
      <right style="medium">
        <color rgb="FFFFFFFF"/>
      </right>
      <top style="thick">
        <color rgb="FFFFFFFF"/>
      </top>
      <bottom style="thick">
        <color rgb="FFFFFFFF"/>
      </bottom>
      <diagonal/>
    </border>
    <border>
      <left style="medium">
        <color rgb="FFFFFFFF"/>
      </left>
      <right style="medium">
        <color indexed="64"/>
      </right>
      <top style="thick">
        <color rgb="FFFFFFFF"/>
      </top>
      <bottom style="thick">
        <color rgb="FFFFFFFF"/>
      </bottom>
      <diagonal/>
    </border>
    <border>
      <left style="medium">
        <color rgb="FFFFFFFF"/>
      </left>
      <right/>
      <top style="thick">
        <color rgb="FFFFFFFF"/>
      </top>
      <bottom style="medium">
        <color rgb="FFFFFFFF"/>
      </bottom>
      <diagonal/>
    </border>
    <border>
      <left style="medium">
        <color indexed="64"/>
      </left>
      <right style="medium">
        <color rgb="FFFFFFFF"/>
      </right>
      <top style="thick">
        <color rgb="FFFFFFFF"/>
      </top>
      <bottom style="medium">
        <color rgb="FFFFFFFF"/>
      </bottom>
      <diagonal/>
    </border>
    <border>
      <left style="medium">
        <color rgb="FFFFFFFF"/>
      </left>
      <right style="medium">
        <color indexed="64"/>
      </right>
      <top style="thick">
        <color rgb="FFFFFFFF"/>
      </top>
      <bottom style="medium">
        <color rgb="FFFFFFFF"/>
      </bottom>
      <diagonal/>
    </border>
    <border>
      <left style="thin">
        <color theme="0"/>
      </left>
      <right style="medium">
        <color rgb="FFFFFFFF"/>
      </right>
      <top style="thin">
        <color theme="0"/>
      </top>
      <bottom style="medium">
        <color indexed="64"/>
      </bottom>
      <diagonal/>
    </border>
    <border>
      <left style="medium">
        <color rgb="FFFFFFFF"/>
      </left>
      <right/>
      <top style="thin">
        <color theme="0"/>
      </top>
      <bottom style="medium">
        <color indexed="64"/>
      </bottom>
      <diagonal/>
    </border>
    <border>
      <left style="medium">
        <color indexed="64"/>
      </left>
      <right style="medium">
        <color rgb="FFFFFFFF"/>
      </right>
      <top style="thin">
        <color theme="0"/>
      </top>
      <bottom style="medium">
        <color indexed="64"/>
      </bottom>
      <diagonal/>
    </border>
    <border>
      <left style="medium">
        <color rgb="FFFFFFFF"/>
      </left>
      <right style="medium">
        <color rgb="FFFFFFFF"/>
      </right>
      <top style="thin">
        <color theme="0"/>
      </top>
      <bottom style="medium">
        <color indexed="64"/>
      </bottom>
      <diagonal/>
    </border>
    <border>
      <left style="medium">
        <color rgb="FFFFFFFF"/>
      </left>
      <right style="medium">
        <color indexed="64"/>
      </right>
      <top style="thin">
        <color theme="0"/>
      </top>
      <bottom style="medium">
        <color indexed="64"/>
      </bottom>
      <diagonal/>
    </border>
    <border>
      <left style="medium">
        <color indexed="64"/>
      </left>
      <right style="medium">
        <color rgb="FFFFFFFF"/>
      </right>
      <top/>
      <bottom style="medium">
        <color indexed="64"/>
      </bottom>
      <diagonal/>
    </border>
    <border>
      <left style="medium">
        <color rgb="FFFFFFFF"/>
      </left>
      <right/>
      <top/>
      <bottom style="medium">
        <color indexed="64"/>
      </bottom>
      <diagonal/>
    </border>
    <border>
      <left style="medium">
        <color rgb="FFFFFFFF"/>
      </left>
      <right style="medium">
        <color rgb="FFFFFFFF"/>
      </right>
      <top style="thick">
        <color rgb="FFFFFFFF"/>
      </top>
      <bottom style="medium">
        <color indexed="64"/>
      </bottom>
      <diagonal/>
    </border>
    <border>
      <left style="medium">
        <color rgb="FFFFFFFF"/>
      </left>
      <right/>
      <top style="thick">
        <color rgb="FFFFFFFF"/>
      </top>
      <bottom style="medium">
        <color indexed="64"/>
      </bottom>
      <diagonal/>
    </border>
    <border>
      <left style="medium">
        <color indexed="64"/>
      </left>
      <right style="medium">
        <color rgb="FFFFFFFF"/>
      </right>
      <top style="thick">
        <color rgb="FFFFFFFF"/>
      </top>
      <bottom style="medium">
        <color indexed="64"/>
      </bottom>
      <diagonal/>
    </border>
    <border>
      <left style="medium">
        <color rgb="FFFFFFFF"/>
      </left>
      <right style="medium">
        <color indexed="64"/>
      </right>
      <top style="thick">
        <color rgb="FFFFFFFF"/>
      </top>
      <bottom style="medium">
        <color indexed="64"/>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style="medium">
        <color rgb="FFFFFFFF"/>
      </right>
      <top/>
      <bottom style="medium">
        <color rgb="FFFFFFFF"/>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medium">
        <color rgb="FFFFFFFF"/>
      </top>
      <bottom style="medium">
        <color rgb="FFFFFFFF"/>
      </bottom>
      <diagonal/>
    </border>
    <border>
      <left style="medium">
        <color indexed="64"/>
      </left>
      <right/>
      <top/>
      <bottom style="medium">
        <color indexed="64"/>
      </bottom>
      <diagonal/>
    </border>
    <border>
      <left/>
      <right/>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rgb="FFFFFFFF"/>
      </left>
      <right style="medium">
        <color rgb="FFFFFFFF"/>
      </right>
      <top style="medium">
        <color indexed="64"/>
      </top>
      <bottom/>
      <diagonal/>
    </border>
    <border>
      <left style="medium">
        <color rgb="FFFFFFFF"/>
      </left>
      <right/>
      <top style="medium">
        <color indexed="64"/>
      </top>
      <bottom style="medium">
        <color rgb="FFFFFFFF"/>
      </bottom>
      <diagonal/>
    </border>
    <border>
      <left style="medium">
        <color indexed="64"/>
      </left>
      <right style="medium">
        <color rgb="FFFFFFFF"/>
      </right>
      <top style="medium">
        <color indexed="64"/>
      </top>
      <bottom style="medium">
        <color rgb="FFFFFFFF"/>
      </bottom>
      <diagonal/>
    </border>
    <border>
      <left style="medium">
        <color rgb="FFFFFFFF"/>
      </left>
      <right style="medium">
        <color indexed="64"/>
      </right>
      <top style="medium">
        <color indexed="64"/>
      </top>
      <bottom style="medium">
        <color rgb="FFFFFFFF"/>
      </bottom>
      <diagonal/>
    </border>
    <border>
      <left style="medium">
        <color rgb="FFFFFFFF"/>
      </left>
      <right/>
      <top style="medium">
        <color rgb="FFFFFFFF"/>
      </top>
      <bottom style="medium">
        <color rgb="FFFFFFFF"/>
      </bottom>
      <diagonal/>
    </border>
    <border>
      <left style="medium">
        <color rgb="FFFFFFFF"/>
      </left>
      <right style="medium">
        <color rgb="FFFFFFFF"/>
      </right>
      <top style="medium">
        <color rgb="FFFFFFFF"/>
      </top>
      <bottom style="medium">
        <color indexed="64"/>
      </bottom>
      <diagonal/>
    </border>
    <border>
      <left style="medium">
        <color rgb="FFFFFFFF"/>
      </left>
      <right/>
      <top style="medium">
        <color rgb="FFFFFFFF"/>
      </top>
      <bottom style="medium">
        <color indexed="64"/>
      </bottom>
      <diagonal/>
    </border>
    <border>
      <left style="medium">
        <color indexed="64"/>
      </left>
      <right style="medium">
        <color rgb="FFFFFFFF"/>
      </right>
      <top style="medium">
        <color rgb="FFFFFFFF"/>
      </top>
      <bottom style="medium">
        <color indexed="64"/>
      </bottom>
      <diagonal/>
    </border>
    <border>
      <left style="medium">
        <color rgb="FFFFFFFF"/>
      </left>
      <right style="medium">
        <color indexed="64"/>
      </right>
      <top style="medium">
        <color rgb="FFFFFFFF"/>
      </top>
      <bottom style="medium">
        <color indexed="64"/>
      </bottom>
      <diagonal/>
    </border>
    <border>
      <left style="medium">
        <color rgb="FFFFFFFF"/>
      </left>
      <right/>
      <top style="medium">
        <color indexed="64"/>
      </top>
      <bottom/>
      <diagonal/>
    </border>
    <border>
      <left style="medium">
        <color rgb="FFFFFFFF"/>
      </left>
      <right style="medium">
        <color indexed="64"/>
      </right>
      <top style="medium">
        <color indexed="64"/>
      </top>
      <bottom/>
      <diagonal/>
    </border>
    <border>
      <left style="thick">
        <color rgb="FFFFFFFF"/>
      </left>
      <right style="medium">
        <color rgb="FFFFFFFF"/>
      </right>
      <top style="thick">
        <color rgb="FFFFFFFF"/>
      </top>
      <bottom style="medium">
        <color rgb="FFFFFFFF"/>
      </bottom>
      <diagonal/>
    </border>
    <border>
      <left style="thick">
        <color rgb="FFFFFFFF"/>
      </left>
      <right style="medium">
        <color rgb="FFFFFFFF"/>
      </right>
      <top style="medium">
        <color rgb="FFFFFFFF"/>
      </top>
      <bottom/>
      <diagonal/>
    </border>
    <border>
      <left style="thick">
        <color rgb="FFFFFFFF"/>
      </left>
      <right style="medium">
        <color rgb="FFFFFFFF"/>
      </right>
      <top style="medium">
        <color rgb="FFFFFFFF"/>
      </top>
      <bottom style="medium">
        <color rgb="FFFFFFFF"/>
      </bottom>
      <diagonal/>
    </border>
    <border>
      <left style="medium">
        <color rgb="FFFFFFFF"/>
      </left>
      <right/>
      <top/>
      <bottom style="thick">
        <color rgb="FFFFFFFF"/>
      </bottom>
      <diagonal/>
    </border>
    <border>
      <left style="medium">
        <color rgb="FFFFFFFF"/>
      </left>
      <right style="medium">
        <color rgb="FFFFFFFF"/>
      </right>
      <top/>
      <bottom style="medium">
        <color indexed="64"/>
      </bottom>
      <diagonal/>
    </border>
    <border>
      <left style="medium">
        <color rgb="FFFFFFFF"/>
      </left>
      <right/>
      <top style="medium">
        <color rgb="FFFFFFFF"/>
      </top>
      <bottom style="thick">
        <color rgb="FFFFFFFF"/>
      </bottom>
      <diagonal/>
    </border>
    <border>
      <left style="medium">
        <color indexed="64"/>
      </left>
      <right style="medium">
        <color rgb="FFFFFFFF"/>
      </right>
      <top style="medium">
        <color rgb="FFFFFFFF"/>
      </top>
      <bottom style="thick">
        <color rgb="FFFFFFFF"/>
      </bottom>
      <diagonal/>
    </border>
    <border>
      <left style="medium">
        <color rgb="FFFFFFFF"/>
      </left>
      <right style="medium">
        <color indexed="64"/>
      </right>
      <top style="medium">
        <color rgb="FFFFFFFF"/>
      </top>
      <bottom style="thick">
        <color rgb="FFFFFFF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rgb="FFFFFFFF"/>
      </left>
      <right style="medium">
        <color rgb="FFFFFFFF"/>
      </right>
      <top style="medium">
        <color indexed="64"/>
      </top>
      <bottom style="medium">
        <color indexed="64"/>
      </bottom>
      <diagonal/>
    </border>
    <border>
      <left style="medium">
        <color rgb="FFFFFFFF"/>
      </left>
      <right/>
      <top style="medium">
        <color indexed="64"/>
      </top>
      <bottom style="medium">
        <color indexed="64"/>
      </bottom>
      <diagonal/>
    </border>
    <border>
      <left style="medium">
        <color indexed="64"/>
      </left>
      <right style="medium">
        <color rgb="FFFFFFFF"/>
      </right>
      <top style="medium">
        <color indexed="64"/>
      </top>
      <bottom style="medium">
        <color indexed="64"/>
      </bottom>
      <diagonal/>
    </border>
    <border>
      <left style="medium">
        <color rgb="FFFFFFFF"/>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style="medium">
        <color indexed="64"/>
      </left>
      <right/>
      <top/>
      <bottom style="medium">
        <color rgb="FFFFFFFF"/>
      </bottom>
      <diagonal/>
    </border>
    <border>
      <left style="medium">
        <color rgb="FFFFFFFF"/>
      </left>
      <right/>
      <top/>
      <bottom style="medium">
        <color rgb="FFFFFFFF"/>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3" fillId="0" borderId="0"/>
  </cellStyleXfs>
  <cellXfs count="470">
    <xf numFmtId="0" fontId="0" fillId="0" borderId="0" xfId="0"/>
    <xf numFmtId="0" fontId="0" fillId="0" borderId="0" xfId="0" applyAlignment="1">
      <alignment textRotation="90"/>
    </xf>
    <xf numFmtId="0" fontId="0" fillId="0" borderId="0" xfId="0" applyAlignment="1">
      <alignment horizontal="center" vertical="center"/>
    </xf>
    <xf numFmtId="0" fontId="5" fillId="6" borderId="5" xfId="0" applyFont="1" applyFill="1" applyBorder="1" applyAlignment="1">
      <alignment horizontal="center" vertical="center" wrapText="1" readingOrder="1"/>
    </xf>
    <xf numFmtId="0" fontId="5" fillId="6" borderId="20" xfId="0" applyFont="1" applyFill="1" applyBorder="1" applyAlignment="1">
      <alignment horizontal="center" vertical="center" wrapText="1" readingOrder="1"/>
    </xf>
    <xf numFmtId="1" fontId="4" fillId="5" borderId="23" xfId="2" applyNumberFormat="1" applyFont="1" applyFill="1" applyBorder="1" applyAlignment="1">
      <alignment horizontal="center" vertical="center" wrapText="1"/>
    </xf>
    <xf numFmtId="164" fontId="4" fillId="5" borderId="24" xfId="1" applyNumberFormat="1" applyFont="1" applyFill="1" applyBorder="1" applyAlignment="1">
      <alignment horizontal="center" vertical="center" wrapText="1"/>
    </xf>
    <xf numFmtId="1" fontId="4" fillId="5" borderId="24" xfId="2" applyNumberFormat="1" applyFont="1" applyFill="1" applyBorder="1" applyAlignment="1">
      <alignment horizontal="center" vertical="center" wrapText="1"/>
    </xf>
    <xf numFmtId="164" fontId="4" fillId="5" borderId="25" xfId="1" applyNumberFormat="1" applyFont="1" applyFill="1" applyBorder="1" applyAlignment="1">
      <alignment horizontal="center" vertical="center" wrapText="1"/>
    </xf>
    <xf numFmtId="0" fontId="6" fillId="8" borderId="27" xfId="0" applyFont="1" applyFill="1" applyBorder="1" applyAlignment="1">
      <alignment horizontal="center" vertical="center" wrapText="1" readingOrder="1"/>
    </xf>
    <xf numFmtId="0" fontId="7" fillId="9" borderId="29" xfId="0" applyFont="1" applyFill="1" applyBorder="1" applyAlignment="1">
      <alignment horizontal="center" vertical="center" wrapText="1" readingOrder="1"/>
    </xf>
    <xf numFmtId="0" fontId="6" fillId="9" borderId="30" xfId="0" applyFont="1" applyFill="1" applyBorder="1" applyAlignment="1">
      <alignment horizontal="center" vertical="center" wrapText="1" readingOrder="1"/>
    </xf>
    <xf numFmtId="0" fontId="6" fillId="9" borderId="28" xfId="0" applyFont="1" applyFill="1" applyBorder="1" applyAlignment="1">
      <alignment horizontal="center" vertical="center" wrapText="1" readingOrder="1"/>
    </xf>
    <xf numFmtId="0" fontId="6" fillId="9" borderId="29" xfId="0" applyFont="1" applyFill="1" applyBorder="1" applyAlignment="1">
      <alignment horizontal="center" vertical="center" wrapText="1" readingOrder="1"/>
    </xf>
    <xf numFmtId="0" fontId="6" fillId="9" borderId="31" xfId="0" applyFont="1" applyFill="1" applyBorder="1" applyAlignment="1">
      <alignment horizontal="center" vertical="center" wrapText="1" readingOrder="1"/>
    </xf>
    <xf numFmtId="1" fontId="7" fillId="9" borderId="30" xfId="0" applyNumberFormat="1" applyFont="1" applyFill="1" applyBorder="1" applyAlignment="1">
      <alignment horizontal="center" vertical="center" wrapText="1" readingOrder="1"/>
    </xf>
    <xf numFmtId="164" fontId="7" fillId="9" borderId="28" xfId="1" applyNumberFormat="1" applyFont="1" applyFill="1" applyBorder="1" applyAlignment="1">
      <alignment horizontal="center" vertical="center" wrapText="1" readingOrder="1"/>
    </xf>
    <xf numFmtId="1" fontId="7" fillId="9" borderId="28" xfId="0" applyNumberFormat="1" applyFont="1" applyFill="1" applyBorder="1" applyAlignment="1">
      <alignment horizontal="center" vertical="center" wrapText="1" readingOrder="1"/>
    </xf>
    <xf numFmtId="0" fontId="6" fillId="8" borderId="5" xfId="0" applyFont="1" applyFill="1" applyBorder="1" applyAlignment="1">
      <alignment horizontal="center" vertical="center" wrapText="1" readingOrder="1"/>
    </xf>
    <xf numFmtId="0" fontId="7" fillId="10" borderId="6" xfId="0" applyFont="1" applyFill="1" applyBorder="1" applyAlignment="1">
      <alignment horizontal="center" vertical="center" wrapText="1" readingOrder="1"/>
    </xf>
    <xf numFmtId="0" fontId="7" fillId="10" borderId="33" xfId="0" applyFont="1" applyFill="1" applyBorder="1" applyAlignment="1">
      <alignment horizontal="center" vertical="center" wrapText="1" readingOrder="1"/>
    </xf>
    <xf numFmtId="0" fontId="6" fillId="10" borderId="34" xfId="0" applyFont="1" applyFill="1" applyBorder="1" applyAlignment="1">
      <alignment horizontal="center" vertical="center" wrapText="1" readingOrder="1"/>
    </xf>
    <xf numFmtId="0" fontId="6" fillId="10" borderId="6" xfId="0" applyFont="1" applyFill="1" applyBorder="1" applyAlignment="1">
      <alignment horizontal="center" vertical="center" wrapText="1" readingOrder="1"/>
    </xf>
    <xf numFmtId="0" fontId="6" fillId="10" borderId="33" xfId="0" applyFont="1" applyFill="1" applyBorder="1" applyAlignment="1">
      <alignment horizontal="center" vertical="center" wrapText="1" readingOrder="1"/>
    </xf>
    <xf numFmtId="0" fontId="6" fillId="10" borderId="35" xfId="0" applyFont="1" applyFill="1" applyBorder="1" applyAlignment="1">
      <alignment horizontal="center" vertical="center" wrapText="1" readingOrder="1"/>
    </xf>
    <xf numFmtId="1" fontId="7" fillId="10" borderId="34" xfId="0" applyNumberFormat="1" applyFont="1" applyFill="1" applyBorder="1" applyAlignment="1">
      <alignment horizontal="center" vertical="center" wrapText="1" readingOrder="1"/>
    </xf>
    <xf numFmtId="164" fontId="7" fillId="10" borderId="6" xfId="1" applyNumberFormat="1" applyFont="1" applyFill="1" applyBorder="1" applyAlignment="1">
      <alignment horizontal="center" vertical="center" wrapText="1" readingOrder="1"/>
    </xf>
    <xf numFmtId="1" fontId="7" fillId="10" borderId="6" xfId="0" applyNumberFormat="1" applyFont="1" applyFill="1" applyBorder="1" applyAlignment="1">
      <alignment horizontal="center" vertical="center" wrapText="1" readingOrder="1"/>
    </xf>
    <xf numFmtId="0" fontId="7" fillId="9" borderId="7" xfId="0" applyFont="1" applyFill="1" applyBorder="1" applyAlignment="1">
      <alignment horizontal="center" vertical="center" wrapText="1" readingOrder="1"/>
    </xf>
    <xf numFmtId="0" fontId="7" fillId="9" borderId="36" xfId="0" applyFont="1" applyFill="1" applyBorder="1" applyAlignment="1">
      <alignment horizontal="center" vertical="center" wrapText="1" readingOrder="1"/>
    </xf>
    <xf numFmtId="0" fontId="6" fillId="9" borderId="37" xfId="0" applyFont="1" applyFill="1" applyBorder="1" applyAlignment="1">
      <alignment horizontal="center" vertical="center" wrapText="1" readingOrder="1"/>
    </xf>
    <xf numFmtId="0" fontId="6" fillId="9" borderId="7" xfId="0" applyFont="1" applyFill="1" applyBorder="1" applyAlignment="1">
      <alignment horizontal="center" vertical="center" wrapText="1" readingOrder="1"/>
    </xf>
    <xf numFmtId="0" fontId="6" fillId="9" borderId="36" xfId="0" applyFont="1" applyFill="1" applyBorder="1" applyAlignment="1">
      <alignment horizontal="center" vertical="center" wrapText="1" readingOrder="1"/>
    </xf>
    <xf numFmtId="0" fontId="6" fillId="9" borderId="38" xfId="0" applyFont="1" applyFill="1" applyBorder="1" applyAlignment="1">
      <alignment horizontal="center" vertical="center" wrapText="1" readingOrder="1"/>
    </xf>
    <xf numFmtId="1" fontId="7" fillId="9" borderId="37" xfId="0" applyNumberFormat="1" applyFont="1" applyFill="1" applyBorder="1" applyAlignment="1">
      <alignment horizontal="center" vertical="center" wrapText="1" readingOrder="1"/>
    </xf>
    <xf numFmtId="164" fontId="7" fillId="9" borderId="7" xfId="1" applyNumberFormat="1" applyFont="1" applyFill="1" applyBorder="1" applyAlignment="1">
      <alignment horizontal="center" vertical="center" wrapText="1" readingOrder="1"/>
    </xf>
    <xf numFmtId="1" fontId="7" fillId="9" borderId="7" xfId="0" applyNumberFormat="1" applyFont="1" applyFill="1" applyBorder="1" applyAlignment="1">
      <alignment horizontal="center" vertical="center" wrapText="1" readingOrder="1"/>
    </xf>
    <xf numFmtId="0" fontId="7" fillId="10" borderId="7" xfId="0" applyFont="1" applyFill="1" applyBorder="1" applyAlignment="1">
      <alignment horizontal="center" vertical="center" wrapText="1" readingOrder="1"/>
    </xf>
    <xf numFmtId="0" fontId="7" fillId="10" borderId="36" xfId="0" applyFont="1" applyFill="1" applyBorder="1" applyAlignment="1">
      <alignment horizontal="center" vertical="center" wrapText="1" readingOrder="1"/>
    </xf>
    <xf numFmtId="0" fontId="6" fillId="10" borderId="37" xfId="0" applyFont="1" applyFill="1" applyBorder="1" applyAlignment="1">
      <alignment horizontal="center" vertical="center" wrapText="1" readingOrder="1"/>
    </xf>
    <xf numFmtId="0" fontId="6" fillId="10" borderId="7" xfId="0" applyFont="1" applyFill="1" applyBorder="1" applyAlignment="1">
      <alignment horizontal="center" vertical="center" wrapText="1" readingOrder="1"/>
    </xf>
    <xf numFmtId="0" fontId="6" fillId="10" borderId="36" xfId="0" applyFont="1" applyFill="1" applyBorder="1" applyAlignment="1">
      <alignment horizontal="center" vertical="center" wrapText="1" readingOrder="1"/>
    </xf>
    <xf numFmtId="0" fontId="6" fillId="10" borderId="38" xfId="0" applyFont="1" applyFill="1" applyBorder="1" applyAlignment="1">
      <alignment horizontal="center" vertical="center" wrapText="1" readingOrder="1"/>
    </xf>
    <xf numFmtId="1" fontId="7" fillId="10" borderId="37" xfId="0" applyNumberFormat="1" applyFont="1" applyFill="1" applyBorder="1" applyAlignment="1">
      <alignment horizontal="center" vertical="center" wrapText="1" readingOrder="1"/>
    </xf>
    <xf numFmtId="164" fontId="7" fillId="10" borderId="7" xfId="1" applyNumberFormat="1" applyFont="1" applyFill="1" applyBorder="1" applyAlignment="1">
      <alignment horizontal="center" vertical="center" wrapText="1" readingOrder="1"/>
    </xf>
    <xf numFmtId="1" fontId="7" fillId="10" borderId="7" xfId="0" applyNumberFormat="1" applyFont="1" applyFill="1" applyBorder="1" applyAlignment="1">
      <alignment horizontal="center" vertical="center" wrapText="1" readingOrder="1"/>
    </xf>
    <xf numFmtId="0" fontId="7" fillId="9" borderId="8" xfId="0" applyFont="1" applyFill="1" applyBorder="1" applyAlignment="1">
      <alignment horizontal="center" vertical="center" wrapText="1" readingOrder="1"/>
    </xf>
    <xf numFmtId="0" fontId="7" fillId="9" borderId="39" xfId="0" applyFont="1" applyFill="1" applyBorder="1" applyAlignment="1">
      <alignment horizontal="center" vertical="center" wrapText="1" readingOrder="1"/>
    </xf>
    <xf numFmtId="0" fontId="6" fillId="9" borderId="40" xfId="0" applyFont="1" applyFill="1" applyBorder="1" applyAlignment="1">
      <alignment horizontal="center" vertical="center" wrapText="1" readingOrder="1"/>
    </xf>
    <xf numFmtId="0" fontId="6" fillId="9" borderId="8" xfId="0" applyFont="1" applyFill="1" applyBorder="1" applyAlignment="1">
      <alignment horizontal="center" vertical="center" wrapText="1" readingOrder="1"/>
    </xf>
    <xf numFmtId="0" fontId="6" fillId="9" borderId="39" xfId="0" applyFont="1" applyFill="1" applyBorder="1" applyAlignment="1">
      <alignment horizontal="center" vertical="center" wrapText="1" readingOrder="1"/>
    </xf>
    <xf numFmtId="0" fontId="6" fillId="9" borderId="41" xfId="0" applyFont="1" applyFill="1" applyBorder="1" applyAlignment="1">
      <alignment horizontal="center" vertical="center" wrapText="1" readingOrder="1"/>
    </xf>
    <xf numFmtId="1" fontId="7" fillId="9" borderId="40" xfId="0" applyNumberFormat="1" applyFont="1" applyFill="1" applyBorder="1" applyAlignment="1">
      <alignment horizontal="center" vertical="center" wrapText="1" readingOrder="1"/>
    </xf>
    <xf numFmtId="164" fontId="7" fillId="9" borderId="8" xfId="1" applyNumberFormat="1" applyFont="1" applyFill="1" applyBorder="1" applyAlignment="1">
      <alignment horizontal="center" vertical="center" wrapText="1" readingOrder="1"/>
    </xf>
    <xf numFmtId="1" fontId="7" fillId="9" borderId="8" xfId="0" applyNumberFormat="1" applyFont="1" applyFill="1" applyBorder="1" applyAlignment="1">
      <alignment horizontal="center" vertical="center" wrapText="1" readingOrder="1"/>
    </xf>
    <xf numFmtId="0" fontId="6" fillId="8" borderId="3" xfId="0" applyFont="1" applyFill="1" applyBorder="1" applyAlignment="1">
      <alignment horizontal="center" vertical="center" wrapText="1" readingOrder="1"/>
    </xf>
    <xf numFmtId="0" fontId="7" fillId="10" borderId="5" xfId="0" applyFont="1" applyFill="1" applyBorder="1" applyAlignment="1">
      <alignment horizontal="center" vertical="center" wrapText="1" readingOrder="1"/>
    </xf>
    <xf numFmtId="0" fontId="7" fillId="10" borderId="20" xfId="0" applyFont="1" applyFill="1" applyBorder="1" applyAlignment="1">
      <alignment horizontal="center" vertical="center" wrapText="1" readingOrder="1"/>
    </xf>
    <xf numFmtId="0" fontId="6" fillId="10" borderId="21" xfId="0" applyFont="1" applyFill="1" applyBorder="1" applyAlignment="1">
      <alignment horizontal="center" vertical="center" wrapText="1" readingOrder="1"/>
    </xf>
    <xf numFmtId="0" fontId="6" fillId="10" borderId="5" xfId="0" applyFont="1" applyFill="1" applyBorder="1" applyAlignment="1">
      <alignment horizontal="center" vertical="center" wrapText="1" readingOrder="1"/>
    </xf>
    <xf numFmtId="0" fontId="6" fillId="10" borderId="20" xfId="0" applyFont="1" applyFill="1" applyBorder="1" applyAlignment="1">
      <alignment horizontal="center" vertical="center" wrapText="1" readingOrder="1"/>
    </xf>
    <xf numFmtId="0" fontId="6" fillId="10" borderId="22" xfId="0" applyFont="1" applyFill="1" applyBorder="1" applyAlignment="1">
      <alignment horizontal="center" vertical="center" wrapText="1" readingOrder="1"/>
    </xf>
    <xf numFmtId="1" fontId="7" fillId="10" borderId="21" xfId="0" applyNumberFormat="1" applyFont="1" applyFill="1" applyBorder="1" applyAlignment="1">
      <alignment horizontal="center" vertical="center" wrapText="1" readingOrder="1"/>
    </xf>
    <xf numFmtId="164" fontId="7" fillId="10" borderId="5" xfId="1" applyNumberFormat="1" applyFont="1" applyFill="1" applyBorder="1" applyAlignment="1">
      <alignment horizontal="center" vertical="center" wrapText="1" readingOrder="1"/>
    </xf>
    <xf numFmtId="1" fontId="7" fillId="10" borderId="5" xfId="0" applyNumberFormat="1" applyFont="1" applyFill="1" applyBorder="1" applyAlignment="1">
      <alignment horizontal="center" vertical="center" wrapText="1" readingOrder="1"/>
    </xf>
    <xf numFmtId="0" fontId="7" fillId="9" borderId="42" xfId="0" applyFont="1" applyFill="1" applyBorder="1" applyAlignment="1">
      <alignment horizontal="center" vertical="center" wrapText="1" readingOrder="1"/>
    </xf>
    <xf numFmtId="0" fontId="7" fillId="9" borderId="43" xfId="0" applyFont="1" applyFill="1" applyBorder="1" applyAlignment="1">
      <alignment horizontal="center" vertical="center" wrapText="1" readingOrder="1"/>
    </xf>
    <xf numFmtId="0" fontId="6" fillId="9" borderId="44" xfId="0" applyFont="1" applyFill="1" applyBorder="1" applyAlignment="1">
      <alignment horizontal="center" vertical="center" wrapText="1" readingOrder="1"/>
    </xf>
    <xf numFmtId="0" fontId="6" fillId="9" borderId="45" xfId="0" applyFont="1" applyFill="1" applyBorder="1" applyAlignment="1">
      <alignment horizontal="center" vertical="center" wrapText="1" readingOrder="1"/>
    </xf>
    <xf numFmtId="0" fontId="6" fillId="9" borderId="43" xfId="0" applyFont="1" applyFill="1" applyBorder="1" applyAlignment="1">
      <alignment horizontal="center" vertical="center" wrapText="1" readingOrder="1"/>
    </xf>
    <xf numFmtId="0" fontId="6" fillId="9" borderId="46" xfId="0" applyFont="1" applyFill="1" applyBorder="1" applyAlignment="1">
      <alignment horizontal="center" vertical="center" wrapText="1" readingOrder="1"/>
    </xf>
    <xf numFmtId="1" fontId="7" fillId="9" borderId="44" xfId="0" applyNumberFormat="1" applyFont="1" applyFill="1" applyBorder="1" applyAlignment="1">
      <alignment horizontal="center" vertical="center" wrapText="1" readingOrder="1"/>
    </xf>
    <xf numFmtId="164" fontId="7" fillId="9" borderId="45" xfId="1" applyNumberFormat="1" applyFont="1" applyFill="1" applyBorder="1" applyAlignment="1">
      <alignment horizontal="center" vertical="center" wrapText="1" readingOrder="1"/>
    </xf>
    <xf numFmtId="1" fontId="7" fillId="9" borderId="45" xfId="0" applyNumberFormat="1" applyFont="1" applyFill="1" applyBorder="1" applyAlignment="1">
      <alignment horizontal="center" vertical="center" wrapText="1" readingOrder="1"/>
    </xf>
    <xf numFmtId="0" fontId="7" fillId="10" borderId="49" xfId="0" applyFont="1" applyFill="1" applyBorder="1" applyAlignment="1">
      <alignment horizontal="center" vertical="center" wrapText="1" readingOrder="1"/>
    </xf>
    <xf numFmtId="0" fontId="7" fillId="10" borderId="50" xfId="0" applyFont="1" applyFill="1" applyBorder="1" applyAlignment="1">
      <alignment horizontal="center" vertical="center" wrapText="1" readingOrder="1"/>
    </xf>
    <xf numFmtId="0" fontId="6" fillId="10" borderId="51" xfId="0" applyFont="1" applyFill="1" applyBorder="1" applyAlignment="1">
      <alignment horizontal="center" vertical="center" wrapText="1" readingOrder="1"/>
    </xf>
    <xf numFmtId="0" fontId="6" fillId="10" borderId="49" xfId="0" applyFont="1" applyFill="1" applyBorder="1" applyAlignment="1">
      <alignment horizontal="center" vertical="center" wrapText="1" readingOrder="1"/>
    </xf>
    <xf numFmtId="0" fontId="6" fillId="10" borderId="50" xfId="0" applyFont="1" applyFill="1" applyBorder="1" applyAlignment="1">
      <alignment horizontal="center" vertical="center" wrapText="1" readingOrder="1"/>
    </xf>
    <xf numFmtId="0" fontId="6" fillId="10" borderId="52" xfId="0" applyFont="1" applyFill="1" applyBorder="1" applyAlignment="1">
      <alignment horizontal="center" vertical="center" wrapText="1" readingOrder="1"/>
    </xf>
    <xf numFmtId="1" fontId="7" fillId="10" borderId="51" xfId="0" applyNumberFormat="1" applyFont="1" applyFill="1" applyBorder="1" applyAlignment="1">
      <alignment horizontal="center" vertical="center" wrapText="1" readingOrder="1"/>
    </xf>
    <xf numFmtId="164" fontId="7" fillId="10" borderId="49" xfId="1" applyNumberFormat="1" applyFont="1" applyFill="1" applyBorder="1" applyAlignment="1">
      <alignment horizontal="center" vertical="center" wrapText="1" readingOrder="1"/>
    </xf>
    <xf numFmtId="1" fontId="7" fillId="10" borderId="49" xfId="0" applyNumberFormat="1" applyFont="1" applyFill="1" applyBorder="1" applyAlignment="1">
      <alignment horizontal="center" vertical="center" wrapText="1" readingOrder="1"/>
    </xf>
    <xf numFmtId="0" fontId="7" fillId="13" borderId="55" xfId="0" applyFont="1" applyFill="1" applyBorder="1" applyAlignment="1">
      <alignment horizontal="center" vertical="center" wrapText="1"/>
    </xf>
    <xf numFmtId="0" fontId="6" fillId="13" borderId="56" xfId="0" applyFont="1" applyFill="1" applyBorder="1" applyAlignment="1">
      <alignment horizontal="center" vertical="center" wrapText="1"/>
    </xf>
    <xf numFmtId="0" fontId="6" fillId="13" borderId="54" xfId="0" applyFont="1" applyFill="1" applyBorder="1" applyAlignment="1">
      <alignment horizontal="center" vertical="center" wrapText="1"/>
    </xf>
    <xf numFmtId="0" fontId="6" fillId="13" borderId="55" xfId="0" applyFont="1" applyFill="1" applyBorder="1" applyAlignment="1">
      <alignment horizontal="center" vertical="center" wrapText="1"/>
    </xf>
    <xf numFmtId="0" fontId="6" fillId="13" borderId="57" xfId="0" applyFont="1" applyFill="1" applyBorder="1" applyAlignment="1">
      <alignment horizontal="center" vertical="center" wrapText="1"/>
    </xf>
    <xf numFmtId="1" fontId="7" fillId="13" borderId="58" xfId="0" applyNumberFormat="1" applyFont="1" applyFill="1" applyBorder="1" applyAlignment="1">
      <alignment horizontal="center" vertical="center" wrapText="1" readingOrder="1"/>
    </xf>
    <xf numFmtId="164" fontId="7" fillId="13" borderId="10" xfId="1" applyNumberFormat="1" applyFont="1" applyFill="1" applyBorder="1" applyAlignment="1">
      <alignment horizontal="center" vertical="center" wrapText="1" readingOrder="1"/>
    </xf>
    <xf numFmtId="1" fontId="7" fillId="13" borderId="10" xfId="0" applyNumberFormat="1" applyFont="1" applyFill="1" applyBorder="1" applyAlignment="1">
      <alignment horizontal="center" vertical="center" wrapText="1" readingOrder="1"/>
    </xf>
    <xf numFmtId="0" fontId="7" fillId="2" borderId="60" xfId="0" applyFont="1" applyFill="1" applyBorder="1" applyAlignment="1">
      <alignment horizontal="center" vertical="center" wrapText="1"/>
    </xf>
    <xf numFmtId="0" fontId="6" fillId="2" borderId="61" xfId="0" applyFont="1" applyFill="1" applyBorder="1" applyAlignment="1">
      <alignment horizontal="center" vertical="center" wrapText="1"/>
    </xf>
    <xf numFmtId="0" fontId="6" fillId="2" borderId="59" xfId="0" applyFont="1" applyFill="1" applyBorder="1" applyAlignment="1">
      <alignment horizontal="center" vertical="center" wrapText="1"/>
    </xf>
    <xf numFmtId="0" fontId="6" fillId="2" borderId="60" xfId="0" applyFont="1" applyFill="1" applyBorder="1" applyAlignment="1">
      <alignment horizontal="center" vertical="center" wrapText="1"/>
    </xf>
    <xf numFmtId="0" fontId="6" fillId="2" borderId="62" xfId="0" applyFont="1" applyFill="1" applyBorder="1" applyAlignment="1">
      <alignment horizontal="center" vertical="center" wrapText="1"/>
    </xf>
    <xf numFmtId="1" fontId="7" fillId="2" borderId="63" xfId="0" applyNumberFormat="1" applyFont="1" applyFill="1" applyBorder="1" applyAlignment="1">
      <alignment horizontal="center" vertical="center" wrapText="1" readingOrder="1"/>
    </xf>
    <xf numFmtId="164" fontId="7" fillId="2" borderId="2" xfId="1" applyNumberFormat="1" applyFont="1" applyFill="1" applyBorder="1" applyAlignment="1">
      <alignment horizontal="center" vertical="center" wrapText="1" readingOrder="1"/>
    </xf>
    <xf numFmtId="1" fontId="7" fillId="2" borderId="2" xfId="0" applyNumberFormat="1" applyFont="1" applyFill="1" applyBorder="1" applyAlignment="1">
      <alignment horizontal="center" vertical="center" wrapText="1" readingOrder="1"/>
    </xf>
    <xf numFmtId="0" fontId="7" fillId="13" borderId="60" xfId="0" applyFont="1" applyFill="1" applyBorder="1" applyAlignment="1">
      <alignment horizontal="center" vertical="center" wrapText="1"/>
    </xf>
    <xf numFmtId="0" fontId="6" fillId="13" borderId="61" xfId="0" applyFont="1" applyFill="1" applyBorder="1" applyAlignment="1">
      <alignment horizontal="center" vertical="center" wrapText="1"/>
    </xf>
    <xf numFmtId="0" fontId="6" fillId="13" borderId="59" xfId="0" applyFont="1" applyFill="1" applyBorder="1" applyAlignment="1">
      <alignment horizontal="center" vertical="center" wrapText="1"/>
    </xf>
    <xf numFmtId="0" fontId="6" fillId="13" borderId="60" xfId="0" applyFont="1" applyFill="1" applyBorder="1" applyAlignment="1">
      <alignment horizontal="center" vertical="center" wrapText="1"/>
    </xf>
    <xf numFmtId="0" fontId="6" fillId="13" borderId="62" xfId="0" applyFont="1" applyFill="1" applyBorder="1" applyAlignment="1">
      <alignment horizontal="center" vertical="center" wrapText="1"/>
    </xf>
    <xf numFmtId="1" fontId="7" fillId="13" borderId="63" xfId="0" applyNumberFormat="1" applyFont="1" applyFill="1" applyBorder="1" applyAlignment="1">
      <alignment horizontal="center" vertical="center" wrapText="1" readingOrder="1"/>
    </xf>
    <xf numFmtId="164" fontId="7" fillId="13" borderId="2" xfId="1" applyNumberFormat="1" applyFont="1" applyFill="1" applyBorder="1" applyAlignment="1">
      <alignment horizontal="center" vertical="center" wrapText="1" readingOrder="1"/>
    </xf>
    <xf numFmtId="1" fontId="7" fillId="13" borderId="2" xfId="0" applyNumberFormat="1" applyFont="1" applyFill="1" applyBorder="1" applyAlignment="1">
      <alignment horizontal="center" vertical="center" wrapText="1" readingOrder="1"/>
    </xf>
    <xf numFmtId="1" fontId="7" fillId="13" borderId="61" xfId="0" applyNumberFormat="1" applyFont="1" applyFill="1" applyBorder="1" applyAlignment="1">
      <alignment horizontal="center" vertical="center" wrapText="1"/>
    </xf>
    <xf numFmtId="0" fontId="7" fillId="2" borderId="68" xfId="0" applyFont="1" applyFill="1" applyBorder="1" applyAlignment="1">
      <alignment horizontal="center" vertical="center" wrapText="1"/>
    </xf>
    <xf numFmtId="0" fontId="6" fillId="2" borderId="69" xfId="0" applyFont="1" applyFill="1" applyBorder="1" applyAlignment="1">
      <alignment horizontal="center" vertical="center" wrapText="1"/>
    </xf>
    <xf numFmtId="0" fontId="6" fillId="2" borderId="67" xfId="0" applyFont="1" applyFill="1" applyBorder="1" applyAlignment="1">
      <alignment horizontal="center" vertical="center" wrapText="1"/>
    </xf>
    <xf numFmtId="0" fontId="6" fillId="2" borderId="68" xfId="0" applyFont="1" applyFill="1" applyBorder="1" applyAlignment="1">
      <alignment horizontal="center" vertical="center" wrapText="1"/>
    </xf>
    <xf numFmtId="0" fontId="6" fillId="2" borderId="70" xfId="0" applyFont="1" applyFill="1" applyBorder="1" applyAlignment="1">
      <alignment horizontal="center" vertical="center" wrapText="1"/>
    </xf>
    <xf numFmtId="1" fontId="7" fillId="2" borderId="69" xfId="0" applyNumberFormat="1" applyFont="1" applyFill="1" applyBorder="1" applyAlignment="1">
      <alignment horizontal="center" vertical="center" wrapText="1"/>
    </xf>
    <xf numFmtId="0" fontId="7" fillId="16" borderId="27" xfId="0" applyFont="1" applyFill="1" applyBorder="1" applyAlignment="1">
      <alignment horizontal="center" vertical="center" wrapText="1" readingOrder="1"/>
    </xf>
    <xf numFmtId="0" fontId="7" fillId="16" borderId="72" xfId="0" applyFont="1" applyFill="1" applyBorder="1" applyAlignment="1">
      <alignment horizontal="center" vertical="center" wrapText="1" readingOrder="1"/>
    </xf>
    <xf numFmtId="0" fontId="6" fillId="16" borderId="73" xfId="0" applyFont="1" applyFill="1" applyBorder="1" applyAlignment="1">
      <alignment horizontal="center" vertical="center" wrapText="1" readingOrder="1"/>
    </xf>
    <xf numFmtId="0" fontId="6" fillId="16" borderId="27" xfId="0" applyFont="1" applyFill="1" applyBorder="1" applyAlignment="1">
      <alignment horizontal="center" vertical="center" wrapText="1" readingOrder="1"/>
    </xf>
    <xf numFmtId="0" fontId="6" fillId="16" borderId="72" xfId="0" applyFont="1" applyFill="1" applyBorder="1" applyAlignment="1">
      <alignment horizontal="center" vertical="center" wrapText="1" readingOrder="1"/>
    </xf>
    <xf numFmtId="0" fontId="6" fillId="16" borderId="74" xfId="0" applyFont="1" applyFill="1" applyBorder="1" applyAlignment="1">
      <alignment horizontal="center" vertical="center" wrapText="1" readingOrder="1"/>
    </xf>
    <xf numFmtId="1" fontId="7" fillId="16" borderId="73" xfId="0" applyNumberFormat="1" applyFont="1" applyFill="1" applyBorder="1" applyAlignment="1">
      <alignment horizontal="center" vertical="center" wrapText="1" readingOrder="1"/>
    </xf>
    <xf numFmtId="164" fontId="7" fillId="16" borderId="27" xfId="1" applyNumberFormat="1" applyFont="1" applyFill="1" applyBorder="1" applyAlignment="1">
      <alignment horizontal="center" vertical="center" wrapText="1" readingOrder="1"/>
    </xf>
    <xf numFmtId="1" fontId="7" fillId="16" borderId="27" xfId="0" applyNumberFormat="1" applyFont="1" applyFill="1" applyBorder="1" applyAlignment="1">
      <alignment horizontal="center" vertical="center" wrapText="1" readingOrder="1"/>
    </xf>
    <xf numFmtId="0" fontId="7" fillId="17" borderId="2" xfId="0" applyFont="1" applyFill="1" applyBorder="1" applyAlignment="1">
      <alignment horizontal="center" vertical="center" wrapText="1" readingOrder="1"/>
    </xf>
    <xf numFmtId="0" fontId="7" fillId="17" borderId="75" xfId="0" applyFont="1" applyFill="1" applyBorder="1" applyAlignment="1">
      <alignment horizontal="center" vertical="center" wrapText="1" readingOrder="1"/>
    </xf>
    <xf numFmtId="0" fontId="6" fillId="17" borderId="63" xfId="0" applyFont="1" applyFill="1" applyBorder="1" applyAlignment="1">
      <alignment horizontal="center" vertical="center" wrapText="1" readingOrder="1"/>
    </xf>
    <xf numFmtId="0" fontId="6" fillId="17" borderId="2" xfId="0" applyFont="1" applyFill="1" applyBorder="1" applyAlignment="1">
      <alignment horizontal="center" vertical="center" wrapText="1" readingOrder="1"/>
    </xf>
    <xf numFmtId="0" fontId="6" fillId="17" borderId="75" xfId="0" applyFont="1" applyFill="1" applyBorder="1" applyAlignment="1">
      <alignment horizontal="center" vertical="center" wrapText="1" readingOrder="1"/>
    </xf>
    <xf numFmtId="0" fontId="6" fillId="17" borderId="64" xfId="0" applyFont="1" applyFill="1" applyBorder="1" applyAlignment="1">
      <alignment horizontal="center" vertical="center" wrapText="1" readingOrder="1"/>
    </xf>
    <xf numFmtId="1" fontId="7" fillId="17" borderId="63" xfId="0" applyNumberFormat="1" applyFont="1" applyFill="1" applyBorder="1" applyAlignment="1">
      <alignment horizontal="center" vertical="center" wrapText="1" readingOrder="1"/>
    </xf>
    <xf numFmtId="164" fontId="7" fillId="17" borderId="2" xfId="1" applyNumberFormat="1" applyFont="1" applyFill="1" applyBorder="1" applyAlignment="1">
      <alignment horizontal="center" vertical="center" wrapText="1" readingOrder="1"/>
    </xf>
    <xf numFmtId="1" fontId="7" fillId="17" borderId="2" xfId="0" applyNumberFormat="1" applyFont="1" applyFill="1" applyBorder="1" applyAlignment="1">
      <alignment horizontal="center" vertical="center" wrapText="1" readingOrder="1"/>
    </xf>
    <xf numFmtId="0" fontId="7" fillId="16" borderId="2" xfId="0" applyFont="1" applyFill="1" applyBorder="1" applyAlignment="1">
      <alignment horizontal="center" vertical="center" wrapText="1" readingOrder="1"/>
    </xf>
    <xf numFmtId="0" fontId="7" fillId="16" borderId="75" xfId="0" applyFont="1" applyFill="1" applyBorder="1" applyAlignment="1">
      <alignment horizontal="center" vertical="center" wrapText="1" readingOrder="1"/>
    </xf>
    <xf numFmtId="0" fontId="6" fillId="16" borderId="63" xfId="0" applyFont="1" applyFill="1" applyBorder="1" applyAlignment="1">
      <alignment horizontal="center" vertical="center" wrapText="1" readingOrder="1"/>
    </xf>
    <xf numFmtId="0" fontId="6" fillId="16" borderId="2" xfId="0" applyFont="1" applyFill="1" applyBorder="1" applyAlignment="1">
      <alignment horizontal="center" vertical="center" wrapText="1" readingOrder="1"/>
    </xf>
    <xf numFmtId="0" fontId="6" fillId="16" borderId="75" xfId="0" applyFont="1" applyFill="1" applyBorder="1" applyAlignment="1">
      <alignment horizontal="center" vertical="center" wrapText="1" readingOrder="1"/>
    </xf>
    <xf numFmtId="0" fontId="6" fillId="16" borderId="64" xfId="0" applyFont="1" applyFill="1" applyBorder="1" applyAlignment="1">
      <alignment horizontal="center" vertical="center" wrapText="1" readingOrder="1"/>
    </xf>
    <xf numFmtId="1" fontId="7" fillId="16" borderId="63" xfId="0" applyNumberFormat="1" applyFont="1" applyFill="1" applyBorder="1" applyAlignment="1">
      <alignment horizontal="center" vertical="center" wrapText="1" readingOrder="1"/>
    </xf>
    <xf numFmtId="164" fontId="7" fillId="16" borderId="2" xfId="1" applyNumberFormat="1" applyFont="1" applyFill="1" applyBorder="1" applyAlignment="1">
      <alignment horizontal="center" vertical="center" wrapText="1" readingOrder="1"/>
    </xf>
    <xf numFmtId="1" fontId="7" fillId="16" borderId="2" xfId="0" applyNumberFormat="1" applyFont="1" applyFill="1" applyBorder="1" applyAlignment="1">
      <alignment horizontal="center" vertical="center" wrapText="1" readingOrder="1"/>
    </xf>
    <xf numFmtId="0" fontId="7" fillId="17" borderId="5" xfId="0" applyFont="1" applyFill="1" applyBorder="1" applyAlignment="1">
      <alignment horizontal="center" vertical="center" wrapText="1" readingOrder="1"/>
    </xf>
    <xf numFmtId="0" fontId="7" fillId="17" borderId="20" xfId="0" applyFont="1" applyFill="1" applyBorder="1" applyAlignment="1">
      <alignment horizontal="center" vertical="center" wrapText="1" readingOrder="1"/>
    </xf>
    <xf numFmtId="0" fontId="6" fillId="17" borderId="21" xfId="0" applyFont="1" applyFill="1" applyBorder="1" applyAlignment="1">
      <alignment horizontal="center" vertical="center" wrapText="1" readingOrder="1"/>
    </xf>
    <xf numFmtId="0" fontId="6" fillId="17" borderId="5" xfId="0" applyFont="1" applyFill="1" applyBorder="1" applyAlignment="1">
      <alignment horizontal="center" vertical="center" wrapText="1" readingOrder="1"/>
    </xf>
    <xf numFmtId="0" fontId="6" fillId="17" borderId="20" xfId="0" applyFont="1" applyFill="1" applyBorder="1" applyAlignment="1">
      <alignment horizontal="center" vertical="center" wrapText="1" readingOrder="1"/>
    </xf>
    <xf numFmtId="0" fontId="6" fillId="17" borderId="22" xfId="0" applyFont="1" applyFill="1" applyBorder="1" applyAlignment="1">
      <alignment horizontal="center" vertical="center" wrapText="1" readingOrder="1"/>
    </xf>
    <xf numFmtId="0" fontId="7" fillId="15" borderId="76" xfId="0" applyFont="1" applyFill="1" applyBorder="1" applyAlignment="1">
      <alignment horizontal="center" vertical="center" wrapText="1" readingOrder="1"/>
    </xf>
    <xf numFmtId="0" fontId="7" fillId="17" borderId="76" xfId="0" applyFont="1" applyFill="1" applyBorder="1" applyAlignment="1">
      <alignment horizontal="center" vertical="center" wrapText="1" readingOrder="1"/>
    </xf>
    <xf numFmtId="0" fontId="7" fillId="17" borderId="77" xfId="0" applyFont="1" applyFill="1" applyBorder="1" applyAlignment="1">
      <alignment horizontal="center" vertical="center" wrapText="1" readingOrder="1"/>
    </xf>
    <xf numFmtId="0" fontId="6" fillId="17" borderId="78" xfId="0" applyFont="1" applyFill="1" applyBorder="1" applyAlignment="1">
      <alignment horizontal="center" vertical="center" wrapText="1" readingOrder="1"/>
    </xf>
    <xf numFmtId="0" fontId="6" fillId="17" borderId="76" xfId="0" applyFont="1" applyFill="1" applyBorder="1" applyAlignment="1">
      <alignment horizontal="center" vertical="center" wrapText="1" readingOrder="1"/>
    </xf>
    <xf numFmtId="0" fontId="6" fillId="17" borderId="77" xfId="0" applyFont="1" applyFill="1" applyBorder="1" applyAlignment="1">
      <alignment horizontal="center" vertical="center" wrapText="1" readingOrder="1"/>
    </xf>
    <xf numFmtId="0" fontId="6" fillId="17" borderId="79" xfId="0" applyFont="1" applyFill="1" applyBorder="1" applyAlignment="1">
      <alignment horizontal="center" vertical="center" wrapText="1" readingOrder="1"/>
    </xf>
    <xf numFmtId="1" fontId="7" fillId="17" borderId="78" xfId="0" applyNumberFormat="1" applyFont="1" applyFill="1" applyBorder="1" applyAlignment="1">
      <alignment horizontal="center" vertical="center" wrapText="1" readingOrder="1"/>
    </xf>
    <xf numFmtId="164" fontId="7" fillId="17" borderId="76" xfId="1" applyNumberFormat="1" applyFont="1" applyFill="1" applyBorder="1" applyAlignment="1">
      <alignment horizontal="center" vertical="center" wrapText="1" readingOrder="1"/>
    </xf>
    <xf numFmtId="1" fontId="7" fillId="17" borderId="76" xfId="0" applyNumberFormat="1" applyFont="1" applyFill="1" applyBorder="1" applyAlignment="1">
      <alignment horizontal="center" vertical="center" wrapText="1" readingOrder="1"/>
    </xf>
    <xf numFmtId="0" fontId="7" fillId="3" borderId="71" xfId="0" applyFont="1" applyFill="1" applyBorder="1" applyAlignment="1">
      <alignment horizontal="center" vertical="center" wrapText="1" readingOrder="1"/>
    </xf>
    <xf numFmtId="0" fontId="7" fillId="3" borderId="80" xfId="0" applyFont="1" applyFill="1" applyBorder="1" applyAlignment="1">
      <alignment horizontal="center" vertical="center" wrapText="1" readingOrder="1"/>
    </xf>
    <xf numFmtId="0" fontId="6" fillId="3" borderId="26" xfId="0" applyFont="1" applyFill="1" applyBorder="1" applyAlignment="1">
      <alignment horizontal="center" vertical="center" wrapText="1" readingOrder="1"/>
    </xf>
    <xf numFmtId="0" fontId="6" fillId="3" borderId="71" xfId="0" applyFont="1" applyFill="1" applyBorder="1" applyAlignment="1">
      <alignment horizontal="center" vertical="center" wrapText="1" readingOrder="1"/>
    </xf>
    <xf numFmtId="0" fontId="6" fillId="3" borderId="80" xfId="0" applyFont="1" applyFill="1" applyBorder="1" applyAlignment="1">
      <alignment horizontal="center" vertical="center" wrapText="1" readingOrder="1"/>
    </xf>
    <xf numFmtId="0" fontId="6" fillId="3" borderId="81" xfId="0" applyFont="1" applyFill="1" applyBorder="1" applyAlignment="1">
      <alignment horizontal="center" vertical="center" wrapText="1" readingOrder="1"/>
    </xf>
    <xf numFmtId="1" fontId="7" fillId="3" borderId="26" xfId="0" applyNumberFormat="1" applyFont="1" applyFill="1" applyBorder="1" applyAlignment="1">
      <alignment horizontal="center" vertical="center" wrapText="1" readingOrder="1"/>
    </xf>
    <xf numFmtId="164" fontId="7" fillId="3" borderId="71" xfId="1" applyNumberFormat="1" applyFont="1" applyFill="1" applyBorder="1" applyAlignment="1">
      <alignment horizontal="center" vertical="center" wrapText="1" readingOrder="1"/>
    </xf>
    <xf numFmtId="1" fontId="7" fillId="3" borderId="71" xfId="0" applyNumberFormat="1" applyFont="1" applyFill="1" applyBorder="1" applyAlignment="1">
      <alignment horizontal="center" vertical="center" wrapText="1" readingOrder="1"/>
    </xf>
    <xf numFmtId="0" fontId="7" fillId="20" borderId="5" xfId="0" applyFont="1" applyFill="1" applyBorder="1" applyAlignment="1">
      <alignment horizontal="center" vertical="center" wrapText="1" readingOrder="1"/>
    </xf>
    <xf numFmtId="0" fontId="7" fillId="20" borderId="20" xfId="0" applyFont="1" applyFill="1" applyBorder="1" applyAlignment="1">
      <alignment horizontal="center" vertical="center" wrapText="1" readingOrder="1"/>
    </xf>
    <xf numFmtId="0" fontId="6" fillId="20" borderId="21" xfId="0" applyFont="1" applyFill="1" applyBorder="1" applyAlignment="1">
      <alignment horizontal="center" vertical="center" wrapText="1" readingOrder="1"/>
    </xf>
    <xf numFmtId="0" fontId="6" fillId="20" borderId="5" xfId="0" applyFont="1" applyFill="1" applyBorder="1" applyAlignment="1">
      <alignment horizontal="center" vertical="center" wrapText="1" readingOrder="1"/>
    </xf>
    <xf numFmtId="0" fontId="6" fillId="20" borderId="20" xfId="0" applyFont="1" applyFill="1" applyBorder="1" applyAlignment="1">
      <alignment horizontal="center" vertical="center" wrapText="1" readingOrder="1"/>
    </xf>
    <xf numFmtId="0" fontId="6" fillId="20" borderId="22" xfId="0" applyFont="1" applyFill="1" applyBorder="1" applyAlignment="1">
      <alignment horizontal="center" vertical="center" wrapText="1" readingOrder="1"/>
    </xf>
    <xf numFmtId="1" fontId="7" fillId="20" borderId="21" xfId="0" applyNumberFormat="1" applyFont="1" applyFill="1" applyBorder="1" applyAlignment="1">
      <alignment horizontal="center" vertical="center" wrapText="1" readingOrder="1"/>
    </xf>
    <xf numFmtId="164" fontId="7" fillId="20" borderId="5" xfId="1" applyNumberFormat="1" applyFont="1" applyFill="1" applyBorder="1" applyAlignment="1">
      <alignment horizontal="center" vertical="center" wrapText="1" readingOrder="1"/>
    </xf>
    <xf numFmtId="1" fontId="7" fillId="20" borderId="5" xfId="0" applyNumberFormat="1" applyFont="1" applyFill="1" applyBorder="1" applyAlignment="1">
      <alignment horizontal="center" vertical="center" wrapText="1" readingOrder="1"/>
    </xf>
    <xf numFmtId="0" fontId="7" fillId="3" borderId="2" xfId="0" applyFont="1" applyFill="1" applyBorder="1" applyAlignment="1">
      <alignment horizontal="center" vertical="center" wrapText="1" readingOrder="1"/>
    </xf>
    <xf numFmtId="0" fontId="7" fillId="3" borderId="75" xfId="0" applyFont="1" applyFill="1" applyBorder="1" applyAlignment="1">
      <alignment horizontal="center" vertical="center" wrapText="1" readingOrder="1"/>
    </xf>
    <xf numFmtId="0" fontId="6" fillId="3" borderId="63" xfId="0" applyFont="1" applyFill="1" applyBorder="1" applyAlignment="1">
      <alignment horizontal="center" vertical="center" wrapText="1" readingOrder="1"/>
    </xf>
    <xf numFmtId="0" fontId="6" fillId="3" borderId="2" xfId="0" applyFont="1" applyFill="1" applyBorder="1" applyAlignment="1">
      <alignment horizontal="center" vertical="center" wrapText="1" readingOrder="1"/>
    </xf>
    <xf numFmtId="0" fontId="6" fillId="3" borderId="75" xfId="0" applyFont="1" applyFill="1" applyBorder="1" applyAlignment="1">
      <alignment horizontal="center" vertical="center" wrapText="1" readingOrder="1"/>
    </xf>
    <xf numFmtId="0" fontId="6" fillId="3" borderId="64" xfId="0" applyFont="1" applyFill="1" applyBorder="1" applyAlignment="1">
      <alignment horizontal="center" vertical="center" wrapText="1" readingOrder="1"/>
    </xf>
    <xf numFmtId="1" fontId="7" fillId="3" borderId="63" xfId="0" applyNumberFormat="1" applyFont="1" applyFill="1" applyBorder="1" applyAlignment="1">
      <alignment horizontal="center" vertical="center" wrapText="1" readingOrder="1"/>
    </xf>
    <xf numFmtId="164" fontId="7" fillId="3" borderId="2" xfId="1" applyNumberFormat="1" applyFont="1" applyFill="1" applyBorder="1" applyAlignment="1">
      <alignment horizontal="center" vertical="center" wrapText="1" readingOrder="1"/>
    </xf>
    <xf numFmtId="1" fontId="7" fillId="3" borderId="2" xfId="0" applyNumberFormat="1" applyFont="1" applyFill="1" applyBorder="1" applyAlignment="1">
      <alignment horizontal="center" vertical="center" wrapText="1" readingOrder="1"/>
    </xf>
    <xf numFmtId="0" fontId="7" fillId="20" borderId="2" xfId="0" applyFont="1" applyFill="1" applyBorder="1" applyAlignment="1">
      <alignment horizontal="center" vertical="center" wrapText="1" readingOrder="1"/>
    </xf>
    <xf numFmtId="0" fontId="7" fillId="20" borderId="75" xfId="0" applyFont="1" applyFill="1" applyBorder="1" applyAlignment="1">
      <alignment horizontal="center" vertical="center" wrapText="1" readingOrder="1"/>
    </xf>
    <xf numFmtId="0" fontId="6" fillId="20" borderId="63" xfId="0" applyFont="1" applyFill="1" applyBorder="1" applyAlignment="1">
      <alignment horizontal="center" vertical="center" wrapText="1" readingOrder="1"/>
    </xf>
    <xf numFmtId="0" fontId="6" fillId="20" borderId="2" xfId="0" applyFont="1" applyFill="1" applyBorder="1" applyAlignment="1">
      <alignment horizontal="center" vertical="center" wrapText="1" readingOrder="1"/>
    </xf>
    <xf numFmtId="0" fontId="6" fillId="20" borderId="75" xfId="0" applyFont="1" applyFill="1" applyBorder="1" applyAlignment="1">
      <alignment horizontal="center" vertical="center" wrapText="1" readingOrder="1"/>
    </xf>
    <xf numFmtId="0" fontId="6" fillId="20" borderId="64" xfId="0" applyFont="1" applyFill="1" applyBorder="1" applyAlignment="1">
      <alignment horizontal="center" vertical="center" wrapText="1" readingOrder="1"/>
    </xf>
    <xf numFmtId="1" fontId="7" fillId="20" borderId="63" xfId="0" applyNumberFormat="1" applyFont="1" applyFill="1" applyBorder="1" applyAlignment="1">
      <alignment horizontal="center" vertical="center" wrapText="1" readingOrder="1"/>
    </xf>
    <xf numFmtId="164" fontId="7" fillId="20" borderId="2" xfId="1" applyNumberFormat="1" applyFont="1" applyFill="1" applyBorder="1" applyAlignment="1">
      <alignment horizontal="center" vertical="center" wrapText="1" readingOrder="1"/>
    </xf>
    <xf numFmtId="1" fontId="7" fillId="20" borderId="2" xfId="0" applyNumberFormat="1" applyFont="1" applyFill="1" applyBorder="1" applyAlignment="1">
      <alignment horizontal="center" vertical="center" wrapText="1" readingOrder="1"/>
    </xf>
    <xf numFmtId="0" fontId="7" fillId="3" borderId="5" xfId="0" applyFont="1" applyFill="1" applyBorder="1" applyAlignment="1">
      <alignment horizontal="center" vertical="center" wrapText="1" readingOrder="1"/>
    </xf>
    <xf numFmtId="0" fontId="7" fillId="3" borderId="20" xfId="0" applyFont="1" applyFill="1" applyBorder="1" applyAlignment="1">
      <alignment horizontal="center" vertical="center" wrapText="1" readingOrder="1"/>
    </xf>
    <xf numFmtId="0" fontId="6" fillId="3" borderId="21" xfId="0" applyFont="1" applyFill="1" applyBorder="1" applyAlignment="1">
      <alignment horizontal="center" vertical="center" wrapText="1" readingOrder="1"/>
    </xf>
    <xf numFmtId="0" fontId="6" fillId="3" borderId="5" xfId="0" applyFont="1" applyFill="1" applyBorder="1" applyAlignment="1">
      <alignment horizontal="center" vertical="center" wrapText="1" readingOrder="1"/>
    </xf>
    <xf numFmtId="0" fontId="6" fillId="3" borderId="20" xfId="0" applyFont="1" applyFill="1" applyBorder="1" applyAlignment="1">
      <alignment horizontal="center" vertical="center" wrapText="1" readingOrder="1"/>
    </xf>
    <xf numFmtId="0" fontId="6" fillId="3" borderId="22" xfId="0" applyFont="1" applyFill="1" applyBorder="1" applyAlignment="1">
      <alignment horizontal="center" vertical="center" wrapText="1" readingOrder="1"/>
    </xf>
    <xf numFmtId="1" fontId="7" fillId="3" borderId="21" xfId="0" applyNumberFormat="1" applyFont="1" applyFill="1" applyBorder="1" applyAlignment="1">
      <alignment horizontal="center" vertical="center" wrapText="1" readingOrder="1"/>
    </xf>
    <xf numFmtId="164" fontId="7" fillId="3" borderId="5" xfId="1" applyNumberFormat="1" applyFont="1" applyFill="1" applyBorder="1" applyAlignment="1">
      <alignment horizontal="center" vertical="center" wrapText="1" readingOrder="1"/>
    </xf>
    <xf numFmtId="1" fontId="7" fillId="3" borderId="5" xfId="0" applyNumberFormat="1" applyFont="1" applyFill="1" applyBorder="1" applyAlignment="1">
      <alignment horizontal="center" vertical="center" wrapText="1" readingOrder="1"/>
    </xf>
    <xf numFmtId="0" fontId="6" fillId="3" borderId="21" xfId="0" applyFont="1" applyFill="1" applyBorder="1" applyAlignment="1">
      <alignment horizontal="center" vertical="top" wrapText="1" readingOrder="1"/>
    </xf>
    <xf numFmtId="0" fontId="6" fillId="3" borderId="5" xfId="0" applyFont="1" applyFill="1" applyBorder="1" applyAlignment="1">
      <alignment horizontal="center" vertical="top" wrapText="1" readingOrder="1"/>
    </xf>
    <xf numFmtId="0" fontId="6" fillId="3" borderId="20" xfId="0" applyFont="1" applyFill="1" applyBorder="1" applyAlignment="1">
      <alignment horizontal="center" vertical="top" wrapText="1" readingOrder="1"/>
    </xf>
    <xf numFmtId="0" fontId="6" fillId="3" borderId="22" xfId="0" applyFont="1" applyFill="1" applyBorder="1" applyAlignment="1">
      <alignment horizontal="center" vertical="top" wrapText="1" readingOrder="1"/>
    </xf>
    <xf numFmtId="0" fontId="7" fillId="20" borderId="82" xfId="0" applyFont="1" applyFill="1" applyBorder="1" applyAlignment="1">
      <alignment horizontal="center" vertical="center" wrapText="1" readingOrder="1"/>
    </xf>
    <xf numFmtId="0" fontId="7" fillId="20" borderId="39" xfId="0" applyFont="1" applyFill="1" applyBorder="1" applyAlignment="1">
      <alignment horizontal="center" vertical="center" wrapText="1" readingOrder="1"/>
    </xf>
    <xf numFmtId="0" fontId="6" fillId="20" borderId="40" xfId="0" applyFont="1" applyFill="1" applyBorder="1" applyAlignment="1">
      <alignment horizontal="center" vertical="center" wrapText="1" readingOrder="1"/>
    </xf>
    <xf numFmtId="0" fontId="6" fillId="20" borderId="8" xfId="0" applyFont="1" applyFill="1" applyBorder="1" applyAlignment="1">
      <alignment horizontal="center" vertical="center" wrapText="1" readingOrder="1"/>
    </xf>
    <xf numFmtId="0" fontId="6" fillId="20" borderId="39" xfId="0" applyFont="1" applyFill="1" applyBorder="1" applyAlignment="1">
      <alignment horizontal="center" vertical="center" wrapText="1" readingOrder="1"/>
    </xf>
    <xf numFmtId="0" fontId="6" fillId="20" borderId="41" xfId="0" applyFont="1" applyFill="1" applyBorder="1" applyAlignment="1">
      <alignment horizontal="center" vertical="center" wrapText="1" readingOrder="1"/>
    </xf>
    <xf numFmtId="1" fontId="7" fillId="20" borderId="40" xfId="0" applyNumberFormat="1" applyFont="1" applyFill="1" applyBorder="1" applyAlignment="1">
      <alignment horizontal="center" vertical="center" wrapText="1" readingOrder="1"/>
    </xf>
    <xf numFmtId="164" fontId="7" fillId="20" borderId="8" xfId="1" applyNumberFormat="1" applyFont="1" applyFill="1" applyBorder="1" applyAlignment="1">
      <alignment horizontal="center" vertical="center" wrapText="1" readingOrder="1"/>
    </xf>
    <xf numFmtId="1" fontId="7" fillId="20" borderId="8" xfId="0" applyNumberFormat="1" applyFont="1" applyFill="1" applyBorder="1" applyAlignment="1">
      <alignment horizontal="center" vertical="center" wrapText="1" readingOrder="1"/>
    </xf>
    <xf numFmtId="0" fontId="7" fillId="3" borderId="83" xfId="0" applyFont="1" applyFill="1" applyBorder="1" applyAlignment="1">
      <alignment horizontal="center" vertical="center" wrapText="1" readingOrder="1"/>
    </xf>
    <xf numFmtId="0" fontId="7" fillId="20" borderId="84" xfId="0" applyFont="1" applyFill="1" applyBorder="1" applyAlignment="1">
      <alignment horizontal="center" vertical="center" wrapText="1" readingOrder="1"/>
    </xf>
    <xf numFmtId="14" fontId="6" fillId="20" borderId="63" xfId="0" applyNumberFormat="1" applyFont="1" applyFill="1" applyBorder="1" applyAlignment="1">
      <alignment horizontal="center" vertical="center" wrapText="1" readingOrder="1"/>
    </xf>
    <xf numFmtId="14" fontId="6" fillId="20" borderId="2" xfId="0" applyNumberFormat="1" applyFont="1" applyFill="1" applyBorder="1" applyAlignment="1">
      <alignment horizontal="center" vertical="center" wrapText="1" readingOrder="1"/>
    </xf>
    <xf numFmtId="14" fontId="6" fillId="20" borderId="75" xfId="0" applyNumberFormat="1" applyFont="1" applyFill="1" applyBorder="1" applyAlignment="1">
      <alignment horizontal="center" vertical="center" wrapText="1" readingOrder="1"/>
    </xf>
    <xf numFmtId="14" fontId="6" fillId="20" borderId="64" xfId="0" applyNumberFormat="1" applyFont="1" applyFill="1" applyBorder="1" applyAlignment="1">
      <alignment horizontal="center" vertical="center" wrapText="1" readingOrder="1"/>
    </xf>
    <xf numFmtId="14" fontId="6" fillId="3" borderId="21" xfId="0" applyNumberFormat="1" applyFont="1" applyFill="1" applyBorder="1" applyAlignment="1">
      <alignment horizontal="center" vertical="center" wrapText="1" readingOrder="1"/>
    </xf>
    <xf numFmtId="14" fontId="6" fillId="3" borderId="5" xfId="0" applyNumberFormat="1" applyFont="1" applyFill="1" applyBorder="1" applyAlignment="1">
      <alignment horizontal="center" vertical="center" wrapText="1" readingOrder="1"/>
    </xf>
    <xf numFmtId="14" fontId="6" fillId="3" borderId="20" xfId="0" applyNumberFormat="1" applyFont="1" applyFill="1" applyBorder="1" applyAlignment="1">
      <alignment horizontal="center" vertical="center" wrapText="1" readingOrder="1"/>
    </xf>
    <xf numFmtId="14" fontId="6" fillId="3" borderId="22" xfId="0" applyNumberFormat="1" applyFont="1" applyFill="1" applyBorder="1" applyAlignment="1">
      <alignment horizontal="center" vertical="center" wrapText="1" readingOrder="1"/>
    </xf>
    <xf numFmtId="0" fontId="7" fillId="20" borderId="76" xfId="0" applyFont="1" applyFill="1" applyBorder="1" applyAlignment="1">
      <alignment horizontal="center" vertical="center" wrapText="1" readingOrder="1"/>
    </xf>
    <xf numFmtId="0" fontId="7" fillId="20" borderId="77" xfId="0" applyFont="1" applyFill="1" applyBorder="1" applyAlignment="1">
      <alignment horizontal="center" vertical="center" wrapText="1" readingOrder="1"/>
    </xf>
    <xf numFmtId="0" fontId="6" fillId="20" borderId="78" xfId="0" applyFont="1" applyFill="1" applyBorder="1" applyAlignment="1">
      <alignment horizontal="center" vertical="center" wrapText="1" readingOrder="1"/>
    </xf>
    <xf numFmtId="0" fontId="6" fillId="20" borderId="76" xfId="0" applyFont="1" applyFill="1" applyBorder="1" applyAlignment="1">
      <alignment horizontal="center" vertical="center" wrapText="1" readingOrder="1"/>
    </xf>
    <xf numFmtId="0" fontId="6" fillId="20" borderId="77" xfId="0" applyFont="1" applyFill="1" applyBorder="1" applyAlignment="1">
      <alignment horizontal="center" vertical="center" wrapText="1" readingOrder="1"/>
    </xf>
    <xf numFmtId="0" fontId="6" fillId="20" borderId="79" xfId="0" applyFont="1" applyFill="1" applyBorder="1" applyAlignment="1">
      <alignment horizontal="center" vertical="center" wrapText="1" readingOrder="1"/>
    </xf>
    <xf numFmtId="1" fontId="7" fillId="20" borderId="78" xfId="0" applyNumberFormat="1" applyFont="1" applyFill="1" applyBorder="1" applyAlignment="1">
      <alignment horizontal="center" vertical="center" wrapText="1" readingOrder="1"/>
    </xf>
    <xf numFmtId="164" fontId="7" fillId="20" borderId="76" xfId="1" applyNumberFormat="1" applyFont="1" applyFill="1" applyBorder="1" applyAlignment="1">
      <alignment horizontal="center" vertical="center" wrapText="1" readingOrder="1"/>
    </xf>
    <xf numFmtId="1" fontId="7" fillId="20" borderId="76" xfId="0" applyNumberFormat="1" applyFont="1" applyFill="1" applyBorder="1" applyAlignment="1">
      <alignment horizontal="center" vertical="center" wrapText="1" readingOrder="1"/>
    </xf>
    <xf numFmtId="0" fontId="7" fillId="4" borderId="80" xfId="0" applyFont="1" applyFill="1" applyBorder="1" applyAlignment="1">
      <alignment horizontal="center" vertical="center" wrapText="1" readingOrder="1"/>
    </xf>
    <xf numFmtId="0" fontId="6" fillId="4" borderId="26" xfId="0" applyFont="1" applyFill="1" applyBorder="1" applyAlignment="1">
      <alignment horizontal="center" vertical="center" wrapText="1" readingOrder="1"/>
    </xf>
    <xf numFmtId="0" fontId="6" fillId="4" borderId="71" xfId="0" applyFont="1" applyFill="1" applyBorder="1" applyAlignment="1">
      <alignment horizontal="center" vertical="center" wrapText="1" readingOrder="1"/>
    </xf>
    <xf numFmtId="0" fontId="6" fillId="4" borderId="80" xfId="0" applyFont="1" applyFill="1" applyBorder="1" applyAlignment="1">
      <alignment horizontal="center" vertical="center" wrapText="1" readingOrder="1"/>
    </xf>
    <xf numFmtId="0" fontId="6" fillId="4" borderId="81" xfId="0" applyFont="1" applyFill="1" applyBorder="1" applyAlignment="1">
      <alignment horizontal="center" vertical="center" wrapText="1" readingOrder="1"/>
    </xf>
    <xf numFmtId="1" fontId="7" fillId="4" borderId="26" xfId="0" applyNumberFormat="1" applyFont="1" applyFill="1" applyBorder="1" applyAlignment="1">
      <alignment horizontal="center" vertical="center" wrapText="1" readingOrder="1"/>
    </xf>
    <xf numFmtId="164" fontId="7" fillId="4" borderId="71" xfId="1" applyNumberFormat="1" applyFont="1" applyFill="1" applyBorder="1" applyAlignment="1">
      <alignment horizontal="center" vertical="center" wrapText="1" readingOrder="1"/>
    </xf>
    <xf numFmtId="1" fontId="7" fillId="4" borderId="71" xfId="0" applyNumberFormat="1" applyFont="1" applyFill="1" applyBorder="1" applyAlignment="1">
      <alignment horizontal="center" vertical="center" wrapText="1" readingOrder="1"/>
    </xf>
    <xf numFmtId="0" fontId="7" fillId="23" borderId="5" xfId="0" applyFont="1" applyFill="1" applyBorder="1" applyAlignment="1">
      <alignment horizontal="center" vertical="center" wrapText="1" readingOrder="1"/>
    </xf>
    <xf numFmtId="0" fontId="7" fillId="23" borderId="20" xfId="0" applyFont="1" applyFill="1" applyBorder="1" applyAlignment="1">
      <alignment horizontal="center" vertical="center" wrapText="1" readingOrder="1"/>
    </xf>
    <xf numFmtId="0" fontId="6" fillId="23" borderId="21" xfId="0" applyFont="1" applyFill="1" applyBorder="1" applyAlignment="1">
      <alignment horizontal="center" vertical="center" wrapText="1" readingOrder="1"/>
    </xf>
    <xf numFmtId="0" fontId="6" fillId="23" borderId="5" xfId="0" applyFont="1" applyFill="1" applyBorder="1" applyAlignment="1">
      <alignment horizontal="center" vertical="center" wrapText="1" readingOrder="1"/>
    </xf>
    <xf numFmtId="0" fontId="6" fillId="23" borderId="20" xfId="0" applyFont="1" applyFill="1" applyBorder="1" applyAlignment="1">
      <alignment horizontal="center" vertical="center" wrapText="1" readingOrder="1"/>
    </xf>
    <xf numFmtId="0" fontId="6" fillId="23" borderId="22" xfId="0" applyFont="1" applyFill="1" applyBorder="1" applyAlignment="1">
      <alignment horizontal="center" vertical="center" wrapText="1" readingOrder="1"/>
    </xf>
    <xf numFmtId="1" fontId="7" fillId="23" borderId="21" xfId="0" applyNumberFormat="1" applyFont="1" applyFill="1" applyBorder="1" applyAlignment="1">
      <alignment horizontal="center" vertical="center" wrapText="1" readingOrder="1"/>
    </xf>
    <xf numFmtId="164" fontId="7" fillId="23" borderId="5" xfId="1" applyNumberFormat="1" applyFont="1" applyFill="1" applyBorder="1" applyAlignment="1">
      <alignment horizontal="center" vertical="center" wrapText="1" readingOrder="1"/>
    </xf>
    <xf numFmtId="1" fontId="7" fillId="23" borderId="5" xfId="0" applyNumberFormat="1" applyFont="1" applyFill="1" applyBorder="1" applyAlignment="1">
      <alignment horizontal="center" vertical="center" wrapText="1" readingOrder="1"/>
    </xf>
    <xf numFmtId="0" fontId="7" fillId="4" borderId="2" xfId="0" applyFont="1" applyFill="1" applyBorder="1" applyAlignment="1">
      <alignment horizontal="center" vertical="center" wrapText="1" readingOrder="1"/>
    </xf>
    <xf numFmtId="0" fontId="7" fillId="4" borderId="75" xfId="0" applyFont="1" applyFill="1" applyBorder="1" applyAlignment="1">
      <alignment horizontal="center" vertical="center" wrapText="1" readingOrder="1"/>
    </xf>
    <xf numFmtId="0" fontId="6" fillId="4" borderId="63" xfId="0" applyFont="1" applyFill="1" applyBorder="1" applyAlignment="1">
      <alignment horizontal="center" vertical="center" wrapText="1" readingOrder="1"/>
    </xf>
    <xf numFmtId="0" fontId="6" fillId="4" borderId="2" xfId="0" applyFont="1" applyFill="1" applyBorder="1" applyAlignment="1">
      <alignment horizontal="center" vertical="center" wrapText="1" readingOrder="1"/>
    </xf>
    <xf numFmtId="0" fontId="6" fillId="4" borderId="75" xfId="0" applyFont="1" applyFill="1" applyBorder="1" applyAlignment="1">
      <alignment horizontal="center" vertical="center" wrapText="1" readingOrder="1"/>
    </xf>
    <xf numFmtId="0" fontId="6" fillId="4" borderId="64" xfId="0" applyFont="1" applyFill="1" applyBorder="1" applyAlignment="1">
      <alignment horizontal="center" vertical="center" wrapText="1" readingOrder="1"/>
    </xf>
    <xf numFmtId="1" fontId="7" fillId="4" borderId="63" xfId="0" applyNumberFormat="1" applyFont="1" applyFill="1" applyBorder="1" applyAlignment="1">
      <alignment horizontal="center" vertical="center" wrapText="1" readingOrder="1"/>
    </xf>
    <xf numFmtId="164" fontId="7" fillId="4" borderId="2" xfId="1" applyNumberFormat="1" applyFont="1" applyFill="1" applyBorder="1" applyAlignment="1">
      <alignment horizontal="center" vertical="center" wrapText="1" readingOrder="1"/>
    </xf>
    <xf numFmtId="1" fontId="7" fillId="4" borderId="2" xfId="0" applyNumberFormat="1" applyFont="1" applyFill="1" applyBorder="1" applyAlignment="1">
      <alignment horizontal="center" vertical="center" wrapText="1" readingOrder="1"/>
    </xf>
    <xf numFmtId="0" fontId="7" fillId="23" borderId="2" xfId="0" applyFont="1" applyFill="1" applyBorder="1" applyAlignment="1">
      <alignment horizontal="center" vertical="center" wrapText="1" readingOrder="1"/>
    </xf>
    <xf numFmtId="0" fontId="7" fillId="23" borderId="75" xfId="0" applyFont="1" applyFill="1" applyBorder="1" applyAlignment="1">
      <alignment horizontal="center" vertical="center" wrapText="1" readingOrder="1"/>
    </xf>
    <xf numFmtId="0" fontId="6" fillId="23" borderId="63" xfId="0" applyFont="1" applyFill="1" applyBorder="1" applyAlignment="1">
      <alignment horizontal="center" vertical="center" wrapText="1" readingOrder="1"/>
    </xf>
    <xf numFmtId="0" fontId="6" fillId="23" borderId="2" xfId="0" applyFont="1" applyFill="1" applyBorder="1" applyAlignment="1">
      <alignment horizontal="center" vertical="center" wrapText="1" readingOrder="1"/>
    </xf>
    <xf numFmtId="0" fontId="6" fillId="23" borderId="75" xfId="0" applyFont="1" applyFill="1" applyBorder="1" applyAlignment="1">
      <alignment horizontal="center" vertical="center" wrapText="1" readingOrder="1"/>
    </xf>
    <xf numFmtId="0" fontId="6" fillId="23" borderId="64" xfId="0" applyFont="1" applyFill="1" applyBorder="1" applyAlignment="1">
      <alignment horizontal="center" vertical="center" wrapText="1" readingOrder="1"/>
    </xf>
    <xf numFmtId="1" fontId="7" fillId="23" borderId="63" xfId="0" applyNumberFormat="1" applyFont="1" applyFill="1" applyBorder="1" applyAlignment="1">
      <alignment horizontal="center" vertical="center" wrapText="1" readingOrder="1"/>
    </xf>
    <xf numFmtId="164" fontId="7" fillId="23" borderId="2" xfId="1" applyNumberFormat="1" applyFont="1" applyFill="1" applyBorder="1" applyAlignment="1">
      <alignment horizontal="center" vertical="center" wrapText="1" readingOrder="1"/>
    </xf>
    <xf numFmtId="1" fontId="7" fillId="23" borderId="2" xfId="0" applyNumberFormat="1" applyFont="1" applyFill="1" applyBorder="1" applyAlignment="1">
      <alignment horizontal="center" vertical="center" wrapText="1" readingOrder="1"/>
    </xf>
    <xf numFmtId="0" fontId="8" fillId="22" borderId="3" xfId="0" applyFont="1" applyFill="1" applyBorder="1" applyAlignment="1">
      <alignment horizontal="center" vertical="center" wrapText="1" readingOrder="1"/>
    </xf>
    <xf numFmtId="0" fontId="7" fillId="4" borderId="87" xfId="0" applyFont="1" applyFill="1" applyBorder="1" applyAlignment="1">
      <alignment horizontal="center" vertical="center" wrapText="1" readingOrder="1"/>
    </xf>
    <xf numFmtId="0" fontId="6" fillId="4" borderId="88" xfId="0" applyFont="1" applyFill="1" applyBorder="1" applyAlignment="1">
      <alignment horizontal="center" vertical="center" wrapText="1" readingOrder="1"/>
    </xf>
    <xf numFmtId="0" fontId="6" fillId="4" borderId="3" xfId="0" applyFont="1" applyFill="1" applyBorder="1" applyAlignment="1">
      <alignment horizontal="center" vertical="center" wrapText="1" readingOrder="1"/>
    </xf>
    <xf numFmtId="0" fontId="6" fillId="4" borderId="87" xfId="0" applyFont="1" applyFill="1" applyBorder="1" applyAlignment="1">
      <alignment horizontal="center" vertical="center" wrapText="1" readingOrder="1"/>
    </xf>
    <xf numFmtId="0" fontId="6" fillId="4" borderId="89" xfId="0" applyFont="1" applyFill="1" applyBorder="1" applyAlignment="1">
      <alignment horizontal="center" vertical="center" wrapText="1" readingOrder="1"/>
    </xf>
    <xf numFmtId="1" fontId="7" fillId="4" borderId="88" xfId="0" applyNumberFormat="1" applyFont="1" applyFill="1" applyBorder="1" applyAlignment="1">
      <alignment horizontal="center" vertical="center" wrapText="1" readingOrder="1"/>
    </xf>
    <xf numFmtId="164" fontId="7" fillId="4" borderId="3" xfId="1" applyNumberFormat="1" applyFont="1" applyFill="1" applyBorder="1" applyAlignment="1">
      <alignment horizontal="center" vertical="center" wrapText="1" readingOrder="1"/>
    </xf>
    <xf numFmtId="1" fontId="7" fillId="4" borderId="3" xfId="0" applyNumberFormat="1" applyFont="1" applyFill="1" applyBorder="1" applyAlignment="1">
      <alignment horizontal="center" vertical="center" wrapText="1" readingOrder="1"/>
    </xf>
    <xf numFmtId="0" fontId="7" fillId="23" borderId="8" xfId="0" applyFont="1" applyFill="1" applyBorder="1" applyAlignment="1">
      <alignment horizontal="center" vertical="center" wrapText="1" readingOrder="1"/>
    </xf>
    <xf numFmtId="0" fontId="7" fillId="23" borderId="39" xfId="0" applyFont="1" applyFill="1" applyBorder="1" applyAlignment="1">
      <alignment horizontal="center" vertical="center" wrapText="1" readingOrder="1"/>
    </xf>
    <xf numFmtId="0" fontId="6" fillId="23" borderId="40" xfId="0" applyFont="1" applyFill="1" applyBorder="1" applyAlignment="1">
      <alignment horizontal="center" vertical="center" wrapText="1" readingOrder="1"/>
    </xf>
    <xf numFmtId="0" fontId="6" fillId="23" borderId="8" xfId="0" applyFont="1" applyFill="1" applyBorder="1" applyAlignment="1">
      <alignment horizontal="center" vertical="center" wrapText="1" readingOrder="1"/>
    </xf>
    <xf numFmtId="0" fontId="6" fillId="23" borderId="39" xfId="0" applyFont="1" applyFill="1" applyBorder="1" applyAlignment="1">
      <alignment horizontal="center" vertical="center" wrapText="1" readingOrder="1"/>
    </xf>
    <xf numFmtId="0" fontId="6" fillId="23" borderId="41" xfId="0" applyFont="1" applyFill="1" applyBorder="1" applyAlignment="1">
      <alignment horizontal="center" vertical="center" wrapText="1" readingOrder="1"/>
    </xf>
    <xf numFmtId="1" fontId="7" fillId="23" borderId="40" xfId="0" applyNumberFormat="1" applyFont="1" applyFill="1" applyBorder="1" applyAlignment="1">
      <alignment horizontal="center" vertical="center" wrapText="1" readingOrder="1"/>
    </xf>
    <xf numFmtId="164" fontId="7" fillId="23" borderId="8" xfId="1" applyNumberFormat="1" applyFont="1" applyFill="1" applyBorder="1" applyAlignment="1">
      <alignment horizontal="center" vertical="center" wrapText="1" readingOrder="1"/>
    </xf>
    <xf numFmtId="1" fontId="7" fillId="23" borderId="8" xfId="0" applyNumberFormat="1" applyFont="1" applyFill="1" applyBorder="1" applyAlignment="1">
      <alignment horizontal="center" vertical="center" wrapText="1" readingOrder="1"/>
    </xf>
    <xf numFmtId="0" fontId="7" fillId="4" borderId="20" xfId="0" applyFont="1" applyFill="1" applyBorder="1" applyAlignment="1">
      <alignment horizontal="center" vertical="center" wrapText="1" readingOrder="1"/>
    </xf>
    <xf numFmtId="0" fontId="6" fillId="4" borderId="21" xfId="0" applyFont="1" applyFill="1" applyBorder="1" applyAlignment="1">
      <alignment horizontal="center" vertical="center" wrapText="1" readingOrder="1"/>
    </xf>
    <xf numFmtId="0" fontId="6" fillId="4" borderId="5" xfId="0" applyFont="1" applyFill="1" applyBorder="1" applyAlignment="1">
      <alignment horizontal="center" vertical="center" wrapText="1" readingOrder="1"/>
    </xf>
    <xf numFmtId="0" fontId="6" fillId="4" borderId="20" xfId="0" applyFont="1" applyFill="1" applyBorder="1" applyAlignment="1">
      <alignment horizontal="center" vertical="center" wrapText="1" readingOrder="1"/>
    </xf>
    <xf numFmtId="0" fontId="6" fillId="4" borderId="22" xfId="0" applyFont="1" applyFill="1" applyBorder="1" applyAlignment="1">
      <alignment horizontal="center" vertical="center" wrapText="1" readingOrder="1"/>
    </xf>
    <xf numFmtId="1" fontId="7" fillId="4" borderId="21" xfId="0" applyNumberFormat="1" applyFont="1" applyFill="1" applyBorder="1" applyAlignment="1">
      <alignment horizontal="center" vertical="center" wrapText="1" readingOrder="1"/>
    </xf>
    <xf numFmtId="164" fontId="7" fillId="4" borderId="5" xfId="1" applyNumberFormat="1" applyFont="1" applyFill="1" applyBorder="1" applyAlignment="1">
      <alignment horizontal="center" vertical="center" wrapText="1" readingOrder="1"/>
    </xf>
    <xf numFmtId="1" fontId="7" fillId="4" borderId="5" xfId="0" applyNumberFormat="1" applyFont="1" applyFill="1" applyBorder="1" applyAlignment="1">
      <alignment horizontal="center" vertical="center" wrapText="1" readingOrder="1"/>
    </xf>
    <xf numFmtId="0" fontId="7" fillId="23" borderId="76" xfId="0" applyFont="1" applyFill="1" applyBorder="1" applyAlignment="1">
      <alignment horizontal="center" vertical="center" wrapText="1" readingOrder="1"/>
    </xf>
    <xf numFmtId="0" fontId="7" fillId="23" borderId="77" xfId="0" applyFont="1" applyFill="1" applyBorder="1" applyAlignment="1">
      <alignment horizontal="center" vertical="center" wrapText="1" readingOrder="1"/>
    </xf>
    <xf numFmtId="0" fontId="6" fillId="23" borderId="78" xfId="0" applyFont="1" applyFill="1" applyBorder="1" applyAlignment="1">
      <alignment horizontal="center" vertical="center" wrapText="1" readingOrder="1"/>
    </xf>
    <xf numFmtId="0" fontId="6" fillId="23" borderId="76" xfId="0" applyFont="1" applyFill="1" applyBorder="1" applyAlignment="1">
      <alignment horizontal="center" vertical="center" wrapText="1" readingOrder="1"/>
    </xf>
    <xf numFmtId="0" fontId="6" fillId="23" borderId="77" xfId="0" applyFont="1" applyFill="1" applyBorder="1" applyAlignment="1">
      <alignment horizontal="center" vertical="center" wrapText="1" readingOrder="1"/>
    </xf>
    <xf numFmtId="0" fontId="6" fillId="23" borderId="79" xfId="0" applyFont="1" applyFill="1" applyBorder="1" applyAlignment="1">
      <alignment horizontal="center" vertical="center" wrapText="1" readingOrder="1"/>
    </xf>
    <xf numFmtId="1" fontId="7" fillId="23" borderId="78" xfId="0" applyNumberFormat="1" applyFont="1" applyFill="1" applyBorder="1" applyAlignment="1">
      <alignment horizontal="center" vertical="center" wrapText="1" readingOrder="1"/>
    </xf>
    <xf numFmtId="164" fontId="7" fillId="23" borderId="76" xfId="1" applyNumberFormat="1" applyFont="1" applyFill="1" applyBorder="1" applyAlignment="1">
      <alignment horizontal="center" vertical="center" wrapText="1" readingOrder="1"/>
    </xf>
    <xf numFmtId="1" fontId="7" fillId="23" borderId="76" xfId="0" applyNumberFormat="1" applyFont="1" applyFill="1" applyBorder="1" applyAlignment="1">
      <alignment horizontal="center" vertical="center" wrapText="1" readingOrder="1"/>
    </xf>
    <xf numFmtId="0" fontId="2" fillId="24" borderId="90" xfId="0" applyFont="1" applyFill="1" applyBorder="1" applyAlignment="1">
      <alignment horizontal="center" vertical="center" textRotation="90" wrapText="1"/>
    </xf>
    <xf numFmtId="0" fontId="7" fillId="25" borderId="91" xfId="0" applyFont="1" applyFill="1" applyBorder="1" applyAlignment="1">
      <alignment horizontal="center" vertical="center"/>
    </xf>
    <xf numFmtId="0" fontId="7" fillId="26" borderId="92" xfId="0" applyFont="1" applyFill="1" applyBorder="1" applyAlignment="1">
      <alignment horizontal="center" vertical="center" wrapText="1" readingOrder="1"/>
    </xf>
    <xf numFmtId="0" fontId="7" fillId="26" borderId="93" xfId="0" applyFont="1" applyFill="1" applyBorder="1" applyAlignment="1">
      <alignment horizontal="center" vertical="center" wrapText="1" readingOrder="1"/>
    </xf>
    <xf numFmtId="0" fontId="6" fillId="26" borderId="94" xfId="0" applyFont="1" applyFill="1" applyBorder="1" applyAlignment="1">
      <alignment horizontal="center" vertical="center" wrapText="1" readingOrder="1"/>
    </xf>
    <xf numFmtId="0" fontId="6" fillId="26" borderId="92" xfId="0" applyFont="1" applyFill="1" applyBorder="1" applyAlignment="1">
      <alignment horizontal="center" vertical="center" wrapText="1" readingOrder="1"/>
    </xf>
    <xf numFmtId="0" fontId="6" fillId="26" borderId="93" xfId="0" applyFont="1" applyFill="1" applyBorder="1" applyAlignment="1">
      <alignment horizontal="center" vertical="center" wrapText="1" readingOrder="1"/>
    </xf>
    <xf numFmtId="0" fontId="6" fillId="26" borderId="95" xfId="0" applyFont="1" applyFill="1" applyBorder="1" applyAlignment="1">
      <alignment horizontal="center" vertical="center" wrapText="1" readingOrder="1"/>
    </xf>
    <xf numFmtId="1" fontId="7" fillId="26" borderId="94" xfId="0" applyNumberFormat="1" applyFont="1" applyFill="1" applyBorder="1" applyAlignment="1">
      <alignment horizontal="center" vertical="center" wrapText="1" readingOrder="1"/>
    </xf>
    <xf numFmtId="164" fontId="7" fillId="26" borderId="92" xfId="1" applyNumberFormat="1" applyFont="1" applyFill="1" applyBorder="1" applyAlignment="1">
      <alignment horizontal="center" vertical="center" wrapText="1" readingOrder="1"/>
    </xf>
    <xf numFmtId="1" fontId="7" fillId="26" borderId="92" xfId="0" applyNumberFormat="1" applyFont="1" applyFill="1" applyBorder="1" applyAlignment="1">
      <alignment horizontal="center" vertical="center" wrapText="1" readingOrder="1"/>
    </xf>
    <xf numFmtId="1" fontId="0" fillId="0" borderId="0" xfId="0" applyNumberFormat="1" applyAlignment="1">
      <alignment horizontal="center" vertical="center"/>
    </xf>
    <xf numFmtId="164" fontId="0" fillId="0" borderId="0" xfId="1" applyNumberFormat="1" applyFont="1" applyAlignment="1">
      <alignment horizontal="center" vertical="center"/>
    </xf>
    <xf numFmtId="0" fontId="0" fillId="0" borderId="18" xfId="0" applyBorder="1"/>
    <xf numFmtId="0" fontId="0" fillId="0" borderId="18" xfId="0" applyBorder="1" applyAlignment="1">
      <alignment horizontal="center" vertical="center"/>
    </xf>
    <xf numFmtId="9" fontId="0" fillId="0" borderId="18" xfId="1" applyFont="1" applyBorder="1" applyAlignment="1">
      <alignment horizontal="center" vertical="center"/>
    </xf>
    <xf numFmtId="9" fontId="0" fillId="0" borderId="18" xfId="0" applyNumberFormat="1" applyBorder="1" applyAlignment="1">
      <alignment horizontal="center" vertical="center"/>
    </xf>
    <xf numFmtId="0" fontId="0" fillId="0" borderId="0" xfId="0" applyAlignment="1">
      <alignment textRotation="90" wrapText="1"/>
    </xf>
    <xf numFmtId="1" fontId="0" fillId="0" borderId="0" xfId="0" applyNumberFormat="1"/>
    <xf numFmtId="0" fontId="10" fillId="29" borderId="18" xfId="0" applyFont="1" applyFill="1" applyBorder="1" applyAlignment="1">
      <alignment horizontal="center" vertical="center" wrapText="1"/>
    </xf>
    <xf numFmtId="14" fontId="11" fillId="29" borderId="18" xfId="0" applyNumberFormat="1" applyFont="1" applyFill="1" applyBorder="1" applyAlignment="1">
      <alignment horizontal="center" vertical="center" wrapText="1"/>
    </xf>
    <xf numFmtId="0" fontId="11" fillId="29" borderId="18" xfId="0" applyFont="1" applyFill="1" applyBorder="1" applyAlignment="1">
      <alignment horizontal="center" vertical="center" wrapText="1"/>
    </xf>
    <xf numFmtId="0" fontId="0" fillId="0" borderId="18" xfId="0" applyBorder="1" applyAlignment="1">
      <alignment wrapText="1"/>
    </xf>
    <xf numFmtId="14" fontId="0" fillId="0" borderId="18" xfId="0" applyNumberFormat="1" applyBorder="1"/>
    <xf numFmtId="1" fontId="0" fillId="0" borderId="18" xfId="0" applyNumberFormat="1" applyBorder="1"/>
    <xf numFmtId="9" fontId="0" fillId="0" borderId="18" xfId="1" applyFont="1" applyBorder="1" applyAlignment="1">
      <alignment horizontal="center"/>
    </xf>
    <xf numFmtId="2" fontId="0" fillId="0" borderId="18" xfId="0" applyNumberFormat="1" applyBorder="1" applyAlignment="1">
      <alignment horizontal="center"/>
    </xf>
    <xf numFmtId="0" fontId="9" fillId="30" borderId="5" xfId="0" applyFont="1" applyFill="1" applyBorder="1" applyAlignment="1">
      <alignment horizontal="center" vertical="center" wrapText="1" readingOrder="1"/>
    </xf>
    <xf numFmtId="0" fontId="0" fillId="0" borderId="13" xfId="0" applyBorder="1" applyAlignment="1" applyProtection="1">
      <alignment horizontal="left" vertical="top" wrapText="1"/>
      <protection locked="0"/>
    </xf>
    <xf numFmtId="164" fontId="7" fillId="9" borderId="29" xfId="1" applyNumberFormat="1" applyFont="1" applyFill="1" applyBorder="1" applyAlignment="1">
      <alignment horizontal="center" vertical="center" wrapText="1" readingOrder="1"/>
    </xf>
    <xf numFmtId="164" fontId="7" fillId="10" borderId="33" xfId="1" applyNumberFormat="1" applyFont="1" applyFill="1" applyBorder="1" applyAlignment="1">
      <alignment horizontal="center" vertical="center" wrapText="1" readingOrder="1"/>
    </xf>
    <xf numFmtId="164" fontId="7" fillId="9" borderId="36" xfId="1" applyNumberFormat="1" applyFont="1" applyFill="1" applyBorder="1" applyAlignment="1">
      <alignment horizontal="center" vertical="center" wrapText="1" readingOrder="1"/>
    </xf>
    <xf numFmtId="164" fontId="7" fillId="10" borderId="36" xfId="1" applyNumberFormat="1" applyFont="1" applyFill="1" applyBorder="1" applyAlignment="1">
      <alignment horizontal="center" vertical="center" wrapText="1" readingOrder="1"/>
    </xf>
    <xf numFmtId="164" fontId="7" fillId="9" borderId="39" xfId="1" applyNumberFormat="1" applyFont="1" applyFill="1" applyBorder="1" applyAlignment="1">
      <alignment horizontal="center" vertical="center" wrapText="1" readingOrder="1"/>
    </xf>
    <xf numFmtId="164" fontId="7" fillId="10" borderId="20" xfId="1" applyNumberFormat="1" applyFont="1" applyFill="1" applyBorder="1" applyAlignment="1">
      <alignment horizontal="center" vertical="center" wrapText="1" readingOrder="1"/>
    </xf>
    <xf numFmtId="164" fontId="7" fillId="9" borderId="43" xfId="1" applyNumberFormat="1" applyFont="1" applyFill="1" applyBorder="1" applyAlignment="1">
      <alignment horizontal="center" vertical="center" wrapText="1" readingOrder="1"/>
    </xf>
    <xf numFmtId="164" fontId="7" fillId="10" borderId="50" xfId="1" applyNumberFormat="1" applyFont="1" applyFill="1" applyBorder="1" applyAlignment="1">
      <alignment horizontal="center" vertical="center" wrapText="1" readingOrder="1"/>
    </xf>
    <xf numFmtId="164" fontId="7" fillId="13" borderId="104" xfId="1" applyNumberFormat="1" applyFont="1" applyFill="1" applyBorder="1" applyAlignment="1">
      <alignment horizontal="center" vertical="center" wrapText="1" readingOrder="1"/>
    </xf>
    <xf numFmtId="164" fontId="7" fillId="2" borderId="75" xfId="1" applyNumberFormat="1" applyFont="1" applyFill="1" applyBorder="1" applyAlignment="1">
      <alignment horizontal="center" vertical="center" wrapText="1" readingOrder="1"/>
    </xf>
    <xf numFmtId="164" fontId="7" fillId="13" borderId="75" xfId="1" applyNumberFormat="1" applyFont="1" applyFill="1" applyBorder="1" applyAlignment="1">
      <alignment horizontal="center" vertical="center" wrapText="1" readingOrder="1"/>
    </xf>
    <xf numFmtId="164" fontId="7" fillId="16" borderId="72" xfId="1" applyNumberFormat="1" applyFont="1" applyFill="1" applyBorder="1" applyAlignment="1">
      <alignment horizontal="center" vertical="center" wrapText="1" readingOrder="1"/>
    </xf>
    <xf numFmtId="164" fontId="7" fillId="17" borderId="75" xfId="1" applyNumberFormat="1" applyFont="1" applyFill="1" applyBorder="1" applyAlignment="1">
      <alignment horizontal="center" vertical="center" wrapText="1" readingOrder="1"/>
    </xf>
    <xf numFmtId="164" fontId="7" fillId="16" borderId="75" xfId="1" applyNumberFormat="1" applyFont="1" applyFill="1" applyBorder="1" applyAlignment="1">
      <alignment horizontal="center" vertical="center" wrapText="1" readingOrder="1"/>
    </xf>
    <xf numFmtId="164" fontId="7" fillId="17" borderId="77" xfId="1" applyNumberFormat="1" applyFont="1" applyFill="1" applyBorder="1" applyAlignment="1">
      <alignment horizontal="center" vertical="center" wrapText="1" readingOrder="1"/>
    </xf>
    <xf numFmtId="164" fontId="7" fillId="3" borderId="80" xfId="1" applyNumberFormat="1" applyFont="1" applyFill="1" applyBorder="1" applyAlignment="1">
      <alignment horizontal="center" vertical="center" wrapText="1" readingOrder="1"/>
    </xf>
    <xf numFmtId="164" fontId="7" fillId="20" borderId="20" xfId="1" applyNumberFormat="1" applyFont="1" applyFill="1" applyBorder="1" applyAlignment="1">
      <alignment horizontal="center" vertical="center" wrapText="1" readingOrder="1"/>
    </xf>
    <xf numFmtId="164" fontId="7" fillId="3" borderId="75" xfId="1" applyNumberFormat="1" applyFont="1" applyFill="1" applyBorder="1" applyAlignment="1">
      <alignment horizontal="center" vertical="center" wrapText="1" readingOrder="1"/>
    </xf>
    <xf numFmtId="164" fontId="7" fillId="20" borderId="75" xfId="1" applyNumberFormat="1" applyFont="1" applyFill="1" applyBorder="1" applyAlignment="1">
      <alignment horizontal="center" vertical="center" wrapText="1" readingOrder="1"/>
    </xf>
    <xf numFmtId="164" fontId="7" fillId="3" borderId="20" xfId="1" applyNumberFormat="1" applyFont="1" applyFill="1" applyBorder="1" applyAlignment="1">
      <alignment horizontal="center" vertical="center" wrapText="1" readingOrder="1"/>
    </xf>
    <xf numFmtId="164" fontId="7" fillId="20" borderId="39" xfId="1" applyNumberFormat="1" applyFont="1" applyFill="1" applyBorder="1" applyAlignment="1">
      <alignment horizontal="center" vertical="center" wrapText="1" readingOrder="1"/>
    </xf>
    <xf numFmtId="164" fontId="7" fillId="20" borderId="77" xfId="1" applyNumberFormat="1" applyFont="1" applyFill="1" applyBorder="1" applyAlignment="1">
      <alignment horizontal="center" vertical="center" wrapText="1" readingOrder="1"/>
    </xf>
    <xf numFmtId="164" fontId="7" fillId="4" borderId="80" xfId="1" applyNumberFormat="1" applyFont="1" applyFill="1" applyBorder="1" applyAlignment="1">
      <alignment horizontal="center" vertical="center" wrapText="1" readingOrder="1"/>
    </xf>
    <xf numFmtId="164" fontId="7" fillId="23" borderId="20" xfId="1" applyNumberFormat="1" applyFont="1" applyFill="1" applyBorder="1" applyAlignment="1">
      <alignment horizontal="center" vertical="center" wrapText="1" readingOrder="1"/>
    </xf>
    <xf numFmtId="164" fontId="7" fillId="4" borderId="75" xfId="1" applyNumberFormat="1" applyFont="1" applyFill="1" applyBorder="1" applyAlignment="1">
      <alignment horizontal="center" vertical="center" wrapText="1" readingOrder="1"/>
    </xf>
    <xf numFmtId="164" fontId="7" fillId="23" borderId="75" xfId="1" applyNumberFormat="1" applyFont="1" applyFill="1" applyBorder="1" applyAlignment="1">
      <alignment horizontal="center" vertical="center" wrapText="1" readingOrder="1"/>
    </xf>
    <xf numFmtId="164" fontId="7" fillId="4" borderId="87" xfId="1" applyNumberFormat="1" applyFont="1" applyFill="1" applyBorder="1" applyAlignment="1">
      <alignment horizontal="center" vertical="center" wrapText="1" readingOrder="1"/>
    </xf>
    <xf numFmtId="164" fontId="7" fillId="23" borderId="39" xfId="1" applyNumberFormat="1" applyFont="1" applyFill="1" applyBorder="1" applyAlignment="1">
      <alignment horizontal="center" vertical="center" wrapText="1" readingOrder="1"/>
    </xf>
    <xf numFmtId="164" fontId="7" fillId="4" borderId="20" xfId="1" applyNumberFormat="1" applyFont="1" applyFill="1" applyBorder="1" applyAlignment="1">
      <alignment horizontal="center" vertical="center" wrapText="1" readingOrder="1"/>
    </xf>
    <xf numFmtId="164" fontId="7" fillId="23" borderId="77" xfId="1" applyNumberFormat="1" applyFont="1" applyFill="1" applyBorder="1" applyAlignment="1">
      <alignment horizontal="center" vertical="center" wrapText="1" readingOrder="1"/>
    </xf>
    <xf numFmtId="164" fontId="7" fillId="26" borderId="93" xfId="1" applyNumberFormat="1" applyFont="1" applyFill="1" applyBorder="1" applyAlignment="1">
      <alignment horizontal="center" vertical="center" wrapText="1" readingOrder="1"/>
    </xf>
    <xf numFmtId="0" fontId="0" fillId="0" borderId="19" xfId="0" applyBorder="1" applyAlignment="1" applyProtection="1">
      <alignment horizontal="left" vertical="top" wrapText="1"/>
      <protection locked="0"/>
    </xf>
    <xf numFmtId="0" fontId="0" fillId="0" borderId="97" xfId="0" applyBorder="1" applyAlignment="1" applyProtection="1">
      <alignment horizontal="left" vertical="top" wrapText="1"/>
      <protection locked="0"/>
    </xf>
    <xf numFmtId="0" fontId="0" fillId="0" borderId="100" xfId="0" applyBorder="1" applyAlignment="1" applyProtection="1">
      <alignment horizontal="left" vertical="top" wrapText="1"/>
      <protection locked="0"/>
    </xf>
    <xf numFmtId="9" fontId="2" fillId="24" borderId="91" xfId="0" applyNumberFormat="1" applyFont="1" applyFill="1" applyBorder="1" applyAlignment="1">
      <alignment horizontal="center" vertical="center" textRotation="90" wrapText="1"/>
    </xf>
    <xf numFmtId="0" fontId="9" fillId="30" borderId="102" xfId="0" applyFont="1" applyFill="1" applyBorder="1" applyAlignment="1">
      <alignment horizontal="center" vertical="center" textRotation="90" wrapText="1" readingOrder="1"/>
    </xf>
    <xf numFmtId="164" fontId="12" fillId="32" borderId="11" xfId="1" applyNumberFormat="1" applyFont="1" applyFill="1" applyBorder="1" applyAlignment="1" applyProtection="1">
      <alignment horizontal="center" vertical="center" wrapText="1"/>
      <protection locked="0"/>
    </xf>
    <xf numFmtId="164" fontId="12" fillId="32" borderId="17" xfId="1" applyNumberFormat="1" applyFont="1" applyFill="1" applyBorder="1" applyAlignment="1" applyProtection="1">
      <alignment horizontal="center" vertical="center" wrapText="1"/>
      <protection locked="0"/>
    </xf>
    <xf numFmtId="164" fontId="12" fillId="32" borderId="96" xfId="1" applyNumberFormat="1" applyFont="1" applyFill="1" applyBorder="1" applyAlignment="1" applyProtection="1">
      <alignment horizontal="center" vertical="center" wrapText="1"/>
      <protection locked="0"/>
    </xf>
    <xf numFmtId="164" fontId="12" fillId="32" borderId="99" xfId="1" applyNumberFormat="1" applyFont="1" applyFill="1" applyBorder="1" applyAlignment="1" applyProtection="1">
      <alignment horizontal="center" vertical="center" wrapText="1"/>
      <protection locked="0"/>
    </xf>
    <xf numFmtId="9" fontId="0" fillId="0" borderId="0" xfId="1" applyFont="1"/>
    <xf numFmtId="9" fontId="0" fillId="0" borderId="0" xfId="0" applyNumberFormat="1"/>
    <xf numFmtId="0" fontId="7" fillId="9" borderId="28" xfId="0" applyFont="1" applyFill="1" applyBorder="1" applyAlignment="1">
      <alignment horizontal="center" vertical="center" wrapText="1" readingOrder="1"/>
    </xf>
    <xf numFmtId="0" fontId="7" fillId="13" borderId="54" xfId="0" applyFont="1" applyFill="1" applyBorder="1" applyAlignment="1">
      <alignment horizontal="center" vertical="center" wrapText="1"/>
    </xf>
    <xf numFmtId="0" fontId="7" fillId="2" borderId="59" xfId="0" applyFont="1" applyFill="1" applyBorder="1" applyAlignment="1">
      <alignment horizontal="center" vertical="center" wrapText="1"/>
    </xf>
    <xf numFmtId="0" fontId="7" fillId="13" borderId="59" xfId="0" applyFont="1" applyFill="1" applyBorder="1" applyAlignment="1">
      <alignment horizontal="center" vertical="center" wrapText="1"/>
    </xf>
    <xf numFmtId="0" fontId="7" fillId="2" borderId="67" xfId="0" applyFont="1" applyFill="1" applyBorder="1" applyAlignment="1">
      <alignment horizontal="center" vertical="center" wrapText="1"/>
    </xf>
    <xf numFmtId="0" fontId="7" fillId="4" borderId="71" xfId="0" applyFont="1" applyFill="1" applyBorder="1" applyAlignment="1">
      <alignment horizontal="center" vertical="center" wrapText="1" readingOrder="1"/>
    </xf>
    <xf numFmtId="0" fontId="7" fillId="4" borderId="3" xfId="0" applyFont="1" applyFill="1" applyBorder="1" applyAlignment="1">
      <alignment horizontal="center" vertical="center" wrapText="1" readingOrder="1"/>
    </xf>
    <xf numFmtId="0" fontId="7" fillId="4" borderId="5" xfId="0" applyFont="1" applyFill="1" applyBorder="1" applyAlignment="1">
      <alignment horizontal="center" vertical="center" wrapText="1" readingOrder="1"/>
    </xf>
    <xf numFmtId="0" fontId="9" fillId="28" borderId="5" xfId="0" applyFont="1" applyFill="1" applyBorder="1" applyAlignment="1">
      <alignment horizontal="center" vertical="center" textRotation="90" wrapText="1" readingOrder="1"/>
    </xf>
    <xf numFmtId="0" fontId="9" fillId="28" borderId="21" xfId="0" applyFont="1" applyFill="1" applyBorder="1" applyAlignment="1">
      <alignment horizontal="center" vertical="center" textRotation="90" wrapText="1" readingOrder="1"/>
    </xf>
    <xf numFmtId="0" fontId="13" fillId="0" borderId="19" xfId="0" applyFont="1" applyBorder="1" applyAlignment="1" applyProtection="1">
      <alignment horizontal="left" vertical="top" wrapText="1"/>
      <protection locked="0"/>
    </xf>
    <xf numFmtId="0" fontId="0" fillId="33" borderId="19" xfId="0" applyFill="1" applyBorder="1" applyAlignment="1" applyProtection="1">
      <alignment horizontal="left" vertical="top" wrapText="1"/>
      <protection locked="0"/>
    </xf>
    <xf numFmtId="0" fontId="13" fillId="33" borderId="19" xfId="0" applyFont="1" applyFill="1" applyBorder="1" applyAlignment="1" applyProtection="1">
      <alignment horizontal="left" vertical="top" wrapText="1"/>
      <protection locked="0"/>
    </xf>
    <xf numFmtId="0" fontId="9" fillId="28" borderId="20" xfId="0" applyFont="1" applyFill="1" applyBorder="1" applyAlignment="1">
      <alignment horizontal="center" vertical="center" textRotation="90" wrapText="1" readingOrder="1"/>
    </xf>
    <xf numFmtId="0" fontId="9" fillId="28" borderId="22" xfId="0" applyFont="1" applyFill="1" applyBorder="1" applyAlignment="1">
      <alignment horizontal="center" vertical="center" textRotation="90" wrapText="1" readingOrder="1"/>
    </xf>
    <xf numFmtId="0" fontId="0" fillId="0" borderId="19" xfId="0" applyFill="1" applyBorder="1" applyAlignment="1" applyProtection="1">
      <alignment horizontal="left" vertical="top" wrapText="1"/>
      <protection locked="0"/>
    </xf>
    <xf numFmtId="9" fontId="2" fillId="21" borderId="71" xfId="0" applyNumberFormat="1" applyFont="1" applyFill="1" applyBorder="1" applyAlignment="1">
      <alignment horizontal="center" vertical="center" textRotation="90" wrapText="1"/>
    </xf>
    <xf numFmtId="0" fontId="2" fillId="21" borderId="9" xfId="0" applyFont="1" applyFill="1" applyBorder="1" applyAlignment="1">
      <alignment horizontal="center" vertical="center" textRotation="90" wrapText="1"/>
    </xf>
    <xf numFmtId="0" fontId="2" fillId="21" borderId="86" xfId="0" applyFont="1" applyFill="1" applyBorder="1" applyAlignment="1">
      <alignment horizontal="center" vertical="center" textRotation="90" wrapText="1"/>
    </xf>
    <xf numFmtId="0" fontId="2" fillId="7" borderId="26" xfId="0" applyFont="1" applyFill="1" applyBorder="1" applyAlignment="1">
      <alignment horizontal="center" vertical="center" textRotation="90" wrapText="1"/>
    </xf>
    <xf numFmtId="0" fontId="2" fillId="7" borderId="32" xfId="0" applyFont="1" applyFill="1" applyBorder="1" applyAlignment="1">
      <alignment horizontal="center" vertical="center" textRotation="90" wrapText="1"/>
    </xf>
    <xf numFmtId="0" fontId="2" fillId="7" borderId="47" xfId="0" applyFont="1" applyFill="1" applyBorder="1" applyAlignment="1">
      <alignment horizontal="center" vertical="center" textRotation="90" wrapText="1"/>
    </xf>
    <xf numFmtId="0" fontId="6" fillId="8" borderId="6" xfId="0" applyFont="1" applyFill="1" applyBorder="1" applyAlignment="1">
      <alignment horizontal="center" vertical="center" wrapText="1" readingOrder="1"/>
    </xf>
    <xf numFmtId="0" fontId="6" fillId="8" borderId="9" xfId="0" applyFont="1" applyFill="1" applyBorder="1" applyAlignment="1">
      <alignment horizontal="center" vertical="center" wrapText="1" readingOrder="1"/>
    </xf>
    <xf numFmtId="0" fontId="6" fillId="8" borderId="10" xfId="0" applyFont="1" applyFill="1" applyBorder="1" applyAlignment="1">
      <alignment horizontal="center" vertical="center" wrapText="1" readingOrder="1"/>
    </xf>
    <xf numFmtId="0" fontId="6" fillId="8" borderId="33" xfId="0" applyFont="1" applyFill="1" applyBorder="1" applyAlignment="1">
      <alignment horizontal="center" vertical="center" wrapText="1" readingOrder="1"/>
    </xf>
    <xf numFmtId="0" fontId="6" fillId="8" borderId="48" xfId="0" applyFont="1" applyFill="1" applyBorder="1" applyAlignment="1">
      <alignment horizontal="center" vertical="center" wrapText="1" readingOrder="1"/>
    </xf>
    <xf numFmtId="0" fontId="2" fillId="11" borderId="53" xfId="0" applyFont="1" applyFill="1" applyBorder="1" applyAlignment="1">
      <alignment horizontal="center" vertical="center" textRotation="90" wrapText="1"/>
    </xf>
    <xf numFmtId="0" fontId="2" fillId="11" borderId="65" xfId="0" applyFont="1" applyFill="1" applyBorder="1" applyAlignment="1">
      <alignment horizontal="center" vertical="center" textRotation="90" wrapText="1"/>
    </xf>
    <xf numFmtId="0" fontId="6" fillId="12" borderId="0" xfId="0" applyFont="1" applyFill="1" applyAlignment="1">
      <alignment horizontal="center" vertical="center"/>
    </xf>
    <xf numFmtId="0" fontId="6" fillId="12" borderId="66" xfId="0" applyFont="1" applyFill="1" applyBorder="1" applyAlignment="1">
      <alignment horizontal="center" vertical="center"/>
    </xf>
    <xf numFmtId="9" fontId="2" fillId="7" borderId="71" xfId="0" applyNumberFormat="1" applyFont="1" applyFill="1" applyBorder="1" applyAlignment="1">
      <alignment horizontal="center" vertical="center" textRotation="90" wrapText="1"/>
    </xf>
    <xf numFmtId="0" fontId="2" fillId="7" borderId="9" xfId="0" applyFont="1" applyFill="1" applyBorder="1" applyAlignment="1">
      <alignment horizontal="center" vertical="center" textRotation="90" wrapText="1"/>
    </xf>
    <xf numFmtId="0" fontId="2" fillId="7" borderId="86" xfId="0" applyFont="1" applyFill="1" applyBorder="1" applyAlignment="1">
      <alignment horizontal="center" vertical="center" textRotation="90" wrapText="1"/>
    </xf>
    <xf numFmtId="9" fontId="2" fillId="11" borderId="98" xfId="0" applyNumberFormat="1" applyFont="1" applyFill="1" applyBorder="1" applyAlignment="1">
      <alignment horizontal="center" vertical="center" textRotation="90" wrapText="1"/>
    </xf>
    <xf numFmtId="0" fontId="2" fillId="11" borderId="0" xfId="0" applyFont="1" applyFill="1" applyBorder="1" applyAlignment="1">
      <alignment horizontal="center" vertical="center" textRotation="90" wrapText="1"/>
    </xf>
    <xf numFmtId="0" fontId="2" fillId="11" borderId="66" xfId="0" applyFont="1" applyFill="1" applyBorder="1" applyAlignment="1">
      <alignment horizontal="center" vertical="center" textRotation="90" wrapText="1"/>
    </xf>
    <xf numFmtId="9" fontId="2" fillId="18" borderId="71" xfId="0" applyNumberFormat="1" applyFont="1" applyFill="1" applyBorder="1" applyAlignment="1">
      <alignment horizontal="center" vertical="center" textRotation="90" wrapText="1"/>
    </xf>
    <xf numFmtId="0" fontId="2" fillId="18" borderId="9" xfId="0" applyFont="1" applyFill="1" applyBorder="1" applyAlignment="1">
      <alignment horizontal="center" vertical="center" textRotation="90" wrapText="1"/>
    </xf>
    <xf numFmtId="0" fontId="2" fillId="18" borderId="86" xfId="0" applyFont="1" applyFill="1" applyBorder="1" applyAlignment="1">
      <alignment horizontal="center" vertical="center" textRotation="90" wrapText="1"/>
    </xf>
    <xf numFmtId="0" fontId="2" fillId="14" borderId="26" xfId="0" applyFont="1" applyFill="1" applyBorder="1" applyAlignment="1">
      <alignment horizontal="center" vertical="center" textRotation="90" wrapText="1"/>
    </xf>
    <xf numFmtId="0" fontId="2" fillId="14" borderId="32" xfId="0" applyFont="1" applyFill="1" applyBorder="1" applyAlignment="1">
      <alignment horizontal="center" vertical="center" textRotation="90" wrapText="1"/>
    </xf>
    <xf numFmtId="0" fontId="2" fillId="14" borderId="47" xfId="0" applyFont="1" applyFill="1" applyBorder="1" applyAlignment="1">
      <alignment horizontal="center" vertical="center" textRotation="90" wrapText="1"/>
    </xf>
    <xf numFmtId="0" fontId="7" fillId="15" borderId="71" xfId="0" applyFont="1" applyFill="1" applyBorder="1" applyAlignment="1">
      <alignment horizontal="center" vertical="center" wrapText="1" readingOrder="1"/>
    </xf>
    <xf numFmtId="0" fontId="7" fillId="15" borderId="9" xfId="0" applyFont="1" applyFill="1" applyBorder="1" applyAlignment="1">
      <alignment horizontal="center" vertical="center" wrapText="1" readingOrder="1"/>
    </xf>
    <xf numFmtId="0" fontId="7" fillId="15" borderId="5" xfId="0" applyFont="1" applyFill="1" applyBorder="1" applyAlignment="1">
      <alignment horizontal="center" vertical="center" wrapText="1" readingOrder="1"/>
    </xf>
    <xf numFmtId="0" fontId="7" fillId="15" borderId="10" xfId="0" applyFont="1" applyFill="1" applyBorder="1" applyAlignment="1">
      <alignment horizontal="center" vertical="center" wrapText="1" readingOrder="1"/>
    </xf>
    <xf numFmtId="9" fontId="2" fillId="14" borderId="71" xfId="0" applyNumberFormat="1" applyFont="1" applyFill="1" applyBorder="1" applyAlignment="1">
      <alignment horizontal="center" vertical="center" textRotation="90" wrapText="1"/>
    </xf>
    <xf numFmtId="0" fontId="2" fillId="14" borderId="9" xfId="0" applyFont="1" applyFill="1" applyBorder="1" applyAlignment="1">
      <alignment horizontal="center" vertical="center" textRotation="90" wrapText="1"/>
    </xf>
    <xf numFmtId="0" fontId="2" fillId="14" borderId="86" xfId="0" applyFont="1" applyFill="1" applyBorder="1" applyAlignment="1">
      <alignment horizontal="center" vertical="center" textRotation="90" wrapText="1"/>
    </xf>
    <xf numFmtId="0" fontId="4" fillId="5" borderId="11" xfId="2" applyFont="1" applyFill="1" applyBorder="1" applyAlignment="1">
      <alignment horizontal="center" vertical="center" wrapText="1"/>
    </xf>
    <xf numFmtId="0" fontId="4" fillId="5" borderId="12" xfId="2" applyFont="1" applyFill="1" applyBorder="1" applyAlignment="1">
      <alignment horizontal="center" vertical="center" wrapText="1"/>
    </xf>
    <xf numFmtId="0" fontId="4" fillId="5" borderId="13" xfId="2" applyFont="1" applyFill="1" applyBorder="1" applyAlignment="1">
      <alignment horizontal="center" vertical="center" wrapText="1"/>
    </xf>
    <xf numFmtId="0" fontId="9" fillId="27" borderId="14" xfId="0" applyFont="1" applyFill="1" applyBorder="1" applyAlignment="1">
      <alignment horizontal="center" vertical="center" wrapText="1" readingOrder="1"/>
    </xf>
    <xf numFmtId="0" fontId="9" fillId="27" borderId="15" xfId="0" applyFont="1" applyFill="1" applyBorder="1" applyAlignment="1">
      <alignment horizontal="center" vertical="center" wrapText="1" readingOrder="1"/>
    </xf>
    <xf numFmtId="0" fontId="9" fillId="27" borderId="16" xfId="0" applyFont="1" applyFill="1" applyBorder="1" applyAlignment="1">
      <alignment horizontal="center" vertical="center" wrapText="1" readingOrder="1"/>
    </xf>
    <xf numFmtId="0" fontId="4" fillId="5" borderId="17" xfId="2" applyFont="1" applyFill="1" applyBorder="1" applyAlignment="1">
      <alignment horizontal="center" vertical="center" wrapText="1"/>
    </xf>
    <xf numFmtId="0" fontId="4" fillId="5" borderId="18" xfId="2" applyFont="1" applyFill="1" applyBorder="1" applyAlignment="1">
      <alignment horizontal="center" vertical="center" wrapText="1"/>
    </xf>
    <xf numFmtId="0" fontId="4" fillId="5" borderId="19" xfId="2" applyFont="1" applyFill="1" applyBorder="1" applyAlignment="1">
      <alignment horizontal="center" vertical="center" wrapText="1"/>
    </xf>
    <xf numFmtId="0" fontId="9" fillId="30" borderId="53" xfId="0" applyFont="1" applyFill="1" applyBorder="1" applyAlignment="1">
      <alignment horizontal="center" vertical="center" wrapText="1" readingOrder="1"/>
    </xf>
    <xf numFmtId="0" fontId="9" fillId="30" borderId="0" xfId="0" applyFont="1" applyFill="1" applyBorder="1" applyAlignment="1">
      <alignment horizontal="center" vertical="center" wrapText="1" readingOrder="1"/>
    </xf>
    <xf numFmtId="0" fontId="9" fillId="30" borderId="103" xfId="0" applyFont="1" applyFill="1" applyBorder="1" applyAlignment="1">
      <alignment horizontal="center" vertical="center" wrapText="1" readingOrder="1"/>
    </xf>
    <xf numFmtId="0" fontId="9" fillId="30" borderId="1" xfId="0" applyFont="1" applyFill="1" applyBorder="1" applyAlignment="1">
      <alignment horizontal="center" vertical="center" wrapText="1" readingOrder="1"/>
    </xf>
    <xf numFmtId="0" fontId="2" fillId="21" borderId="26" xfId="0" applyFont="1" applyFill="1" applyBorder="1" applyAlignment="1">
      <alignment horizontal="center" vertical="center" textRotation="90" wrapText="1"/>
    </xf>
    <xf numFmtId="0" fontId="2" fillId="21" borderId="32" xfId="0" applyFont="1" applyFill="1" applyBorder="1" applyAlignment="1">
      <alignment horizontal="center" vertical="center" textRotation="90" wrapText="1"/>
    </xf>
    <xf numFmtId="0" fontId="2" fillId="21" borderId="47" xfId="0" applyFont="1" applyFill="1" applyBorder="1" applyAlignment="1">
      <alignment horizontal="center" vertical="center" textRotation="90" wrapText="1"/>
    </xf>
    <xf numFmtId="0" fontId="8" fillId="22" borderId="71" xfId="0" applyFont="1" applyFill="1" applyBorder="1" applyAlignment="1">
      <alignment horizontal="center" vertical="center" wrapText="1" readingOrder="1"/>
    </xf>
    <xf numFmtId="0" fontId="8" fillId="22" borderId="9" xfId="0" applyFont="1" applyFill="1" applyBorder="1" applyAlignment="1">
      <alignment horizontal="center" vertical="center" wrapText="1" readingOrder="1"/>
    </xf>
    <xf numFmtId="0" fontId="8" fillId="22" borderId="5" xfId="0" applyFont="1" applyFill="1" applyBorder="1" applyAlignment="1">
      <alignment horizontal="center" vertical="center" wrapText="1" readingOrder="1"/>
    </xf>
    <xf numFmtId="0" fontId="8" fillId="22" borderId="10" xfId="0" applyFont="1" applyFill="1" applyBorder="1" applyAlignment="1">
      <alignment horizontal="center" vertical="center" wrapText="1" readingOrder="1"/>
    </xf>
    <xf numFmtId="0" fontId="8" fillId="22" borderId="6" xfId="0" applyFont="1" applyFill="1" applyBorder="1" applyAlignment="1">
      <alignment horizontal="center" vertical="center" wrapText="1" readingOrder="1"/>
    </xf>
    <xf numFmtId="0" fontId="8" fillId="22" borderId="86" xfId="0" applyFont="1" applyFill="1" applyBorder="1" applyAlignment="1">
      <alignment horizontal="center" vertical="center" wrapText="1" readingOrder="1"/>
    </xf>
    <xf numFmtId="0" fontId="2" fillId="18" borderId="26" xfId="0" applyFont="1" applyFill="1" applyBorder="1" applyAlignment="1">
      <alignment horizontal="center" vertical="center" textRotation="90" wrapText="1"/>
    </xf>
    <xf numFmtId="0" fontId="2" fillId="18" borderId="32" xfId="0" applyFont="1" applyFill="1" applyBorder="1" applyAlignment="1">
      <alignment horizontal="center" vertical="center" textRotation="90" wrapText="1"/>
    </xf>
    <xf numFmtId="0" fontId="2" fillId="18" borderId="47" xfId="0" applyFont="1" applyFill="1" applyBorder="1" applyAlignment="1">
      <alignment horizontal="center" vertical="center" textRotation="90" wrapText="1"/>
    </xf>
    <xf numFmtId="0" fontId="8" fillId="19" borderId="71" xfId="0" applyFont="1" applyFill="1" applyBorder="1" applyAlignment="1">
      <alignment horizontal="center" vertical="center" wrapText="1" readingOrder="1"/>
    </xf>
    <xf numFmtId="0" fontId="8" fillId="19" borderId="9" xfId="0" applyFont="1" applyFill="1" applyBorder="1" applyAlignment="1">
      <alignment horizontal="center" vertical="center" wrapText="1" readingOrder="1"/>
    </xf>
    <xf numFmtId="0" fontId="8" fillId="19" borderId="10" xfId="0" applyFont="1" applyFill="1" applyBorder="1" applyAlignment="1">
      <alignment horizontal="center" vertical="center" wrapText="1" readingOrder="1"/>
    </xf>
    <xf numFmtId="0" fontId="6" fillId="19" borderId="5" xfId="0" applyFont="1" applyFill="1" applyBorder="1" applyAlignment="1">
      <alignment horizontal="center" vertical="center" wrapText="1" readingOrder="1"/>
    </xf>
    <xf numFmtId="0" fontId="6" fillId="19" borderId="9" xfId="0" applyFont="1" applyFill="1" applyBorder="1" applyAlignment="1">
      <alignment horizontal="center" vertical="center" wrapText="1" readingOrder="1"/>
    </xf>
    <xf numFmtId="0" fontId="6" fillId="19" borderId="10" xfId="0" applyFont="1" applyFill="1" applyBorder="1" applyAlignment="1">
      <alignment horizontal="center" vertical="center" wrapText="1" readingOrder="1"/>
    </xf>
    <xf numFmtId="0" fontId="6" fillId="19" borderId="20" xfId="0" applyFont="1" applyFill="1" applyBorder="1" applyAlignment="1">
      <alignment horizontal="center" vertical="center" wrapText="1" readingOrder="1"/>
    </xf>
    <xf numFmtId="0" fontId="6" fillId="19" borderId="4" xfId="0" applyFont="1" applyFill="1" applyBorder="1" applyAlignment="1">
      <alignment horizontal="center" vertical="center" wrapText="1" readingOrder="1"/>
    </xf>
    <xf numFmtId="0" fontId="6" fillId="19" borderId="85" xfId="0" applyFont="1" applyFill="1" applyBorder="1" applyAlignment="1">
      <alignment horizontal="center" vertical="center" wrapText="1" readingOrder="1"/>
    </xf>
    <xf numFmtId="0" fontId="6" fillId="19" borderId="86" xfId="0" applyFont="1" applyFill="1" applyBorder="1" applyAlignment="1">
      <alignment horizontal="center" vertical="center" wrapText="1" readingOrder="1"/>
    </xf>
    <xf numFmtId="0" fontId="2" fillId="0" borderId="101" xfId="0" applyFont="1" applyBorder="1" applyAlignment="1">
      <alignment horizontal="center"/>
    </xf>
    <xf numFmtId="0" fontId="13" fillId="0" borderId="19" xfId="0" applyFont="1" applyFill="1" applyBorder="1" applyAlignment="1" applyProtection="1">
      <alignment horizontal="left" vertical="top" wrapText="1"/>
      <protection locked="0"/>
    </xf>
    <xf numFmtId="0" fontId="0" fillId="33" borderId="13" xfId="0" applyFill="1" applyBorder="1" applyAlignment="1" applyProtection="1">
      <alignment horizontal="left" vertical="top" wrapText="1"/>
      <protection locked="0"/>
    </xf>
    <xf numFmtId="164" fontId="12" fillId="31" borderId="18" xfId="1" applyNumberFormat="1" applyFont="1" applyFill="1" applyBorder="1" applyAlignment="1" applyProtection="1">
      <alignment horizontal="center" vertical="center" wrapText="1"/>
      <protection locked="0"/>
    </xf>
    <xf numFmtId="164" fontId="12" fillId="31" borderId="12" xfId="1" applyNumberFormat="1" applyFont="1" applyFill="1" applyBorder="1" applyAlignment="1" applyProtection="1">
      <alignment horizontal="center" vertical="center" wrapText="1"/>
      <protection locked="0"/>
    </xf>
    <xf numFmtId="164" fontId="12" fillId="31" borderId="105" xfId="1" applyNumberFormat="1" applyFont="1" applyFill="1" applyBorder="1" applyAlignment="1" applyProtection="1">
      <alignment horizontal="center" vertical="center" wrapText="1"/>
      <protection locked="0"/>
    </xf>
    <xf numFmtId="164" fontId="12" fillId="32" borderId="23" xfId="1" applyNumberFormat="1" applyFont="1" applyFill="1" applyBorder="1" applyAlignment="1" applyProtection="1">
      <alignment horizontal="center" vertical="center" wrapText="1"/>
      <protection locked="0"/>
    </xf>
    <xf numFmtId="164" fontId="12" fillId="31" borderId="24" xfId="1" applyNumberFormat="1" applyFont="1" applyFill="1" applyBorder="1" applyAlignment="1" applyProtection="1">
      <alignment horizontal="center" vertical="center" wrapText="1"/>
      <protection locked="0"/>
    </xf>
    <xf numFmtId="0" fontId="0" fillId="0" borderId="25" xfId="0" applyBorder="1" applyAlignment="1" applyProtection="1">
      <alignment horizontal="left" vertical="top" wrapText="1"/>
      <protection locked="0"/>
    </xf>
    <xf numFmtId="164" fontId="12" fillId="31" borderId="106" xfId="1" applyNumberFormat="1" applyFont="1" applyFill="1" applyBorder="1" applyAlignment="1" applyProtection="1">
      <alignment horizontal="center" vertical="center" wrapText="1"/>
      <protection locked="0"/>
    </xf>
  </cellXfs>
  <cellStyles count="3">
    <cellStyle name="Normal" xfId="0" builtinId="0"/>
    <cellStyle name="Normal 2" xfId="2" xr:uid="{7624BDF4-0364-4662-AF9D-C258E38E2BF1}"/>
    <cellStyle name="Porcentaje" xfId="1" builtinId="5"/>
  </cellStyles>
  <dxfs count="5">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Politica Institucional de Adminsitración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ACD5-48B5-96F4-B844229DC1F3}"/>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ACD5-48B5-96F4-B844229DC1F3}"/>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Implementación Plan Anticorrución y de Atención al Ciudadano 2021 </a:t>
            </a:r>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Gantt!$C$17</c:f>
              <c:strCache>
                <c:ptCount val="1"/>
                <c:pt idx="0">
                  <c:v>28/01/2021</c:v>
                </c:pt>
              </c:strCache>
            </c:strRef>
          </c:tx>
          <c:spPr>
            <a:noFill/>
            <a:ln>
              <a:noFill/>
            </a:ln>
            <a:effectLst/>
          </c:spPr>
          <c:invertIfNegative val="0"/>
          <c:errBars>
            <c:errBarType val="plus"/>
            <c:errValType val="cust"/>
            <c:noEndCap val="1"/>
            <c:plus>
              <c:numRef>
                <c:f>Gantt!$G$17:$G$22</c:f>
                <c:numCache>
                  <c:formatCode>General</c:formatCode>
                  <c:ptCount val="6"/>
                  <c:pt idx="0">
                    <c:v>119.70833333333334</c:v>
                  </c:pt>
                  <c:pt idx="1">
                    <c:v>0</c:v>
                  </c:pt>
                  <c:pt idx="2">
                    <c:v>73.543166666666679</c:v>
                  </c:pt>
                  <c:pt idx="3">
                    <c:v>23.472222222222225</c:v>
                  </c:pt>
                  <c:pt idx="4">
                    <c:v>64.527272727272731</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Gantt!$C$17:$C$22</c:f>
              <c:numCache>
                <c:formatCode>m/d/yyyy</c:formatCode>
                <c:ptCount val="6"/>
                <c:pt idx="0">
                  <c:v>44224</c:v>
                </c:pt>
                <c:pt idx="1">
                  <c:v>44470</c:v>
                </c:pt>
                <c:pt idx="2">
                  <c:v>44224</c:v>
                </c:pt>
                <c:pt idx="3">
                  <c:v>44224</c:v>
                </c:pt>
                <c:pt idx="4">
                  <c:v>44224</c:v>
                </c:pt>
                <c:pt idx="5">
                  <c:v>44287</c:v>
                </c:pt>
              </c:numCache>
            </c:numRef>
          </c:val>
          <c:extLst>
            <c:ext xmlns:c16="http://schemas.microsoft.com/office/drawing/2014/chart" uri="{C3380CC4-5D6E-409C-BE32-E72D297353CC}">
              <c16:uniqueId val="{00000000-D5E2-403C-AE4A-4B749A48957E}"/>
            </c:ext>
          </c:extLst>
        </c:ser>
        <c:ser>
          <c:idx val="1"/>
          <c:order val="1"/>
          <c:spPr>
            <a:solidFill>
              <a:schemeClr val="accent2"/>
            </a:solidFill>
            <a:ln>
              <a:noFill/>
            </a:ln>
            <a:effectLst/>
          </c:spPr>
          <c:invertIfNegative val="0"/>
          <c:cat>
            <c:strRef>
              <c:f>Gantt!$B$17:$B$22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Gantt!$E$17:$E$22</c:f>
              <c:numCache>
                <c:formatCode>0</c:formatCode>
                <c:ptCount val="6"/>
                <c:pt idx="0">
                  <c:v>338</c:v>
                </c:pt>
                <c:pt idx="1">
                  <c:v>92</c:v>
                </c:pt>
                <c:pt idx="2">
                  <c:v>338</c:v>
                </c:pt>
                <c:pt idx="3">
                  <c:v>338</c:v>
                </c:pt>
                <c:pt idx="4">
                  <c:v>338</c:v>
                </c:pt>
                <c:pt idx="5">
                  <c:v>275</c:v>
                </c:pt>
              </c:numCache>
            </c:numRef>
          </c:val>
          <c:extLst>
            <c:ext xmlns:c16="http://schemas.microsoft.com/office/drawing/2014/chart" uri="{C3380CC4-5D6E-409C-BE32-E72D297353CC}">
              <c16:uniqueId val="{00000001-D5E2-403C-AE4A-4B749A48957E}"/>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561"/>
          <c:min val="44197"/>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Monitoreo corte 1° trimestre - Avance respecto al total programado en el año</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6"/>
            </a:solidFill>
            <a:ln>
              <a:noFill/>
            </a:ln>
            <a:effectLst/>
          </c:spPr>
          <c:invertIfNegative val="0"/>
          <c:trendline>
            <c:spPr>
              <a:ln w="19050" cap="rnd">
                <a:solidFill>
                  <a:schemeClr val="accent6"/>
                </a:solidFill>
                <a:prstDash val="sysDot"/>
              </a:ln>
              <a:effectLst>
                <a:softEdge rad="0"/>
              </a:effectLst>
            </c:spPr>
            <c:trendlineType val="linear"/>
            <c:dispRSqr val="0"/>
            <c:dispEq val="0"/>
          </c:trendline>
          <c:cat>
            <c:strRef>
              <c:f>Gantt!$B$29:$B$34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Gantt!$C$29:$C$34</c:f>
              <c:numCache>
                <c:formatCode>0%</c:formatCode>
                <c:ptCount val="6"/>
                <c:pt idx="0">
                  <c:v>0.35416666666666669</c:v>
                </c:pt>
                <c:pt idx="1">
                  <c:v>0</c:v>
                </c:pt>
                <c:pt idx="2">
                  <c:v>0.21758333333333335</c:v>
                </c:pt>
                <c:pt idx="3">
                  <c:v>6.9444444444444448E-2</c:v>
                </c:pt>
                <c:pt idx="4">
                  <c:v>0.19090909090909092</c:v>
                </c:pt>
                <c:pt idx="5">
                  <c:v>0</c:v>
                </c:pt>
              </c:numCache>
            </c:numRef>
          </c:val>
          <c:extLst>
            <c:ext xmlns:c16="http://schemas.microsoft.com/office/drawing/2014/chart" uri="{C3380CC4-5D6E-409C-BE32-E72D297353CC}">
              <c16:uniqueId val="{00000000-936C-4B64-B63D-A8EBA0117E71}"/>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Ejecutado en el 1º</a:t>
            </a:r>
            <a:r>
              <a:rPr lang="es-CO" baseline="0"/>
              <a:t> trimestre Vs Programado en el periodo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trendline>
            <c:spPr>
              <a:ln w="19050" cap="rnd">
                <a:solidFill>
                  <a:schemeClr val="accent1"/>
                </a:solidFill>
                <a:prstDash val="sysDot"/>
              </a:ln>
              <a:effectLst/>
            </c:spPr>
            <c:trendlineType val="linear"/>
            <c:dispRSqr val="0"/>
            <c:dispEq val="0"/>
          </c:trendline>
          <c:cat>
            <c:strRef>
              <c:f>Gantt!$B$49:$B$54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Gantt!$C$49:$C$54</c:f>
              <c:numCache>
                <c:formatCode>0%</c:formatCode>
                <c:ptCount val="6"/>
                <c:pt idx="0">
                  <c:v>1</c:v>
                </c:pt>
                <c:pt idx="1">
                  <c:v>0</c:v>
                </c:pt>
                <c:pt idx="2">
                  <c:v>0.99987500000000007</c:v>
                </c:pt>
                <c:pt idx="3">
                  <c:v>1</c:v>
                </c:pt>
                <c:pt idx="4">
                  <c:v>0.92500000000000004</c:v>
                </c:pt>
                <c:pt idx="5">
                  <c:v>0</c:v>
                </c:pt>
              </c:numCache>
            </c:numRef>
          </c:val>
          <c:extLst>
            <c:ext xmlns:c16="http://schemas.microsoft.com/office/drawing/2014/chart" uri="{C3380CC4-5D6E-409C-BE32-E72D297353CC}">
              <c16:uniqueId val="{00000000-2E37-405F-A8C2-57795EC2429F}"/>
            </c:ext>
          </c:extLst>
        </c:ser>
        <c:dLbls>
          <c:showLegendKey val="0"/>
          <c:showVal val="0"/>
          <c:showCatName val="0"/>
          <c:showSerName val="0"/>
          <c:showPercent val="0"/>
          <c:showBubbleSize val="0"/>
        </c:dLbls>
        <c:gapWidth val="219"/>
        <c:overlap val="-27"/>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199761</xdr:colOff>
      <xdr:row>23</xdr:row>
      <xdr:rowOff>0</xdr:rowOff>
    </xdr:from>
    <xdr:to>
      <xdr:col>6</xdr:col>
      <xdr:colOff>1619250</xdr:colOff>
      <xdr:row>23</xdr:row>
      <xdr:rowOff>0</xdr:rowOff>
    </xdr:to>
    <xdr:graphicFrame macro="">
      <xdr:nvGraphicFramePr>
        <xdr:cNvPr id="3" name="Gráfico 2">
          <a:extLst>
            <a:ext uri="{FF2B5EF4-FFF2-40B4-BE49-F238E27FC236}">
              <a16:creationId xmlns:a16="http://schemas.microsoft.com/office/drawing/2014/main" id="{F2C48B04-158A-495E-8378-826BF06CFD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59551</xdr:colOff>
      <xdr:row>0</xdr:row>
      <xdr:rowOff>0</xdr:rowOff>
    </xdr:from>
    <xdr:to>
      <xdr:col>7</xdr:col>
      <xdr:colOff>23812</xdr:colOff>
      <xdr:row>24</xdr:row>
      <xdr:rowOff>23814</xdr:rowOff>
    </xdr:to>
    <xdr:graphicFrame macro="">
      <xdr:nvGraphicFramePr>
        <xdr:cNvPr id="4" name="Gráfico 3">
          <a:extLst>
            <a:ext uri="{FF2B5EF4-FFF2-40B4-BE49-F238E27FC236}">
              <a16:creationId xmlns:a16="http://schemas.microsoft.com/office/drawing/2014/main" id="{3921A93A-5203-4087-B2CE-D0299D6EBE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17860</xdr:colOff>
      <xdr:row>24</xdr:row>
      <xdr:rowOff>86913</xdr:rowOff>
    </xdr:from>
    <xdr:to>
      <xdr:col>6</xdr:col>
      <xdr:colOff>1500190</xdr:colOff>
      <xdr:row>45</xdr:row>
      <xdr:rowOff>71436</xdr:rowOff>
    </xdr:to>
    <xdr:graphicFrame macro="">
      <xdr:nvGraphicFramePr>
        <xdr:cNvPr id="2" name="Gráfico 1">
          <a:extLst>
            <a:ext uri="{FF2B5EF4-FFF2-40B4-BE49-F238E27FC236}">
              <a16:creationId xmlns:a16="http://schemas.microsoft.com/office/drawing/2014/main" id="{744DD2CE-891A-44C2-9B18-30285A524B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65485</xdr:colOff>
      <xdr:row>45</xdr:row>
      <xdr:rowOff>154779</xdr:rowOff>
    </xdr:from>
    <xdr:to>
      <xdr:col>6</xdr:col>
      <xdr:colOff>1512094</xdr:colOff>
      <xdr:row>69</xdr:row>
      <xdr:rowOff>142872</xdr:rowOff>
    </xdr:to>
    <xdr:graphicFrame macro="">
      <xdr:nvGraphicFramePr>
        <xdr:cNvPr id="6" name="Gráfico 5">
          <a:extLst>
            <a:ext uri="{FF2B5EF4-FFF2-40B4-BE49-F238E27FC236}">
              <a16:creationId xmlns:a16="http://schemas.microsoft.com/office/drawing/2014/main" id="{E38D9337-630F-495F-95E1-8E09DCCED7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ohana De la Parra Rivero" id="{FC09276A-5638-4490-9808-A93EDE407CA8}"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4" dT="2020-12-18T15:36:35.24" personId="{FC09276A-5638-4490-9808-A93EDE407CA8}" id="{4E49ECA6-1B99-4124-AC7B-30E1D2157BDB}">
    <text>Líderes de proceso. Consolida Oficina Asesora de Planeación.</text>
  </threadedComment>
  <threadedComment ref="F5" dT="2020-12-18T15:39:01.67" personId="{FC09276A-5638-4490-9808-A93EDE407CA8}" id="{53AC90C6-546C-4E33-9256-7ED976522914}">
    <text>Líderes de proceso. Oficina Asesora de Planeación Consolida y Convoca Comité Institucional de Gestión y Desempeño</text>
  </threadedComment>
  <threadedComment ref="F6" dT="2020-12-18T15:43:23.89" personId="{FC09276A-5638-4490-9808-A93EDE407CA8}" id="{68C36486-7149-4AE3-B74D-7FA5B6B09AD3}">
    <text>Sujeto a la Publicación de la Nueva Guia metodologíca</text>
  </threadedComment>
  <threadedComment ref="F7" dT="2020-12-18T15:43:50.15" personId="{FC09276A-5638-4490-9808-A93EDE407CA8}" id="{B6778F66-7F33-4FF2-A323-E630DFFB7F1A}">
    <text>Acorde con el plan de transción</text>
  </threadedComment>
  <threadedComment ref="F8" dT="2020-12-18T15:44:20.87" personId="{FC09276A-5638-4490-9808-A93EDE407CA8}" id="{8C17C32B-7741-40FE-AAF2-FB5BD419730B}">
    <text>Micrositio por diseñar</text>
  </threadedComment>
  <threadedComment ref="F9" dT="2020-12-18T15:43:03.23" personId="{FC09276A-5638-4490-9808-A93EDE407CA8}" id="{93E20D5A-2905-422B-9C82-F62CD638E61C}">
    <text>El monitoreo debe reportarse mediante memorando a la Oficina Asesora de Planeación en el instrumento vigente</text>
  </threadedComment>
  <threadedComment ref="F10" dT="2020-12-18T15:45:08.39" personId="{FC09276A-5638-4490-9808-A93EDE407CA8}" id="{FAAEC946-AA9D-44F0-BA7D-C1FF6BBF7F17}">
    <text>Reporte a la Oficina Asesora de Planeación mediante memorando en herramienta vigente</text>
  </threadedComment>
  <threadedComment ref="F10" dT="2020-12-18T15:46:26.12" personId="{FC09276A-5638-4490-9808-A93EDE407CA8}" id="{419958E0-438C-4C3E-AA0E-4E540A3101AF}" parentId="{FAAEC946-AA9D-44F0-BA7D-C1FF6BBF7F17}">
    <text>Seguimiento a cargo de la Oficina de Control Interno en cortes cuatrimestrales</text>
  </threadedComment>
  <threadedComment ref="F11" dT="2020-12-18T15:45:08.39" personId="{FC09276A-5638-4490-9808-A93EDE407CA8}" id="{BD506673-8ADE-4648-995F-A6B0899A42B6}">
    <text>Reporte a la Oficina Asesora de Planeación mediante memorando en herramienta vigente</text>
  </threadedComment>
  <threadedComment ref="F11" dT="2020-12-18T15:46:26.12" personId="{FC09276A-5638-4490-9808-A93EDE407CA8}" id="{1EF57F2E-8649-4560-824D-8FBCBB1ED298}" parentId="{BD506673-8ADE-4648-995F-A6B0899A42B6}">
    <text>Seguimiento a cargo de la Oficina de Control Interno en cortes cuatrimestrales</text>
  </threadedComment>
  <threadedComment ref="F30" dT="2020-12-18T15:57:06.62" personId="{FC09276A-5638-4490-9808-A93EDE407CA8}" id="{DEDC955D-3A3B-4798-AD0B-F908A3B6ED36}">
    <text>1° y 2° trimestre (Diseño)</text>
  </threadedComment>
  <threadedComment ref="F31" dT="2020-12-18T15:58:18.25" personId="{FC09276A-5638-4490-9808-A93EDE407CA8}" id="{253DA96C-0C0A-47A8-AF09-0DDF4C9A61B4}">
    <text>1° trimestre (Definir)</text>
  </threadedComment>
  <threadedComment ref="F36" dT="2020-12-21T14:17:17.80" personId="{FC09276A-5638-4490-9808-A93EDE407CA8}" id="{7EA43A2B-BBE9-41D5-8BFA-8C0C99F86A4E}">
    <text>1° y  2° trimestre (Diseño) , 3° y 4° trimestre  (Implementación)</text>
  </threadedComment>
  <threadedComment ref="F40" dT="2020-12-21T14:22:31.73" personId="{FC09276A-5638-4490-9808-A93EDE407CA8}" id="{C18510DA-BB0C-49F7-B3E0-D21A44A1E02C}">
    <text>2° y 3° trimestre (Diseño)</text>
  </threadedComment>
  <threadedComment ref="F43" dT="2020-12-18T16:12:56.84" personId="{FC09276A-5638-4490-9808-A93EDE407CA8}" id="{480EAC07-9262-4CBD-B9D3-1F20D0E02DA8}">
    <text>Fecha limite según Plan de mejoraemiento FURAG 30/08/2021</text>
  </threadedComment>
  <threadedComment ref="K43" dT="2020-12-21T14:26:23.46" personId="{FC09276A-5638-4490-9808-A93EDE407CA8}" id="{A683760F-78A8-4109-9CE9-FD1628949C38}">
    <text>Grupo de Desarrollo Organizacional</text>
  </threadedComment>
  <threadedComment ref="F44" dT="2020-12-18T16:13:13.43" personId="{FC09276A-5638-4490-9808-A93EDE407CA8}" id="{9030FC8F-53D7-43D1-B56B-0DF5BEA9667F}">
    <text>Fecha limite según Plan de mejoraemiento FURAG Dic 2021</text>
  </threadedComment>
  <threadedComment ref="N45" dT="2020-12-21T15:15:40.36" personId="{FC09276A-5638-4490-9808-A93EDE407CA8}" id="{63C080B3-F180-4714-8834-504F788520FD}">
    <text>Grupo de Atención al Ciudadano</text>
  </threadedComment>
  <threadedComment ref="F46" dT="2020-12-18T16:14:09.09" personId="{FC09276A-5638-4490-9808-A93EDE407CA8}" id="{7DC0696B-2BEF-4D22-ABB4-459C51678438}">
    <text>1° Trimestre definir</text>
  </threadedComment>
  <threadedComment ref="F46" dT="2020-12-21T14:27:20.89" personId="{FC09276A-5638-4490-9808-A93EDE407CA8}" id="{3C84C246-EFDF-4970-A0BD-734EF34191EB}" parentId="{7DC0696B-2BEF-4D22-ABB4-459C51678438}">
    <text>1° y 2° trimestre (Definir)  3° y 4° trimestre  (difundir)</text>
  </threadedComment>
  <threadedComment ref="F56" dT="2020-12-18T16:19:19.94" personId="{FC09276A-5638-4490-9808-A93EDE407CA8}" id="{8EE93BFF-FC2F-4E90-AB64-51F113A90F18}">
    <text>Vence el primer semestre de 2021segun Plan de Mejorameito FURAG</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F810C-B9D6-4318-B188-712104B3F1CC}">
  <sheetPr>
    <outlinePr applyStyles="1"/>
    <pageSetUpPr fitToPage="1"/>
  </sheetPr>
  <dimension ref="B1:G67"/>
  <sheetViews>
    <sheetView zoomScale="80" zoomScaleNormal="80" workbookViewId="0">
      <selection activeCell="K38" sqref="K38"/>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2:7" x14ac:dyDescent="0.25">
      <c r="B1" t="s">
        <v>165</v>
      </c>
      <c r="C1" s="322">
        <v>44197</v>
      </c>
    </row>
    <row r="2" spans="2:7" x14ac:dyDescent="0.25">
      <c r="B2" t="s">
        <v>166</v>
      </c>
      <c r="C2" s="322">
        <f>MAX(D17:D22)</f>
        <v>44561</v>
      </c>
    </row>
    <row r="15" spans="2:7" x14ac:dyDescent="0.25">
      <c r="B15" s="460"/>
      <c r="C15" s="460"/>
      <c r="D15" s="460"/>
      <c r="E15" s="460"/>
      <c r="F15" s="460"/>
      <c r="G15" s="460"/>
    </row>
    <row r="16" spans="2:7" x14ac:dyDescent="0.25">
      <c r="B16" s="323" t="s">
        <v>167</v>
      </c>
      <c r="C16" s="324" t="s">
        <v>165</v>
      </c>
      <c r="D16" s="325" t="s">
        <v>168</v>
      </c>
      <c r="E16" s="325" t="s">
        <v>169</v>
      </c>
      <c r="F16" s="325" t="s">
        <v>170</v>
      </c>
      <c r="G16" s="325" t="s">
        <v>171</v>
      </c>
    </row>
    <row r="17" spans="2:7" x14ac:dyDescent="0.25">
      <c r="B17" s="326" t="str">
        <f>'PAAC 2021'!A4</f>
        <v>1 - Gestión del Riesgo de Corrupción “MAPA DE RIESGOS DE CORRUPCIÓN"</v>
      </c>
      <c r="C17" s="327">
        <v>44224</v>
      </c>
      <c r="D17" s="327">
        <v>44561</v>
      </c>
      <c r="E17" s="328">
        <f>D17-C17+1</f>
        <v>338</v>
      </c>
      <c r="F17" s="329">
        <f>C29</f>
        <v>0.35416666666666669</v>
      </c>
      <c r="G17" s="330">
        <f>E17*F17</f>
        <v>119.70833333333334</v>
      </c>
    </row>
    <row r="18" spans="2:7" x14ac:dyDescent="0.25">
      <c r="B18" s="326" t="str">
        <f>'PAAC 2021'!A12</f>
        <v xml:space="preserve"> 2 - Racionalización de Trámites</v>
      </c>
      <c r="C18" s="327">
        <v>44470</v>
      </c>
      <c r="D18" s="327">
        <v>44561</v>
      </c>
      <c r="E18" s="328">
        <f t="shared" ref="E18:E22" si="0">D18-C18+1</f>
        <v>92</v>
      </c>
      <c r="F18" s="329">
        <f t="shared" ref="F18:F22" si="1">C30</f>
        <v>0</v>
      </c>
      <c r="G18" s="330">
        <f t="shared" ref="G18:G22" si="2">E18*F18</f>
        <v>0</v>
      </c>
    </row>
    <row r="19" spans="2:7" x14ac:dyDescent="0.25">
      <c r="B19" s="326" t="str">
        <f>'PAAC 2021'!A18</f>
        <v xml:space="preserve"> 3 - Rendición de Cuentas (RdC)</v>
      </c>
      <c r="C19" s="327">
        <v>44224</v>
      </c>
      <c r="D19" s="327">
        <v>44561</v>
      </c>
      <c r="E19" s="328">
        <f t="shared" si="0"/>
        <v>338</v>
      </c>
      <c r="F19" s="329">
        <f t="shared" si="1"/>
        <v>0.21758333333333335</v>
      </c>
      <c r="G19" s="330">
        <f t="shared" si="2"/>
        <v>73.543166666666679</v>
      </c>
    </row>
    <row r="20" spans="2:7" x14ac:dyDescent="0.25">
      <c r="B20" s="326" t="str">
        <f>'PAAC 2021'!A30</f>
        <v xml:space="preserve"> 4 - Mecanismos para mejorar la Atención al Ciudadano</v>
      </c>
      <c r="C20" s="327">
        <v>44224</v>
      </c>
      <c r="D20" s="327">
        <v>44561</v>
      </c>
      <c r="E20" s="328">
        <f t="shared" si="0"/>
        <v>338</v>
      </c>
      <c r="F20" s="329">
        <f t="shared" si="1"/>
        <v>6.9444444444444448E-2</v>
      </c>
      <c r="G20" s="330">
        <f t="shared" si="2"/>
        <v>23.472222222222225</v>
      </c>
    </row>
    <row r="21" spans="2:7" x14ac:dyDescent="0.25">
      <c r="B21" s="326" t="str">
        <f>'PAAC 2021'!A48</f>
        <v xml:space="preserve"> 5 - Mecanismos para la Transparencia y Acceso a la Información</v>
      </c>
      <c r="C21" s="327">
        <v>44224</v>
      </c>
      <c r="D21" s="327">
        <v>44561</v>
      </c>
      <c r="E21" s="328">
        <f t="shared" si="0"/>
        <v>338</v>
      </c>
      <c r="F21" s="329">
        <f t="shared" si="1"/>
        <v>0.19090909090909092</v>
      </c>
      <c r="G21" s="330">
        <f t="shared" si="2"/>
        <v>64.527272727272731</v>
      </c>
    </row>
    <row r="22" spans="2:7" x14ac:dyDescent="0.25">
      <c r="B22" s="326" t="str">
        <f>'PAAC 2021'!A59</f>
        <v>6- Iniciativas adicionales</v>
      </c>
      <c r="C22" s="327">
        <v>44287</v>
      </c>
      <c r="D22" s="327">
        <v>44561</v>
      </c>
      <c r="E22" s="328">
        <f t="shared" si="0"/>
        <v>275</v>
      </c>
      <c r="F22" s="329">
        <f t="shared" si="1"/>
        <v>0</v>
      </c>
      <c r="G22" s="330">
        <f t="shared" si="2"/>
        <v>0</v>
      </c>
    </row>
    <row r="29" spans="2:7" x14ac:dyDescent="0.25">
      <c r="B29" t="str">
        <f t="shared" ref="B29:B34" si="3">B17</f>
        <v>1 - Gestión del Riesgo de Corrupción “MAPA DE RIESGOS DE CORRUPCIÓN"</v>
      </c>
      <c r="C29" s="373">
        <f>'PAAC 2021'!C4</f>
        <v>0.35416666666666669</v>
      </c>
    </row>
    <row r="30" spans="2:7" x14ac:dyDescent="0.25">
      <c r="B30" t="str">
        <f t="shared" si="3"/>
        <v xml:space="preserve"> 2 - Racionalización de Trámites</v>
      </c>
      <c r="C30" s="373">
        <f>'PAAC 2021'!C12</f>
        <v>0</v>
      </c>
    </row>
    <row r="31" spans="2:7" x14ac:dyDescent="0.25">
      <c r="B31" t="str">
        <f t="shared" si="3"/>
        <v xml:space="preserve"> 3 - Rendición de Cuentas (RdC)</v>
      </c>
      <c r="C31" s="373">
        <f>'PAAC 2021'!C18</f>
        <v>0.21758333333333335</v>
      </c>
    </row>
    <row r="32" spans="2:7" x14ac:dyDescent="0.25">
      <c r="B32" t="str">
        <f t="shared" si="3"/>
        <v xml:space="preserve"> 4 - Mecanismos para mejorar la Atención al Ciudadano</v>
      </c>
      <c r="C32" s="373">
        <f>'PAAC 2021'!C30</f>
        <v>6.9444444444444448E-2</v>
      </c>
    </row>
    <row r="33" spans="2:3" x14ac:dyDescent="0.25">
      <c r="B33" t="str">
        <f t="shared" si="3"/>
        <v xml:space="preserve"> 5 - Mecanismos para la Transparencia y Acceso a la Información</v>
      </c>
      <c r="C33" s="373">
        <f>'PAAC 2021'!C48</f>
        <v>0.19090909090909092</v>
      </c>
    </row>
    <row r="34" spans="2:3" x14ac:dyDescent="0.25">
      <c r="B34" t="str">
        <f t="shared" si="3"/>
        <v>6- Iniciativas adicionales</v>
      </c>
      <c r="C34" s="373">
        <f>'PAAC 2021'!C59</f>
        <v>0</v>
      </c>
    </row>
    <row r="49" spans="2:3" x14ac:dyDescent="0.25">
      <c r="B49" t="str">
        <f>B29</f>
        <v>1 - Gestión del Riesgo de Corrupción “MAPA DE RIESGOS DE CORRUPCIÓN"</v>
      </c>
      <c r="C49" s="374">
        <f>'PAAC 2021'!B4</f>
        <v>1</v>
      </c>
    </row>
    <row r="50" spans="2:3" x14ac:dyDescent="0.25">
      <c r="B50" t="str">
        <f t="shared" ref="B50:B54" si="4">B30</f>
        <v xml:space="preserve"> 2 - Racionalización de Trámites</v>
      </c>
      <c r="C50" s="374">
        <f>'PAAC 2021'!B12</f>
        <v>0</v>
      </c>
    </row>
    <row r="51" spans="2:3" x14ac:dyDescent="0.25">
      <c r="B51" t="str">
        <f t="shared" si="4"/>
        <v xml:space="preserve"> 3 - Rendición de Cuentas (RdC)</v>
      </c>
      <c r="C51" s="374">
        <f>SUM('PAAC 2021'!AG18,'PAAC 2021'!AG19,'PAAC 2021'!AG20,'PAAC 2021'!AG21,'PAAC 2021'!AG22,'PAAC 2021'!AG23,'PAAC 2021'!AG25,'PAAC 2021'!AG27)/8</f>
        <v>0.99987500000000007</v>
      </c>
    </row>
    <row r="52" spans="2:3" x14ac:dyDescent="0.25">
      <c r="B52" t="str">
        <f t="shared" si="4"/>
        <v xml:space="preserve"> 4 - Mecanismos para mejorar la Atención al Ciudadano</v>
      </c>
      <c r="C52" s="374">
        <f>SUM('PAAC 2021'!AG30,'PAAC 2021'!AG31,'PAAC 2021'!AG41,'PAAC 2021'!AG45,'PAAC 2021'!AG46)/5</f>
        <v>1</v>
      </c>
    </row>
    <row r="53" spans="2:3" x14ac:dyDescent="0.25">
      <c r="B53" t="str">
        <f t="shared" si="4"/>
        <v xml:space="preserve"> 5 - Mecanismos para la Transparencia y Acceso a la Información</v>
      </c>
      <c r="C53" s="374">
        <f>SUM('PAAC 2021'!AG48,'PAAC 2021'!AG53)/2</f>
        <v>0.92500000000000004</v>
      </c>
    </row>
    <row r="54" spans="2:3" x14ac:dyDescent="0.25">
      <c r="B54" t="str">
        <f t="shared" si="4"/>
        <v>6- Iniciativas adicionales</v>
      </c>
      <c r="C54" s="374">
        <f>'PAAC 2021'!B59</f>
        <v>0</v>
      </c>
    </row>
    <row r="67" spans="2:2" x14ac:dyDescent="0.25">
      <c r="B67" t="s">
        <v>177</v>
      </c>
    </row>
  </sheetData>
  <sheetProtection algorithmName="SHA-512" hashValue="Rs3+mLe0bVs26MFzrO0NIziTFd9MA1s3d7fgCi7f8AZxaFfFYnLBGIuOy1FFIns2HFMsH9GstqHZMGiXV7L7YQ==" saltValue="u9x7dh3pEI02HcI+V2+3uA==" spinCount="100000" sheet="1" objects="1" scenarios="1"/>
  <mergeCells count="1">
    <mergeCell ref="B15:G15"/>
  </mergeCells>
  <printOptions horizontalCentered="1" verticalCentered="1"/>
  <pageMargins left="0.70866141732283472" right="0.70866141732283472" top="0.74803149606299213" bottom="0.74803149606299213" header="0.31496062992125984" footer="0.31496062992125984"/>
  <pageSetup scale="49" orientation="landscape" horizontalDpi="300" verticalDpi="300" r:id="rId1"/>
  <headerFooter>
    <oddHeader>&amp;LPág &amp;P de &amp;N&amp;CImplementación Plan Anticorrupción y de Atención al Ciudadano 2021&amp;RCorte 1° trimestre de 2021</oddHeader>
    <oddFooter>&amp;ROficina Asesora de Planeación
INVIAS</oddFooter>
  </headerFooter>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AH67"/>
  <sheetViews>
    <sheetView tabSelected="1" zoomScale="50" zoomScaleNormal="50" zoomScaleSheetLayoutView="50" workbookViewId="0">
      <pane xSplit="5" ySplit="3" topLeftCell="F4" activePane="bottomRight" state="frozen"/>
      <selection activeCell="J33" sqref="J33"/>
      <selection pane="topRight" activeCell="J33" sqref="J33"/>
      <selection pane="bottomLeft" activeCell="J33" sqref="J33"/>
      <selection pane="bottomRight" activeCell="AH4" sqref="AH4"/>
    </sheetView>
  </sheetViews>
  <sheetFormatPr baseColWidth="10" defaultRowHeight="15" x14ac:dyDescent="0.25"/>
  <cols>
    <col min="1" max="1" width="11.42578125" style="1" customWidth="1"/>
    <col min="2" max="3" width="11.42578125" style="1" hidden="1" customWidth="1"/>
    <col min="4" max="4" width="29.7109375" customWidth="1"/>
    <col min="5" max="5" width="57.85546875" style="2" customWidth="1"/>
    <col min="6" max="6" width="55.85546875" style="2" customWidth="1"/>
    <col min="7" max="22" width="7.5703125" style="2" customWidth="1"/>
    <col min="23" max="23" width="5.7109375" style="2" customWidth="1"/>
    <col min="24" max="24" width="12.7109375" style="315" customWidth="1"/>
    <col min="25" max="25" width="11.42578125" style="316" customWidth="1"/>
    <col min="26" max="26" width="12.7109375" style="315" hidden="1" customWidth="1"/>
    <col min="27" max="27" width="11.42578125" style="316" hidden="1" customWidth="1"/>
    <col min="28" max="28" width="12.7109375" style="315" hidden="1" customWidth="1"/>
    <col min="29" max="29" width="11.42578125" style="316" hidden="1" customWidth="1"/>
    <col min="30" max="30" width="13.42578125" style="315" hidden="1" customWidth="1"/>
    <col min="31" max="31" width="11.42578125" style="316" hidden="1" customWidth="1"/>
    <col min="32" max="33" width="9.5703125" customWidth="1"/>
    <col min="34" max="34" width="113.5703125" customWidth="1"/>
  </cols>
  <sheetData>
    <row r="1" spans="1:34" ht="57" customHeight="1" thickBot="1" x14ac:dyDescent="0.3">
      <c r="X1" s="425" t="s">
        <v>0</v>
      </c>
      <c r="Y1" s="426"/>
      <c r="Z1" s="426"/>
      <c r="AA1" s="426"/>
      <c r="AB1" s="426"/>
      <c r="AC1" s="426"/>
      <c r="AD1" s="426"/>
      <c r="AE1" s="427"/>
      <c r="AF1" s="434" t="s">
        <v>176</v>
      </c>
      <c r="AG1" s="435"/>
      <c r="AH1" s="435"/>
    </row>
    <row r="2" spans="1:34" ht="19.5" customHeight="1" thickBot="1" x14ac:dyDescent="0.3">
      <c r="A2" s="321"/>
      <c r="B2" s="321"/>
      <c r="C2" s="321"/>
      <c r="G2" s="428" t="s">
        <v>12</v>
      </c>
      <c r="H2" s="429"/>
      <c r="I2" s="429"/>
      <c r="J2" s="429"/>
      <c r="K2" s="429"/>
      <c r="L2" s="429"/>
      <c r="M2" s="429"/>
      <c r="N2" s="429"/>
      <c r="O2" s="429"/>
      <c r="P2" s="429"/>
      <c r="Q2" s="429"/>
      <c r="R2" s="429"/>
      <c r="S2" s="429"/>
      <c r="T2" s="429"/>
      <c r="U2" s="429"/>
      <c r="V2" s="429"/>
      <c r="W2" s="430"/>
      <c r="X2" s="431" t="s">
        <v>1</v>
      </c>
      <c r="Y2" s="432"/>
      <c r="Z2" s="432" t="s">
        <v>2</v>
      </c>
      <c r="AA2" s="432"/>
      <c r="AB2" s="432" t="s">
        <v>3</v>
      </c>
      <c r="AC2" s="432"/>
      <c r="AD2" s="432" t="s">
        <v>4</v>
      </c>
      <c r="AE2" s="433"/>
      <c r="AF2" s="436"/>
      <c r="AG2" s="437"/>
      <c r="AH2" s="437"/>
    </row>
    <row r="3" spans="1:34" ht="96.75" customHeight="1" thickBot="1" x14ac:dyDescent="0.3">
      <c r="B3" s="1" t="s">
        <v>211</v>
      </c>
      <c r="C3" s="1" t="s">
        <v>178</v>
      </c>
      <c r="D3" s="3" t="s">
        <v>13</v>
      </c>
      <c r="E3" s="3" t="s">
        <v>14</v>
      </c>
      <c r="F3" s="4" t="s">
        <v>15</v>
      </c>
      <c r="G3" s="384" t="s">
        <v>16</v>
      </c>
      <c r="H3" s="383" t="s">
        <v>17</v>
      </c>
      <c r="I3" s="383" t="s">
        <v>18</v>
      </c>
      <c r="J3" s="383" t="s">
        <v>19</v>
      </c>
      <c r="K3" s="383" t="s">
        <v>20</v>
      </c>
      <c r="L3" s="383" t="s">
        <v>21</v>
      </c>
      <c r="M3" s="383" t="s">
        <v>22</v>
      </c>
      <c r="N3" s="383" t="s">
        <v>23</v>
      </c>
      <c r="O3" s="383" t="s">
        <v>24</v>
      </c>
      <c r="P3" s="383" t="s">
        <v>25</v>
      </c>
      <c r="Q3" s="383" t="s">
        <v>26</v>
      </c>
      <c r="R3" s="383" t="s">
        <v>27</v>
      </c>
      <c r="S3" s="383" t="s">
        <v>28</v>
      </c>
      <c r="T3" s="383" t="s">
        <v>29</v>
      </c>
      <c r="U3" s="383" t="s">
        <v>30</v>
      </c>
      <c r="V3" s="388" t="s">
        <v>31</v>
      </c>
      <c r="W3" s="389" t="s">
        <v>32</v>
      </c>
      <c r="X3" s="5" t="s">
        <v>5</v>
      </c>
      <c r="Y3" s="6" t="s">
        <v>6</v>
      </c>
      <c r="Z3" s="7" t="s">
        <v>5</v>
      </c>
      <c r="AA3" s="6" t="s">
        <v>6</v>
      </c>
      <c r="AB3" s="7" t="s">
        <v>5</v>
      </c>
      <c r="AC3" s="6" t="s">
        <v>6</v>
      </c>
      <c r="AD3" s="7" t="s">
        <v>5</v>
      </c>
      <c r="AE3" s="8" t="s">
        <v>6</v>
      </c>
      <c r="AF3" s="368" t="s">
        <v>172</v>
      </c>
      <c r="AG3" s="368" t="s">
        <v>175</v>
      </c>
      <c r="AH3" s="331" t="s">
        <v>173</v>
      </c>
    </row>
    <row r="4" spans="1:34" ht="378" customHeight="1" thickBot="1" x14ac:dyDescent="0.3">
      <c r="A4" s="394" t="s">
        <v>174</v>
      </c>
      <c r="B4" s="406">
        <f>AVERAGE(AG4:AG11)</f>
        <v>1</v>
      </c>
      <c r="C4" s="406">
        <f>AVERAGE(AF4:AF11)</f>
        <v>0.35416666666666669</v>
      </c>
      <c r="D4" s="9" t="s">
        <v>33</v>
      </c>
      <c r="E4" s="375" t="s">
        <v>34</v>
      </c>
      <c r="F4" s="10" t="s">
        <v>35</v>
      </c>
      <c r="G4" s="11"/>
      <c r="H4" s="12" t="s">
        <v>7</v>
      </c>
      <c r="I4" s="12" t="s">
        <v>7</v>
      </c>
      <c r="J4" s="12" t="s">
        <v>7</v>
      </c>
      <c r="K4" s="12" t="s">
        <v>7</v>
      </c>
      <c r="L4" s="12" t="s">
        <v>7</v>
      </c>
      <c r="M4" s="12" t="s">
        <v>7</v>
      </c>
      <c r="N4" s="12" t="s">
        <v>7</v>
      </c>
      <c r="O4" s="12" t="s">
        <v>7</v>
      </c>
      <c r="P4" s="12" t="s">
        <v>7</v>
      </c>
      <c r="Q4" s="12" t="s">
        <v>7</v>
      </c>
      <c r="R4" s="12" t="s">
        <v>7</v>
      </c>
      <c r="S4" s="12" t="s">
        <v>7</v>
      </c>
      <c r="T4" s="12"/>
      <c r="U4" s="12"/>
      <c r="V4" s="13"/>
      <c r="W4" s="14"/>
      <c r="X4" s="15"/>
      <c r="Y4" s="16">
        <v>0.25</v>
      </c>
      <c r="Z4" s="17"/>
      <c r="AA4" s="16">
        <v>0.5</v>
      </c>
      <c r="AB4" s="17"/>
      <c r="AC4" s="16">
        <v>0.75</v>
      </c>
      <c r="AD4" s="17"/>
      <c r="AE4" s="333">
        <v>1</v>
      </c>
      <c r="AF4" s="369">
        <v>0.25</v>
      </c>
      <c r="AG4" s="464">
        <f>AF4/Y4</f>
        <v>1</v>
      </c>
      <c r="AH4" s="332" t="s">
        <v>212</v>
      </c>
    </row>
    <row r="5" spans="1:34" ht="61.5" thickTop="1" thickBot="1" x14ac:dyDescent="0.3">
      <c r="A5" s="395"/>
      <c r="B5" s="407"/>
      <c r="C5" s="407"/>
      <c r="D5" s="18" t="s">
        <v>36</v>
      </c>
      <c r="E5" s="19" t="s">
        <v>37</v>
      </c>
      <c r="F5" s="20" t="s">
        <v>38</v>
      </c>
      <c r="G5" s="21"/>
      <c r="H5" s="22" t="s">
        <v>7</v>
      </c>
      <c r="I5" s="22" t="s">
        <v>7</v>
      </c>
      <c r="J5" s="22" t="s">
        <v>7</v>
      </c>
      <c r="K5" s="22" t="s">
        <v>7</v>
      </c>
      <c r="L5" s="22" t="s">
        <v>7</v>
      </c>
      <c r="M5" s="22" t="s">
        <v>7</v>
      </c>
      <c r="N5" s="22" t="s">
        <v>7</v>
      </c>
      <c r="O5" s="22" t="s">
        <v>7</v>
      </c>
      <c r="P5" s="22" t="s">
        <v>7</v>
      </c>
      <c r="Q5" s="22" t="s">
        <v>7</v>
      </c>
      <c r="R5" s="22" t="s">
        <v>7</v>
      </c>
      <c r="S5" s="22" t="s">
        <v>7</v>
      </c>
      <c r="T5" s="22"/>
      <c r="U5" s="22"/>
      <c r="V5" s="23"/>
      <c r="W5" s="24"/>
      <c r="X5" s="25"/>
      <c r="Y5" s="26">
        <v>1</v>
      </c>
      <c r="Z5" s="27"/>
      <c r="AA5" s="26">
        <v>1</v>
      </c>
      <c r="AB5" s="27"/>
      <c r="AC5" s="26">
        <v>1</v>
      </c>
      <c r="AD5" s="27"/>
      <c r="AE5" s="334">
        <v>1</v>
      </c>
      <c r="AF5" s="370">
        <v>1</v>
      </c>
      <c r="AG5" s="463">
        <f t="shared" ref="AG5:AG59" si="0">AF5/Y5</f>
        <v>1</v>
      </c>
      <c r="AH5" s="364" t="s">
        <v>213</v>
      </c>
    </row>
    <row r="6" spans="1:34" ht="183.75" customHeight="1" thickTop="1" thickBot="1" x14ac:dyDescent="0.3">
      <c r="A6" s="395"/>
      <c r="B6" s="407"/>
      <c r="C6" s="407"/>
      <c r="D6" s="397" t="s">
        <v>39</v>
      </c>
      <c r="E6" s="28" t="s">
        <v>40</v>
      </c>
      <c r="F6" s="29" t="s">
        <v>41</v>
      </c>
      <c r="G6" s="30" t="s">
        <v>7</v>
      </c>
      <c r="H6" s="31"/>
      <c r="I6" s="31"/>
      <c r="J6" s="31"/>
      <c r="K6" s="31" t="s">
        <v>7</v>
      </c>
      <c r="L6" s="31"/>
      <c r="M6" s="31"/>
      <c r="N6" s="31"/>
      <c r="O6" s="31"/>
      <c r="P6" s="31"/>
      <c r="Q6" s="31"/>
      <c r="R6" s="31"/>
      <c r="S6" s="31"/>
      <c r="T6" s="31"/>
      <c r="U6" s="31"/>
      <c r="V6" s="32"/>
      <c r="W6" s="33"/>
      <c r="X6" s="34"/>
      <c r="Y6" s="35">
        <v>0.25</v>
      </c>
      <c r="Z6" s="36"/>
      <c r="AA6" s="35">
        <v>0.5</v>
      </c>
      <c r="AB6" s="36"/>
      <c r="AC6" s="35">
        <v>0.75</v>
      </c>
      <c r="AD6" s="36"/>
      <c r="AE6" s="335">
        <v>1</v>
      </c>
      <c r="AF6" s="370">
        <v>0.25</v>
      </c>
      <c r="AG6" s="463">
        <f t="shared" si="0"/>
        <v>1</v>
      </c>
      <c r="AH6" s="385" t="s">
        <v>214</v>
      </c>
    </row>
    <row r="7" spans="1:34" ht="171.75" customHeight="1" thickTop="1" thickBot="1" x14ac:dyDescent="0.3">
      <c r="A7" s="395"/>
      <c r="B7" s="407"/>
      <c r="C7" s="407"/>
      <c r="D7" s="398"/>
      <c r="E7" s="37" t="s">
        <v>42</v>
      </c>
      <c r="F7" s="38" t="s">
        <v>41</v>
      </c>
      <c r="G7" s="39" t="s">
        <v>7</v>
      </c>
      <c r="H7" s="40"/>
      <c r="I7" s="40"/>
      <c r="J7" s="40"/>
      <c r="K7" s="40" t="s">
        <v>7</v>
      </c>
      <c r="L7" s="40"/>
      <c r="M7" s="40"/>
      <c r="N7" s="40"/>
      <c r="O7" s="40"/>
      <c r="P7" s="40"/>
      <c r="Q7" s="40"/>
      <c r="R7" s="40"/>
      <c r="S7" s="40"/>
      <c r="T7" s="40"/>
      <c r="U7" s="40"/>
      <c r="V7" s="41"/>
      <c r="W7" s="42"/>
      <c r="X7" s="43"/>
      <c r="Y7" s="44">
        <v>0.25</v>
      </c>
      <c r="Z7" s="45"/>
      <c r="AA7" s="44">
        <v>0.5</v>
      </c>
      <c r="AB7" s="45"/>
      <c r="AC7" s="44">
        <v>0.75</v>
      </c>
      <c r="AD7" s="45"/>
      <c r="AE7" s="336">
        <v>1</v>
      </c>
      <c r="AF7" s="370">
        <v>0.25</v>
      </c>
      <c r="AG7" s="463">
        <f t="shared" si="0"/>
        <v>1</v>
      </c>
      <c r="AH7" s="385" t="s">
        <v>215</v>
      </c>
    </row>
    <row r="8" spans="1:34" ht="132.75" customHeight="1" thickTop="1" thickBot="1" x14ac:dyDescent="0.3">
      <c r="A8" s="395"/>
      <c r="B8" s="407"/>
      <c r="C8" s="407"/>
      <c r="D8" s="399"/>
      <c r="E8" s="46" t="s">
        <v>43</v>
      </c>
      <c r="F8" s="47" t="s">
        <v>41</v>
      </c>
      <c r="G8" s="48" t="s">
        <v>7</v>
      </c>
      <c r="H8" s="49"/>
      <c r="I8" s="49"/>
      <c r="J8" s="49"/>
      <c r="K8" s="49" t="s">
        <v>7</v>
      </c>
      <c r="L8" s="49"/>
      <c r="M8" s="49"/>
      <c r="N8" s="49"/>
      <c r="O8" s="49"/>
      <c r="P8" s="49"/>
      <c r="Q8" s="49"/>
      <c r="R8" s="49"/>
      <c r="S8" s="49"/>
      <c r="T8" s="49"/>
      <c r="U8" s="49"/>
      <c r="V8" s="50"/>
      <c r="W8" s="51"/>
      <c r="X8" s="52"/>
      <c r="Y8" s="53">
        <v>0.25</v>
      </c>
      <c r="Z8" s="54"/>
      <c r="AA8" s="53">
        <v>0.5</v>
      </c>
      <c r="AB8" s="54"/>
      <c r="AC8" s="53">
        <v>0.75</v>
      </c>
      <c r="AD8" s="54"/>
      <c r="AE8" s="337">
        <v>1</v>
      </c>
      <c r="AF8" s="370">
        <v>0.25</v>
      </c>
      <c r="AG8" s="463">
        <f t="shared" si="0"/>
        <v>1</v>
      </c>
      <c r="AH8" s="461" t="s">
        <v>191</v>
      </c>
    </row>
    <row r="9" spans="1:34" ht="168.75" customHeight="1" thickTop="1" thickBot="1" x14ac:dyDescent="0.3">
      <c r="A9" s="395"/>
      <c r="B9" s="407"/>
      <c r="C9" s="407"/>
      <c r="D9" s="55" t="s">
        <v>44</v>
      </c>
      <c r="E9" s="56" t="s">
        <v>45</v>
      </c>
      <c r="F9" s="57" t="s">
        <v>46</v>
      </c>
      <c r="G9" s="58"/>
      <c r="H9" s="59" t="s">
        <v>7</v>
      </c>
      <c r="I9" s="59" t="s">
        <v>7</v>
      </c>
      <c r="J9" s="59" t="s">
        <v>7</v>
      </c>
      <c r="K9" s="59" t="s">
        <v>7</v>
      </c>
      <c r="L9" s="59" t="s">
        <v>7</v>
      </c>
      <c r="M9" s="59" t="s">
        <v>7</v>
      </c>
      <c r="N9" s="59" t="s">
        <v>7</v>
      </c>
      <c r="O9" s="59" t="s">
        <v>7</v>
      </c>
      <c r="P9" s="59" t="s">
        <v>7</v>
      </c>
      <c r="Q9" s="22" t="s">
        <v>7</v>
      </c>
      <c r="R9" s="22" t="s">
        <v>7</v>
      </c>
      <c r="S9" s="22" t="s">
        <v>7</v>
      </c>
      <c r="T9" s="59"/>
      <c r="U9" s="59"/>
      <c r="V9" s="60"/>
      <c r="W9" s="61"/>
      <c r="X9" s="62">
        <v>1</v>
      </c>
      <c r="Y9" s="63">
        <f>X9/AD9</f>
        <v>0.25</v>
      </c>
      <c r="Z9" s="64">
        <v>2</v>
      </c>
      <c r="AA9" s="63">
        <f>Z9/AD9</f>
        <v>0.5</v>
      </c>
      <c r="AB9" s="64">
        <v>3</v>
      </c>
      <c r="AC9" s="63">
        <f>AB9/AD9</f>
        <v>0.75</v>
      </c>
      <c r="AD9" s="64">
        <v>4</v>
      </c>
      <c r="AE9" s="338">
        <f>AD9/AD9</f>
        <v>1</v>
      </c>
      <c r="AF9" s="370">
        <v>0.25</v>
      </c>
      <c r="AG9" s="463">
        <f t="shared" si="0"/>
        <v>1</v>
      </c>
      <c r="AH9" s="364" t="s">
        <v>216</v>
      </c>
    </row>
    <row r="10" spans="1:34" ht="144" customHeight="1" thickTop="1" thickBot="1" x14ac:dyDescent="0.3">
      <c r="A10" s="395"/>
      <c r="B10" s="407"/>
      <c r="C10" s="407"/>
      <c r="D10" s="400" t="s">
        <v>47</v>
      </c>
      <c r="E10" s="65" t="s">
        <v>162</v>
      </c>
      <c r="F10" s="66" t="s">
        <v>48</v>
      </c>
      <c r="G10" s="67"/>
      <c r="H10" s="68"/>
      <c r="I10" s="68"/>
      <c r="J10" s="68"/>
      <c r="K10" s="68" t="s">
        <v>7</v>
      </c>
      <c r="L10" s="68"/>
      <c r="M10" s="68"/>
      <c r="N10" s="68"/>
      <c r="O10" s="68"/>
      <c r="P10" s="68"/>
      <c r="Q10" s="68"/>
      <c r="R10" s="68"/>
      <c r="S10" s="68"/>
      <c r="T10" s="68"/>
      <c r="U10" s="68"/>
      <c r="V10" s="69"/>
      <c r="W10" s="70"/>
      <c r="X10" s="71">
        <v>1</v>
      </c>
      <c r="Y10" s="72">
        <f>X10/AD10</f>
        <v>0.25</v>
      </c>
      <c r="Z10" s="73">
        <v>2</v>
      </c>
      <c r="AA10" s="72">
        <f>Z10/AD10</f>
        <v>0.5</v>
      </c>
      <c r="AB10" s="73">
        <v>3</v>
      </c>
      <c r="AC10" s="72">
        <f>AB10/AD10</f>
        <v>0.75</v>
      </c>
      <c r="AD10" s="73">
        <v>4</v>
      </c>
      <c r="AE10" s="339">
        <f>AD10/AD10</f>
        <v>1</v>
      </c>
      <c r="AF10" s="370">
        <v>0.25</v>
      </c>
      <c r="AG10" s="463">
        <f t="shared" si="0"/>
        <v>1</v>
      </c>
      <c r="AH10" s="390" t="s">
        <v>217</v>
      </c>
    </row>
    <row r="11" spans="1:34" ht="112.5" customHeight="1" thickTop="1" thickBot="1" x14ac:dyDescent="0.3">
      <c r="A11" s="396"/>
      <c r="B11" s="408"/>
      <c r="C11" s="408"/>
      <c r="D11" s="401"/>
      <c r="E11" s="74" t="s">
        <v>163</v>
      </c>
      <c r="F11" s="75" t="s">
        <v>49</v>
      </c>
      <c r="G11" s="76"/>
      <c r="H11" s="77"/>
      <c r="I11" s="77"/>
      <c r="J11" s="77"/>
      <c r="K11" s="77"/>
      <c r="L11" s="77" t="s">
        <v>7</v>
      </c>
      <c r="M11" s="77"/>
      <c r="N11" s="77"/>
      <c r="O11" s="77"/>
      <c r="P11" s="77"/>
      <c r="Q11" s="77"/>
      <c r="R11" s="77"/>
      <c r="S11" s="77"/>
      <c r="T11" s="77"/>
      <c r="U11" s="77"/>
      <c r="V11" s="78"/>
      <c r="W11" s="79"/>
      <c r="X11" s="80">
        <v>1</v>
      </c>
      <c r="Y11" s="81">
        <f>X11/AD11</f>
        <v>0.33333333333333331</v>
      </c>
      <c r="Z11" s="82">
        <v>2</v>
      </c>
      <c r="AA11" s="81">
        <f>Z11/AD11</f>
        <v>0.66666666666666663</v>
      </c>
      <c r="AB11" s="82">
        <v>3</v>
      </c>
      <c r="AC11" s="81">
        <f>AB11/AD11</f>
        <v>1</v>
      </c>
      <c r="AD11" s="82">
        <v>3</v>
      </c>
      <c r="AE11" s="340">
        <f>AD11/AD11</f>
        <v>1</v>
      </c>
      <c r="AF11" s="371">
        <f>1/3</f>
        <v>0.33333333333333331</v>
      </c>
      <c r="AG11" s="465">
        <f t="shared" si="0"/>
        <v>1</v>
      </c>
      <c r="AH11" s="365" t="s">
        <v>188</v>
      </c>
    </row>
    <row r="12" spans="1:34" ht="45.75" thickBot="1" x14ac:dyDescent="0.3">
      <c r="A12" s="402" t="s">
        <v>8</v>
      </c>
      <c r="B12" s="409">
        <f>AVERAGE(AG12:AG17)</f>
        <v>0</v>
      </c>
      <c r="C12" s="409">
        <f>AVERAGE(AF12:AF17)</f>
        <v>0</v>
      </c>
      <c r="D12" s="404" t="s">
        <v>161</v>
      </c>
      <c r="E12" s="376" t="s">
        <v>50</v>
      </c>
      <c r="F12" s="83" t="s">
        <v>51</v>
      </c>
      <c r="G12" s="84"/>
      <c r="H12" s="85" t="s">
        <v>7</v>
      </c>
      <c r="I12" s="85"/>
      <c r="J12" s="85"/>
      <c r="K12" s="85" t="s">
        <v>7</v>
      </c>
      <c r="L12" s="85"/>
      <c r="M12" s="85"/>
      <c r="N12" s="85"/>
      <c r="O12" s="85"/>
      <c r="P12" s="85"/>
      <c r="Q12" s="85" t="s">
        <v>7</v>
      </c>
      <c r="R12" s="85"/>
      <c r="S12" s="85"/>
      <c r="T12" s="85"/>
      <c r="U12" s="85"/>
      <c r="V12" s="86"/>
      <c r="W12" s="87"/>
      <c r="X12" s="88"/>
      <c r="Y12" s="89">
        <f t="shared" ref="Y12:Y16" si="1">X12/AD12</f>
        <v>0</v>
      </c>
      <c r="Z12" s="90"/>
      <c r="AA12" s="89">
        <f t="shared" ref="AA12:AA23" si="2">Z12/AD12</f>
        <v>0</v>
      </c>
      <c r="AB12" s="90"/>
      <c r="AC12" s="89">
        <f t="shared" ref="AC12:AC23" si="3">AB12/AD12</f>
        <v>0</v>
      </c>
      <c r="AD12" s="90">
        <v>1</v>
      </c>
      <c r="AE12" s="341">
        <f t="shared" ref="AE12:AE23" si="4">AD12/AD12</f>
        <v>1</v>
      </c>
      <c r="AF12" s="369">
        <v>0</v>
      </c>
      <c r="AG12" s="464">
        <v>0</v>
      </c>
      <c r="AH12" s="462" t="s">
        <v>189</v>
      </c>
    </row>
    <row r="13" spans="1:34" ht="45.75" thickBot="1" x14ac:dyDescent="0.3">
      <c r="A13" s="402"/>
      <c r="B13" s="410"/>
      <c r="C13" s="410"/>
      <c r="D13" s="404"/>
      <c r="E13" s="377" t="s">
        <v>52</v>
      </c>
      <c r="F13" s="91" t="s">
        <v>53</v>
      </c>
      <c r="G13" s="92"/>
      <c r="H13" s="93" t="s">
        <v>7</v>
      </c>
      <c r="I13" s="93"/>
      <c r="J13" s="93"/>
      <c r="K13" s="93" t="s">
        <v>7</v>
      </c>
      <c r="L13" s="93"/>
      <c r="M13" s="93"/>
      <c r="N13" s="93"/>
      <c r="O13" s="93"/>
      <c r="P13" s="93"/>
      <c r="Q13" s="93" t="s">
        <v>7</v>
      </c>
      <c r="R13" s="93"/>
      <c r="S13" s="93"/>
      <c r="T13" s="93"/>
      <c r="U13" s="93"/>
      <c r="V13" s="94"/>
      <c r="W13" s="95"/>
      <c r="X13" s="96"/>
      <c r="Y13" s="97">
        <f t="shared" si="1"/>
        <v>0</v>
      </c>
      <c r="Z13" s="98"/>
      <c r="AA13" s="97">
        <f t="shared" si="2"/>
        <v>0</v>
      </c>
      <c r="AB13" s="98"/>
      <c r="AC13" s="97">
        <f t="shared" si="3"/>
        <v>0</v>
      </c>
      <c r="AD13" s="98">
        <v>1</v>
      </c>
      <c r="AE13" s="342">
        <f t="shared" si="4"/>
        <v>1</v>
      </c>
      <c r="AF13" s="370">
        <v>0</v>
      </c>
      <c r="AG13" s="463">
        <v>0</v>
      </c>
      <c r="AH13" s="364" t="str">
        <f>AH12</f>
        <v xml:space="preserve">Memorando N° SEI 23865 del 12/04/2021 y Memorando N° DT 24274  del 13/04/2021:
El trámite no se ha virtualizado, no obstante la SEI ha cumplido con todos los requerimientos de la OAP. Se hizo seguimiento mediante memorando 17779 del 15/03/2021 a la OPA solicitando información del cronograma de virtualización. </v>
      </c>
    </row>
    <row r="14" spans="1:34" ht="51" customHeight="1" thickBot="1" x14ac:dyDescent="0.3">
      <c r="A14" s="402"/>
      <c r="B14" s="410"/>
      <c r="C14" s="410"/>
      <c r="D14" s="404"/>
      <c r="E14" s="378" t="s">
        <v>54</v>
      </c>
      <c r="F14" s="99" t="s">
        <v>55</v>
      </c>
      <c r="G14" s="100"/>
      <c r="H14" s="101" t="s">
        <v>7</v>
      </c>
      <c r="I14" s="101"/>
      <c r="J14" s="101"/>
      <c r="K14" s="101" t="s">
        <v>7</v>
      </c>
      <c r="L14" s="101"/>
      <c r="M14" s="101"/>
      <c r="N14" s="101"/>
      <c r="O14" s="101"/>
      <c r="P14" s="101"/>
      <c r="Q14" s="101" t="s">
        <v>7</v>
      </c>
      <c r="R14" s="101"/>
      <c r="S14" s="101"/>
      <c r="T14" s="101"/>
      <c r="U14" s="101"/>
      <c r="V14" s="102"/>
      <c r="W14" s="103"/>
      <c r="X14" s="104"/>
      <c r="Y14" s="105">
        <f t="shared" si="1"/>
        <v>0</v>
      </c>
      <c r="Z14" s="106"/>
      <c r="AA14" s="105">
        <f t="shared" si="2"/>
        <v>0</v>
      </c>
      <c r="AB14" s="106"/>
      <c r="AC14" s="105">
        <f t="shared" si="3"/>
        <v>0</v>
      </c>
      <c r="AD14" s="106">
        <v>1</v>
      </c>
      <c r="AE14" s="343">
        <f t="shared" si="4"/>
        <v>1</v>
      </c>
      <c r="AF14" s="370">
        <v>0</v>
      </c>
      <c r="AG14" s="463">
        <v>0</v>
      </c>
      <c r="AH14" s="364" t="str">
        <f>AH13</f>
        <v xml:space="preserve">Memorando N° SEI 23865 del 12/04/2021 y Memorando N° DT 24274  del 13/04/2021:
El trámite no se ha virtualizado, no obstante la SEI ha cumplido con todos los requerimientos de la OAP. Se hizo seguimiento mediante memorando 17779 del 15/03/2021 a la OPA solicitando información del cronograma de virtualización. </v>
      </c>
    </row>
    <row r="15" spans="1:34" ht="58.5" customHeight="1" thickBot="1" x14ac:dyDescent="0.3">
      <c r="A15" s="402"/>
      <c r="B15" s="410"/>
      <c r="C15" s="410"/>
      <c r="D15" s="404"/>
      <c r="E15" s="377" t="s">
        <v>194</v>
      </c>
      <c r="F15" s="91" t="s">
        <v>195</v>
      </c>
      <c r="G15" s="92"/>
      <c r="H15" s="93" t="s">
        <v>7</v>
      </c>
      <c r="I15" s="93"/>
      <c r="J15" s="93"/>
      <c r="K15" s="93" t="s">
        <v>7</v>
      </c>
      <c r="L15" s="93"/>
      <c r="M15" s="93"/>
      <c r="N15" s="93"/>
      <c r="O15" s="93"/>
      <c r="P15" s="93"/>
      <c r="Q15" s="93" t="s">
        <v>7</v>
      </c>
      <c r="R15" s="93"/>
      <c r="S15" s="93"/>
      <c r="T15" s="93"/>
      <c r="U15" s="93"/>
      <c r="V15" s="94"/>
      <c r="W15" s="95"/>
      <c r="X15" s="96"/>
      <c r="Y15" s="97">
        <f t="shared" si="1"/>
        <v>0</v>
      </c>
      <c r="Z15" s="98"/>
      <c r="AA15" s="97">
        <f t="shared" si="2"/>
        <v>0</v>
      </c>
      <c r="AB15" s="98"/>
      <c r="AC15" s="97">
        <f t="shared" si="3"/>
        <v>0</v>
      </c>
      <c r="AD15" s="98">
        <v>1</v>
      </c>
      <c r="AE15" s="342">
        <f t="shared" si="4"/>
        <v>1</v>
      </c>
      <c r="AF15" s="370">
        <v>0</v>
      </c>
      <c r="AG15" s="463">
        <v>0</v>
      </c>
      <c r="AH15" s="364" t="str">
        <f>AH14</f>
        <v xml:space="preserve">Memorando N° SEI 23865 del 12/04/2021 y Memorando N° DT 24274  del 13/04/2021:
El trámite no se ha virtualizado, no obstante la SEI ha cumplido con todos los requerimientos de la OAP. Se hizo seguimiento mediante memorando 17779 del 15/03/2021 a la OPA solicitando información del cronograma de virtualización. </v>
      </c>
    </row>
    <row r="16" spans="1:34" ht="45.75" thickBot="1" x14ac:dyDescent="0.3">
      <c r="A16" s="402"/>
      <c r="B16" s="410"/>
      <c r="C16" s="410"/>
      <c r="D16" s="404"/>
      <c r="E16" s="378" t="s">
        <v>56</v>
      </c>
      <c r="F16" s="99" t="s">
        <v>57</v>
      </c>
      <c r="G16" s="100"/>
      <c r="H16" s="101" t="s">
        <v>7</v>
      </c>
      <c r="I16" s="101"/>
      <c r="J16" s="101"/>
      <c r="K16" s="101" t="s">
        <v>7</v>
      </c>
      <c r="L16" s="101"/>
      <c r="M16" s="101"/>
      <c r="N16" s="101"/>
      <c r="O16" s="101"/>
      <c r="P16" s="101"/>
      <c r="Q16" s="101" t="s">
        <v>7</v>
      </c>
      <c r="R16" s="101"/>
      <c r="S16" s="101"/>
      <c r="T16" s="101"/>
      <c r="U16" s="101"/>
      <c r="V16" s="102"/>
      <c r="W16" s="103"/>
      <c r="X16" s="107"/>
      <c r="Y16" s="105">
        <f t="shared" si="1"/>
        <v>0</v>
      </c>
      <c r="Z16" s="106"/>
      <c r="AA16" s="105">
        <f t="shared" si="2"/>
        <v>0</v>
      </c>
      <c r="AB16" s="106"/>
      <c r="AC16" s="105">
        <f t="shared" si="3"/>
        <v>0</v>
      </c>
      <c r="AD16" s="106">
        <v>1</v>
      </c>
      <c r="AE16" s="343">
        <f t="shared" si="4"/>
        <v>1</v>
      </c>
      <c r="AF16" s="370">
        <v>0</v>
      </c>
      <c r="AG16" s="463">
        <v>0</v>
      </c>
      <c r="AH16" s="364" t="str">
        <f>AH15</f>
        <v xml:space="preserve">Memorando N° SEI 23865 del 12/04/2021 y Memorando N° DT 24274  del 13/04/2021:
El trámite no se ha virtualizado, no obstante la SEI ha cumplido con todos los requerimientos de la OAP. Se hizo seguimiento mediante memorando 17779 del 15/03/2021 a la OPA solicitando información del cronograma de virtualización. </v>
      </c>
    </row>
    <row r="17" spans="1:34" ht="45.75" thickBot="1" x14ac:dyDescent="0.3">
      <c r="A17" s="403"/>
      <c r="B17" s="411"/>
      <c r="C17" s="411"/>
      <c r="D17" s="405"/>
      <c r="E17" s="379" t="s">
        <v>196</v>
      </c>
      <c r="F17" s="108" t="s">
        <v>197</v>
      </c>
      <c r="G17" s="109"/>
      <c r="H17" s="110" t="s">
        <v>7</v>
      </c>
      <c r="I17" s="110"/>
      <c r="J17" s="110"/>
      <c r="K17" s="110" t="s">
        <v>7</v>
      </c>
      <c r="L17" s="110"/>
      <c r="M17" s="110"/>
      <c r="N17" s="110" t="s">
        <v>7</v>
      </c>
      <c r="O17" s="110"/>
      <c r="P17" s="110"/>
      <c r="Q17" s="110" t="s">
        <v>7</v>
      </c>
      <c r="R17" s="110"/>
      <c r="S17" s="110"/>
      <c r="T17" s="110"/>
      <c r="U17" s="110"/>
      <c r="V17" s="111"/>
      <c r="W17" s="112"/>
      <c r="X17" s="113"/>
      <c r="Y17" s="97">
        <f>X17/AD17</f>
        <v>0</v>
      </c>
      <c r="Z17" s="98"/>
      <c r="AA17" s="97">
        <f t="shared" si="2"/>
        <v>0</v>
      </c>
      <c r="AB17" s="98"/>
      <c r="AC17" s="97">
        <f t="shared" si="3"/>
        <v>0</v>
      </c>
      <c r="AD17" s="98">
        <v>1</v>
      </c>
      <c r="AE17" s="342">
        <f t="shared" si="4"/>
        <v>1</v>
      </c>
      <c r="AF17" s="371">
        <v>0</v>
      </c>
      <c r="AG17" s="465">
        <v>0</v>
      </c>
      <c r="AH17" s="365" t="str">
        <f>AH16</f>
        <v xml:space="preserve">Memorando N° SEI 23865 del 12/04/2021 y Memorando N° DT 24274  del 13/04/2021:
El trámite no se ha virtualizado, no obstante la SEI ha cumplido con todos los requerimientos de la OAP. Se hizo seguimiento mediante memorando 17779 del 15/03/2021 a la OPA solicitando información del cronograma de virtualización. </v>
      </c>
    </row>
    <row r="18" spans="1:34" ht="30.75" thickBot="1" x14ac:dyDescent="0.3">
      <c r="A18" s="415" t="s">
        <v>9</v>
      </c>
      <c r="B18" s="422">
        <f>AVERAGE(AG18:AG29)</f>
        <v>0.66658333333333342</v>
      </c>
      <c r="C18" s="422">
        <f>AVERAGE(AF18:AF29)</f>
        <v>0.21758333333333335</v>
      </c>
      <c r="D18" s="418" t="s">
        <v>58</v>
      </c>
      <c r="E18" s="114" t="s">
        <v>59</v>
      </c>
      <c r="F18" s="115" t="s">
        <v>60</v>
      </c>
      <c r="G18" s="116" t="s">
        <v>7</v>
      </c>
      <c r="H18" s="117"/>
      <c r="I18" s="117"/>
      <c r="J18" s="117"/>
      <c r="K18" s="117"/>
      <c r="L18" s="117"/>
      <c r="M18" s="117"/>
      <c r="N18" s="117"/>
      <c r="O18" s="117"/>
      <c r="P18" s="117"/>
      <c r="Q18" s="117"/>
      <c r="R18" s="117"/>
      <c r="S18" s="117"/>
      <c r="T18" s="117"/>
      <c r="U18" s="117"/>
      <c r="V18" s="118"/>
      <c r="W18" s="119"/>
      <c r="X18" s="120">
        <v>1</v>
      </c>
      <c r="Y18" s="121">
        <f t="shared" ref="Y18:Y23" si="5">X18/AD18</f>
        <v>0.25</v>
      </c>
      <c r="Z18" s="122">
        <v>2</v>
      </c>
      <c r="AA18" s="121">
        <f t="shared" si="2"/>
        <v>0.5</v>
      </c>
      <c r="AB18" s="122">
        <v>3</v>
      </c>
      <c r="AC18" s="121">
        <f t="shared" si="3"/>
        <v>0.75</v>
      </c>
      <c r="AD18" s="122">
        <v>4</v>
      </c>
      <c r="AE18" s="344">
        <f t="shared" si="4"/>
        <v>1</v>
      </c>
      <c r="AF18" s="369">
        <v>0.25</v>
      </c>
      <c r="AG18" s="464">
        <f t="shared" si="0"/>
        <v>1</v>
      </c>
      <c r="AH18" s="332" t="s">
        <v>181</v>
      </c>
    </row>
    <row r="19" spans="1:34" ht="58.5" customHeight="1" thickBot="1" x14ac:dyDescent="0.3">
      <c r="A19" s="416"/>
      <c r="B19" s="423"/>
      <c r="C19" s="423"/>
      <c r="D19" s="419"/>
      <c r="E19" s="123" t="s">
        <v>61</v>
      </c>
      <c r="F19" s="124" t="s">
        <v>62</v>
      </c>
      <c r="G19" s="125" t="s">
        <v>7</v>
      </c>
      <c r="H19" s="126"/>
      <c r="I19" s="126"/>
      <c r="J19" s="126"/>
      <c r="K19" s="126"/>
      <c r="L19" s="126"/>
      <c r="M19" s="126"/>
      <c r="N19" s="126"/>
      <c r="O19" s="126"/>
      <c r="P19" s="126"/>
      <c r="Q19" s="126"/>
      <c r="R19" s="126"/>
      <c r="S19" s="126"/>
      <c r="T19" s="126"/>
      <c r="U19" s="126"/>
      <c r="V19" s="127"/>
      <c r="W19" s="128"/>
      <c r="X19" s="129">
        <v>1</v>
      </c>
      <c r="Y19" s="130">
        <f t="shared" si="5"/>
        <v>0.25</v>
      </c>
      <c r="Z19" s="131">
        <v>2</v>
      </c>
      <c r="AA19" s="130">
        <f t="shared" si="2"/>
        <v>0.5</v>
      </c>
      <c r="AB19" s="131">
        <v>3</v>
      </c>
      <c r="AC19" s="130">
        <f t="shared" si="3"/>
        <v>0.75</v>
      </c>
      <c r="AD19" s="131">
        <v>4</v>
      </c>
      <c r="AE19" s="345">
        <f t="shared" si="4"/>
        <v>1</v>
      </c>
      <c r="AF19" s="370">
        <v>0.25</v>
      </c>
      <c r="AG19" s="463">
        <f t="shared" si="0"/>
        <v>1</v>
      </c>
      <c r="AH19" s="364" t="s">
        <v>182</v>
      </c>
    </row>
    <row r="20" spans="1:34" ht="105.75" thickBot="1" x14ac:dyDescent="0.3">
      <c r="A20" s="416"/>
      <c r="B20" s="423"/>
      <c r="C20" s="423"/>
      <c r="D20" s="419"/>
      <c r="E20" s="132" t="s">
        <v>63</v>
      </c>
      <c r="F20" s="133" t="s">
        <v>64</v>
      </c>
      <c r="G20" s="134" t="s">
        <v>7</v>
      </c>
      <c r="H20" s="135"/>
      <c r="I20" s="135" t="s">
        <v>7</v>
      </c>
      <c r="J20" s="135"/>
      <c r="K20" s="135" t="s">
        <v>7</v>
      </c>
      <c r="L20" s="135"/>
      <c r="M20" s="135"/>
      <c r="N20" s="135"/>
      <c r="O20" s="135"/>
      <c r="P20" s="135"/>
      <c r="Q20" s="135"/>
      <c r="R20" s="135"/>
      <c r="S20" s="135"/>
      <c r="T20" s="135" t="s">
        <v>7</v>
      </c>
      <c r="U20" s="135"/>
      <c r="V20" s="136"/>
      <c r="W20" s="137"/>
      <c r="X20" s="138">
        <v>1</v>
      </c>
      <c r="Y20" s="139">
        <f t="shared" si="5"/>
        <v>1</v>
      </c>
      <c r="Z20" s="140">
        <v>1</v>
      </c>
      <c r="AA20" s="139">
        <f t="shared" si="2"/>
        <v>1</v>
      </c>
      <c r="AB20" s="140">
        <v>1</v>
      </c>
      <c r="AC20" s="139">
        <f t="shared" si="3"/>
        <v>1</v>
      </c>
      <c r="AD20" s="140">
        <v>1</v>
      </c>
      <c r="AE20" s="346">
        <f t="shared" si="4"/>
        <v>1</v>
      </c>
      <c r="AF20" s="370">
        <v>1</v>
      </c>
      <c r="AG20" s="463">
        <f t="shared" si="0"/>
        <v>1</v>
      </c>
      <c r="AH20" s="364" t="s">
        <v>183</v>
      </c>
    </row>
    <row r="21" spans="1:34" ht="69" customHeight="1" thickBot="1" x14ac:dyDescent="0.3">
      <c r="A21" s="416"/>
      <c r="B21" s="423"/>
      <c r="C21" s="423"/>
      <c r="D21" s="419"/>
      <c r="E21" s="141" t="s">
        <v>65</v>
      </c>
      <c r="F21" s="142" t="s">
        <v>66</v>
      </c>
      <c r="G21" s="143" t="s">
        <v>7</v>
      </c>
      <c r="H21" s="144"/>
      <c r="I21" s="144" t="s">
        <v>7</v>
      </c>
      <c r="J21" s="144"/>
      <c r="K21" s="144" t="s">
        <v>7</v>
      </c>
      <c r="L21" s="144"/>
      <c r="M21" s="144"/>
      <c r="N21" s="144"/>
      <c r="O21" s="144"/>
      <c r="P21" s="144"/>
      <c r="Q21" s="144"/>
      <c r="R21" s="144"/>
      <c r="S21" s="144"/>
      <c r="T21" s="144" t="s">
        <v>7</v>
      </c>
      <c r="U21" s="144"/>
      <c r="V21" s="145"/>
      <c r="W21" s="146"/>
      <c r="X21" s="129">
        <v>1</v>
      </c>
      <c r="Y21" s="130">
        <f t="shared" si="5"/>
        <v>0.25</v>
      </c>
      <c r="Z21" s="131">
        <v>2</v>
      </c>
      <c r="AA21" s="130">
        <f t="shared" si="2"/>
        <v>0.5</v>
      </c>
      <c r="AB21" s="131">
        <v>3</v>
      </c>
      <c r="AC21" s="130">
        <f t="shared" si="3"/>
        <v>0.75</v>
      </c>
      <c r="AD21" s="131">
        <v>4</v>
      </c>
      <c r="AE21" s="345">
        <f t="shared" si="4"/>
        <v>1</v>
      </c>
      <c r="AF21" s="370">
        <v>0.25</v>
      </c>
      <c r="AG21" s="463">
        <f t="shared" si="0"/>
        <v>1</v>
      </c>
      <c r="AH21" s="364" t="s">
        <v>198</v>
      </c>
    </row>
    <row r="22" spans="1:34" ht="138.75" customHeight="1" thickBot="1" x14ac:dyDescent="0.3">
      <c r="A22" s="416"/>
      <c r="B22" s="423"/>
      <c r="C22" s="423"/>
      <c r="D22" s="420" t="s">
        <v>67</v>
      </c>
      <c r="E22" s="132" t="s">
        <v>68</v>
      </c>
      <c r="F22" s="133" t="s">
        <v>69</v>
      </c>
      <c r="G22" s="134" t="s">
        <v>7</v>
      </c>
      <c r="H22" s="135"/>
      <c r="I22" s="135" t="s">
        <v>7</v>
      </c>
      <c r="J22" s="135"/>
      <c r="K22" s="135"/>
      <c r="L22" s="135"/>
      <c r="M22" s="135"/>
      <c r="N22" s="135"/>
      <c r="O22" s="135"/>
      <c r="P22" s="135"/>
      <c r="Q22" s="135"/>
      <c r="R22" s="135"/>
      <c r="S22" s="135"/>
      <c r="T22" s="135"/>
      <c r="U22" s="135"/>
      <c r="V22" s="136"/>
      <c r="W22" s="137"/>
      <c r="X22" s="138">
        <v>1</v>
      </c>
      <c r="Y22" s="139">
        <f t="shared" si="5"/>
        <v>0.25</v>
      </c>
      <c r="Z22" s="140">
        <v>2</v>
      </c>
      <c r="AA22" s="139">
        <f t="shared" si="2"/>
        <v>0.5</v>
      </c>
      <c r="AB22" s="140">
        <v>3</v>
      </c>
      <c r="AC22" s="139">
        <f t="shared" si="3"/>
        <v>0.75</v>
      </c>
      <c r="AD22" s="140">
        <v>4</v>
      </c>
      <c r="AE22" s="346">
        <f t="shared" si="4"/>
        <v>1</v>
      </c>
      <c r="AF22" s="370">
        <v>0.25</v>
      </c>
      <c r="AG22" s="463">
        <f t="shared" si="0"/>
        <v>1</v>
      </c>
      <c r="AH22" s="364" t="s">
        <v>199</v>
      </c>
    </row>
    <row r="23" spans="1:34" ht="150" customHeight="1" thickBot="1" x14ac:dyDescent="0.3">
      <c r="A23" s="416"/>
      <c r="B23" s="423"/>
      <c r="C23" s="423"/>
      <c r="D23" s="419"/>
      <c r="E23" s="123" t="s">
        <v>70</v>
      </c>
      <c r="F23" s="124" t="s">
        <v>71</v>
      </c>
      <c r="G23" s="125" t="s">
        <v>7</v>
      </c>
      <c r="H23" s="126"/>
      <c r="I23" s="126" t="s">
        <v>7</v>
      </c>
      <c r="J23" s="126"/>
      <c r="K23" s="126" t="s">
        <v>7</v>
      </c>
      <c r="L23" s="126"/>
      <c r="M23" s="126"/>
      <c r="N23" s="126"/>
      <c r="O23" s="126"/>
      <c r="P23" s="126"/>
      <c r="Q23" s="126"/>
      <c r="R23" s="126"/>
      <c r="S23" s="126"/>
      <c r="T23" s="126" t="s">
        <v>7</v>
      </c>
      <c r="U23" s="126"/>
      <c r="V23" s="127"/>
      <c r="W23" s="128"/>
      <c r="X23" s="129">
        <v>1</v>
      </c>
      <c r="Y23" s="130">
        <f t="shared" si="5"/>
        <v>0.25</v>
      </c>
      <c r="Z23" s="131">
        <v>2</v>
      </c>
      <c r="AA23" s="130">
        <f t="shared" si="2"/>
        <v>0.5</v>
      </c>
      <c r="AB23" s="131">
        <v>3</v>
      </c>
      <c r="AC23" s="130">
        <f t="shared" si="3"/>
        <v>0.75</v>
      </c>
      <c r="AD23" s="131">
        <v>4</v>
      </c>
      <c r="AE23" s="345">
        <f t="shared" si="4"/>
        <v>1</v>
      </c>
      <c r="AF23" s="370">
        <v>0.25</v>
      </c>
      <c r="AG23" s="463">
        <f t="shared" si="0"/>
        <v>1</v>
      </c>
      <c r="AH23" s="364" t="s">
        <v>200</v>
      </c>
    </row>
    <row r="24" spans="1:34" ht="34.5" customHeight="1" thickBot="1" x14ac:dyDescent="0.3">
      <c r="A24" s="416"/>
      <c r="B24" s="423"/>
      <c r="C24" s="423"/>
      <c r="D24" s="419"/>
      <c r="E24" s="132" t="s">
        <v>72</v>
      </c>
      <c r="F24" s="133" t="s">
        <v>73</v>
      </c>
      <c r="G24" s="134" t="s">
        <v>7</v>
      </c>
      <c r="H24" s="135"/>
      <c r="I24" s="135"/>
      <c r="J24" s="135"/>
      <c r="K24" s="135"/>
      <c r="L24" s="135"/>
      <c r="M24" s="135"/>
      <c r="N24" s="135"/>
      <c r="O24" s="135"/>
      <c r="P24" s="135"/>
      <c r="Q24" s="135"/>
      <c r="R24" s="135"/>
      <c r="S24" s="135"/>
      <c r="T24" s="135"/>
      <c r="U24" s="135"/>
      <c r="V24" s="136"/>
      <c r="W24" s="137"/>
      <c r="X24" s="138"/>
      <c r="Y24" s="139">
        <v>0</v>
      </c>
      <c r="Z24" s="140"/>
      <c r="AA24" s="139">
        <v>0</v>
      </c>
      <c r="AB24" s="140"/>
      <c r="AC24" s="139">
        <v>0</v>
      </c>
      <c r="AD24" s="140">
        <v>1</v>
      </c>
      <c r="AE24" s="346">
        <v>1</v>
      </c>
      <c r="AF24" s="370">
        <v>0</v>
      </c>
      <c r="AG24" s="463">
        <v>0</v>
      </c>
      <c r="AH24" s="364" t="s">
        <v>184</v>
      </c>
    </row>
    <row r="25" spans="1:34" ht="206.25" customHeight="1" thickBot="1" x14ac:dyDescent="0.3">
      <c r="A25" s="416"/>
      <c r="B25" s="423"/>
      <c r="C25" s="423"/>
      <c r="D25" s="421"/>
      <c r="E25" s="123" t="s">
        <v>74</v>
      </c>
      <c r="F25" s="124" t="s">
        <v>75</v>
      </c>
      <c r="G25" s="125" t="s">
        <v>7</v>
      </c>
      <c r="H25" s="126" t="s">
        <v>7</v>
      </c>
      <c r="I25" s="126" t="s">
        <v>7</v>
      </c>
      <c r="J25" s="126"/>
      <c r="K25" s="126"/>
      <c r="L25" s="126"/>
      <c r="M25" s="126"/>
      <c r="N25" s="126"/>
      <c r="O25" s="126"/>
      <c r="P25" s="126"/>
      <c r="Q25" s="126"/>
      <c r="R25" s="126"/>
      <c r="S25" s="126"/>
      <c r="T25" s="126"/>
      <c r="U25" s="126"/>
      <c r="V25" s="127"/>
      <c r="W25" s="128"/>
      <c r="X25" s="129">
        <v>1</v>
      </c>
      <c r="Y25" s="130">
        <f t="shared" ref="Y25:Y59" si="6">X25/AD25</f>
        <v>0.1111111111111111</v>
      </c>
      <c r="Z25" s="131">
        <v>4</v>
      </c>
      <c r="AA25" s="130">
        <f t="shared" ref="AA25:AA59" si="7">Z25/AD25</f>
        <v>0.44444444444444442</v>
      </c>
      <c r="AB25" s="131">
        <v>7</v>
      </c>
      <c r="AC25" s="130">
        <f t="shared" ref="AC25:AC59" si="8">AB25/AD25</f>
        <v>0.77777777777777779</v>
      </c>
      <c r="AD25" s="131">
        <v>9</v>
      </c>
      <c r="AE25" s="345">
        <f t="shared" ref="AE25:AE59" si="9">AD25/AD25</f>
        <v>1</v>
      </c>
      <c r="AF25" s="370">
        <v>0.111</v>
      </c>
      <c r="AG25" s="463">
        <f t="shared" si="0"/>
        <v>0.99900000000000011</v>
      </c>
      <c r="AH25" s="364" t="s">
        <v>201</v>
      </c>
    </row>
    <row r="26" spans="1:34" ht="84.75" customHeight="1" thickBot="1" x14ac:dyDescent="0.3">
      <c r="A26" s="416"/>
      <c r="B26" s="423"/>
      <c r="C26" s="423"/>
      <c r="D26" s="420" t="s">
        <v>76</v>
      </c>
      <c r="E26" s="132" t="s">
        <v>77</v>
      </c>
      <c r="F26" s="133" t="s">
        <v>78</v>
      </c>
      <c r="G26" s="134" t="s">
        <v>7</v>
      </c>
      <c r="H26" s="135"/>
      <c r="I26" s="135" t="s">
        <v>7</v>
      </c>
      <c r="J26" s="135"/>
      <c r="K26" s="135"/>
      <c r="L26" s="135"/>
      <c r="M26" s="135"/>
      <c r="N26" s="135" t="s">
        <v>7</v>
      </c>
      <c r="O26" s="135"/>
      <c r="P26" s="135"/>
      <c r="Q26" s="135"/>
      <c r="R26" s="135"/>
      <c r="S26" s="135"/>
      <c r="T26" s="135"/>
      <c r="U26" s="135"/>
      <c r="V26" s="136"/>
      <c r="W26" s="137"/>
      <c r="X26" s="138"/>
      <c r="Y26" s="139">
        <f t="shared" si="6"/>
        <v>0</v>
      </c>
      <c r="Z26" s="140"/>
      <c r="AA26" s="139">
        <f t="shared" si="7"/>
        <v>0</v>
      </c>
      <c r="AB26" s="140"/>
      <c r="AC26" s="139">
        <f t="shared" si="8"/>
        <v>0</v>
      </c>
      <c r="AD26" s="140">
        <v>1</v>
      </c>
      <c r="AE26" s="346">
        <f t="shared" si="9"/>
        <v>1</v>
      </c>
      <c r="AF26" s="370">
        <v>0</v>
      </c>
      <c r="AG26" s="463">
        <v>0</v>
      </c>
      <c r="AH26" s="364" t="s">
        <v>202</v>
      </c>
    </row>
    <row r="27" spans="1:34" ht="165.75" thickBot="1" x14ac:dyDescent="0.3">
      <c r="A27" s="416"/>
      <c r="B27" s="423"/>
      <c r="C27" s="423"/>
      <c r="D27" s="419"/>
      <c r="E27" s="123" t="s">
        <v>79</v>
      </c>
      <c r="F27" s="124" t="s">
        <v>80</v>
      </c>
      <c r="G27" s="125" t="s">
        <v>7</v>
      </c>
      <c r="H27" s="126" t="s">
        <v>7</v>
      </c>
      <c r="I27" s="126" t="s">
        <v>7</v>
      </c>
      <c r="J27" s="126"/>
      <c r="K27" s="126"/>
      <c r="L27" s="126"/>
      <c r="M27" s="126"/>
      <c r="N27" s="126"/>
      <c r="O27" s="126"/>
      <c r="P27" s="126"/>
      <c r="Q27" s="126"/>
      <c r="R27" s="126"/>
      <c r="S27" s="126"/>
      <c r="T27" s="126"/>
      <c r="U27" s="126"/>
      <c r="V27" s="127"/>
      <c r="W27" s="128"/>
      <c r="X27" s="129">
        <v>1</v>
      </c>
      <c r="Y27" s="130">
        <f t="shared" si="6"/>
        <v>0.25</v>
      </c>
      <c r="Z27" s="131">
        <v>2</v>
      </c>
      <c r="AA27" s="130">
        <f t="shared" si="7"/>
        <v>0.5</v>
      </c>
      <c r="AB27" s="131">
        <v>3</v>
      </c>
      <c r="AC27" s="130">
        <f t="shared" si="8"/>
        <v>0.75</v>
      </c>
      <c r="AD27" s="131">
        <v>4</v>
      </c>
      <c r="AE27" s="345">
        <f t="shared" si="9"/>
        <v>1</v>
      </c>
      <c r="AF27" s="370">
        <v>0.25</v>
      </c>
      <c r="AG27" s="463">
        <f t="shared" si="0"/>
        <v>1</v>
      </c>
      <c r="AH27" s="364" t="s">
        <v>203</v>
      </c>
    </row>
    <row r="28" spans="1:34" ht="30.75" thickBot="1" x14ac:dyDescent="0.3">
      <c r="A28" s="416"/>
      <c r="B28" s="423"/>
      <c r="C28" s="423"/>
      <c r="D28" s="421"/>
      <c r="E28" s="132" t="s">
        <v>81</v>
      </c>
      <c r="F28" s="133" t="s">
        <v>82</v>
      </c>
      <c r="G28" s="134"/>
      <c r="H28" s="135"/>
      <c r="I28" s="135"/>
      <c r="J28" s="135"/>
      <c r="K28" s="135" t="s">
        <v>7</v>
      </c>
      <c r="L28" s="135"/>
      <c r="M28" s="135"/>
      <c r="N28" s="135"/>
      <c r="O28" s="135"/>
      <c r="P28" s="135"/>
      <c r="Q28" s="135"/>
      <c r="R28" s="135"/>
      <c r="S28" s="135"/>
      <c r="T28" s="135"/>
      <c r="U28" s="135"/>
      <c r="V28" s="136"/>
      <c r="W28" s="137"/>
      <c r="X28" s="138"/>
      <c r="Y28" s="139">
        <f t="shared" si="6"/>
        <v>0</v>
      </c>
      <c r="Z28" s="140"/>
      <c r="AA28" s="139">
        <f t="shared" si="7"/>
        <v>0</v>
      </c>
      <c r="AB28" s="140"/>
      <c r="AC28" s="139">
        <f t="shared" si="8"/>
        <v>0</v>
      </c>
      <c r="AD28" s="140">
        <v>1</v>
      </c>
      <c r="AE28" s="346">
        <f t="shared" si="9"/>
        <v>1</v>
      </c>
      <c r="AF28" s="370">
        <v>0</v>
      </c>
      <c r="AG28" s="463">
        <v>0</v>
      </c>
      <c r="AH28" s="364" t="s">
        <v>184</v>
      </c>
    </row>
    <row r="29" spans="1:34" ht="45.75" thickBot="1" x14ac:dyDescent="0.3">
      <c r="A29" s="417"/>
      <c r="B29" s="424"/>
      <c r="C29" s="424"/>
      <c r="D29" s="147" t="s">
        <v>83</v>
      </c>
      <c r="E29" s="148" t="s">
        <v>84</v>
      </c>
      <c r="F29" s="149" t="s">
        <v>85</v>
      </c>
      <c r="G29" s="150"/>
      <c r="H29" s="151"/>
      <c r="I29" s="151"/>
      <c r="J29" s="151"/>
      <c r="K29" s="151" t="s">
        <v>7</v>
      </c>
      <c r="L29" s="151" t="s">
        <v>7</v>
      </c>
      <c r="M29" s="151"/>
      <c r="N29" s="151"/>
      <c r="O29" s="151"/>
      <c r="P29" s="151"/>
      <c r="Q29" s="151"/>
      <c r="R29" s="151"/>
      <c r="S29" s="151"/>
      <c r="T29" s="151"/>
      <c r="U29" s="151"/>
      <c r="V29" s="152"/>
      <c r="W29" s="153"/>
      <c r="X29" s="154"/>
      <c r="Y29" s="155">
        <f t="shared" si="6"/>
        <v>0</v>
      </c>
      <c r="Z29" s="156"/>
      <c r="AA29" s="155">
        <f t="shared" si="7"/>
        <v>0</v>
      </c>
      <c r="AB29" s="156"/>
      <c r="AC29" s="155">
        <f t="shared" si="8"/>
        <v>0</v>
      </c>
      <c r="AD29" s="156">
        <v>1</v>
      </c>
      <c r="AE29" s="347">
        <f t="shared" si="9"/>
        <v>1</v>
      </c>
      <c r="AF29" s="371">
        <v>0</v>
      </c>
      <c r="AG29" s="465">
        <v>0</v>
      </c>
      <c r="AH29" s="365" t="s">
        <v>187</v>
      </c>
    </row>
    <row r="30" spans="1:34" ht="196.5" customHeight="1" thickBot="1" x14ac:dyDescent="0.3">
      <c r="A30" s="447" t="s">
        <v>10</v>
      </c>
      <c r="B30" s="412">
        <f>AVERAGE(AG30:AG47)</f>
        <v>0.27777777777777779</v>
      </c>
      <c r="C30" s="412">
        <f>AVERAGE(AF30:AF47)</f>
        <v>6.9444444444444448E-2</v>
      </c>
      <c r="D30" s="450" t="s">
        <v>86</v>
      </c>
      <c r="E30" s="157" t="s">
        <v>87</v>
      </c>
      <c r="F30" s="158" t="s">
        <v>88</v>
      </c>
      <c r="G30" s="159" t="s">
        <v>7</v>
      </c>
      <c r="H30" s="160" t="s">
        <v>7</v>
      </c>
      <c r="I30" s="160" t="s">
        <v>7</v>
      </c>
      <c r="J30" s="160"/>
      <c r="K30" s="160"/>
      <c r="L30" s="160"/>
      <c r="M30" s="160"/>
      <c r="N30" s="160" t="s">
        <v>7</v>
      </c>
      <c r="O30" s="160"/>
      <c r="P30" s="160"/>
      <c r="Q30" s="160"/>
      <c r="R30" s="160"/>
      <c r="S30" s="160"/>
      <c r="T30" s="160"/>
      <c r="U30" s="160"/>
      <c r="V30" s="161"/>
      <c r="W30" s="162"/>
      <c r="X30" s="163">
        <v>1</v>
      </c>
      <c r="Y30" s="164">
        <f t="shared" si="6"/>
        <v>0.25</v>
      </c>
      <c r="Z30" s="165">
        <v>2</v>
      </c>
      <c r="AA30" s="164">
        <f t="shared" si="7"/>
        <v>0.5</v>
      </c>
      <c r="AB30" s="165">
        <v>3</v>
      </c>
      <c r="AC30" s="164">
        <f t="shared" si="8"/>
        <v>0.75</v>
      </c>
      <c r="AD30" s="165">
        <v>4</v>
      </c>
      <c r="AE30" s="348">
        <f t="shared" si="9"/>
        <v>1</v>
      </c>
      <c r="AF30" s="369">
        <v>0.25</v>
      </c>
      <c r="AG30" s="464">
        <f t="shared" si="0"/>
        <v>1</v>
      </c>
      <c r="AH30" s="332" t="s">
        <v>204</v>
      </c>
    </row>
    <row r="31" spans="1:34" ht="60.75" thickBot="1" x14ac:dyDescent="0.3">
      <c r="A31" s="448"/>
      <c r="B31" s="413"/>
      <c r="C31" s="413"/>
      <c r="D31" s="451"/>
      <c r="E31" s="166" t="s">
        <v>89</v>
      </c>
      <c r="F31" s="167" t="s">
        <v>90</v>
      </c>
      <c r="G31" s="168"/>
      <c r="H31" s="169"/>
      <c r="I31" s="169"/>
      <c r="J31" s="169"/>
      <c r="K31" s="218" t="s">
        <v>7</v>
      </c>
      <c r="L31" s="169"/>
      <c r="M31" s="169"/>
      <c r="N31" s="169"/>
      <c r="O31" s="169"/>
      <c r="P31" s="169"/>
      <c r="Q31" s="169"/>
      <c r="R31" s="169"/>
      <c r="S31" s="169"/>
      <c r="T31" s="169"/>
      <c r="U31" s="169"/>
      <c r="V31" s="170"/>
      <c r="W31" s="171"/>
      <c r="X31" s="172">
        <v>1</v>
      </c>
      <c r="Y31" s="173">
        <f t="shared" si="6"/>
        <v>0.25</v>
      </c>
      <c r="Z31" s="174">
        <v>2</v>
      </c>
      <c r="AA31" s="173">
        <f t="shared" si="7"/>
        <v>0.5</v>
      </c>
      <c r="AB31" s="174">
        <v>3</v>
      </c>
      <c r="AC31" s="173">
        <f t="shared" si="8"/>
        <v>0.75</v>
      </c>
      <c r="AD31" s="174">
        <v>4</v>
      </c>
      <c r="AE31" s="349">
        <f t="shared" si="9"/>
        <v>1</v>
      </c>
      <c r="AF31" s="370">
        <v>0.25</v>
      </c>
      <c r="AG31" s="463">
        <f t="shared" si="0"/>
        <v>1</v>
      </c>
      <c r="AH31" s="385" t="s">
        <v>205</v>
      </c>
    </row>
    <row r="32" spans="1:34" ht="74.25" customHeight="1" thickBot="1" x14ac:dyDescent="0.3">
      <c r="A32" s="448"/>
      <c r="B32" s="413"/>
      <c r="C32" s="413"/>
      <c r="D32" s="452"/>
      <c r="E32" s="175" t="s">
        <v>91</v>
      </c>
      <c r="F32" s="176" t="s">
        <v>92</v>
      </c>
      <c r="G32" s="177" t="s">
        <v>7</v>
      </c>
      <c r="H32" s="178"/>
      <c r="I32" s="178" t="s">
        <v>7</v>
      </c>
      <c r="J32" s="178"/>
      <c r="K32" s="178"/>
      <c r="L32" s="178"/>
      <c r="M32" s="178"/>
      <c r="N32" s="178" t="s">
        <v>7</v>
      </c>
      <c r="O32" s="178"/>
      <c r="P32" s="178"/>
      <c r="Q32" s="178"/>
      <c r="R32" s="178"/>
      <c r="S32" s="178"/>
      <c r="T32" s="178"/>
      <c r="U32" s="178"/>
      <c r="V32" s="179"/>
      <c r="W32" s="180"/>
      <c r="X32" s="181"/>
      <c r="Y32" s="182">
        <f t="shared" si="6"/>
        <v>0</v>
      </c>
      <c r="Z32" s="183">
        <v>2</v>
      </c>
      <c r="AA32" s="182">
        <f t="shared" si="7"/>
        <v>0.5</v>
      </c>
      <c r="AB32" s="183">
        <v>2</v>
      </c>
      <c r="AC32" s="182">
        <f t="shared" si="8"/>
        <v>0.5</v>
      </c>
      <c r="AD32" s="183">
        <v>4</v>
      </c>
      <c r="AE32" s="350">
        <f t="shared" si="9"/>
        <v>1</v>
      </c>
      <c r="AF32" s="370">
        <v>0</v>
      </c>
      <c r="AG32" s="463">
        <v>0</v>
      </c>
      <c r="AH32" s="364" t="s">
        <v>180</v>
      </c>
    </row>
    <row r="33" spans="1:34" ht="15.75" thickBot="1" x14ac:dyDescent="0.3">
      <c r="A33" s="448"/>
      <c r="B33" s="413"/>
      <c r="C33" s="413"/>
      <c r="D33" s="453" t="s">
        <v>93</v>
      </c>
      <c r="E33" s="184" t="s">
        <v>94</v>
      </c>
      <c r="F33" s="185" t="s">
        <v>95</v>
      </c>
      <c r="G33" s="186" t="s">
        <v>7</v>
      </c>
      <c r="H33" s="187"/>
      <c r="I33" s="187"/>
      <c r="J33" s="187"/>
      <c r="K33" s="187"/>
      <c r="L33" s="187"/>
      <c r="M33" s="187"/>
      <c r="N33" s="187" t="s">
        <v>7</v>
      </c>
      <c r="O33" s="187"/>
      <c r="P33" s="187"/>
      <c r="Q33" s="187"/>
      <c r="R33" s="187"/>
      <c r="S33" s="187"/>
      <c r="T33" s="187"/>
      <c r="U33" s="187"/>
      <c r="V33" s="188"/>
      <c r="W33" s="189"/>
      <c r="X33" s="190"/>
      <c r="Y33" s="191">
        <f t="shared" si="6"/>
        <v>0</v>
      </c>
      <c r="Z33" s="192">
        <v>1</v>
      </c>
      <c r="AA33" s="191">
        <f t="shared" si="7"/>
        <v>0.5</v>
      </c>
      <c r="AB33" s="192">
        <v>1</v>
      </c>
      <c r="AC33" s="191">
        <f t="shared" si="8"/>
        <v>0.5</v>
      </c>
      <c r="AD33" s="192">
        <v>2</v>
      </c>
      <c r="AE33" s="351">
        <f t="shared" si="9"/>
        <v>1</v>
      </c>
      <c r="AF33" s="370">
        <v>0</v>
      </c>
      <c r="AG33" s="463">
        <v>0</v>
      </c>
      <c r="AH33" s="364" t="s">
        <v>184</v>
      </c>
    </row>
    <row r="34" spans="1:34" ht="45.75" thickBot="1" x14ac:dyDescent="0.3">
      <c r="A34" s="448"/>
      <c r="B34" s="413"/>
      <c r="C34" s="413"/>
      <c r="D34" s="454"/>
      <c r="E34" s="175" t="s">
        <v>96</v>
      </c>
      <c r="F34" s="176" t="s">
        <v>97</v>
      </c>
      <c r="G34" s="177"/>
      <c r="H34" s="178"/>
      <c r="I34" s="178"/>
      <c r="J34" s="178"/>
      <c r="K34" s="178"/>
      <c r="L34" s="178"/>
      <c r="M34" s="178"/>
      <c r="N34" s="178" t="s">
        <v>7</v>
      </c>
      <c r="O34" s="178"/>
      <c r="P34" s="178"/>
      <c r="Q34" s="178"/>
      <c r="R34" s="178"/>
      <c r="S34" s="178"/>
      <c r="T34" s="178"/>
      <c r="U34" s="178"/>
      <c r="V34" s="179"/>
      <c r="W34" s="180"/>
      <c r="X34" s="181"/>
      <c r="Y34" s="182">
        <f t="shared" si="6"/>
        <v>0</v>
      </c>
      <c r="Z34" s="183">
        <v>1</v>
      </c>
      <c r="AA34" s="182">
        <f t="shared" si="7"/>
        <v>0.5</v>
      </c>
      <c r="AB34" s="183">
        <v>1</v>
      </c>
      <c r="AC34" s="182">
        <f t="shared" si="8"/>
        <v>0.5</v>
      </c>
      <c r="AD34" s="183">
        <v>2</v>
      </c>
      <c r="AE34" s="350">
        <f t="shared" si="9"/>
        <v>1</v>
      </c>
      <c r="AF34" s="370">
        <v>0</v>
      </c>
      <c r="AG34" s="463">
        <v>0</v>
      </c>
      <c r="AH34" s="364" t="s">
        <v>184</v>
      </c>
    </row>
    <row r="35" spans="1:34" ht="15.75" thickBot="1" x14ac:dyDescent="0.3">
      <c r="A35" s="448"/>
      <c r="B35" s="413"/>
      <c r="C35" s="413"/>
      <c r="D35" s="455"/>
      <c r="E35" s="184" t="s">
        <v>98</v>
      </c>
      <c r="F35" s="185" t="s">
        <v>99</v>
      </c>
      <c r="G35" s="186" t="s">
        <v>7</v>
      </c>
      <c r="H35" s="187"/>
      <c r="I35" s="187"/>
      <c r="J35" s="187"/>
      <c r="K35" s="187"/>
      <c r="L35" s="187"/>
      <c r="M35" s="187"/>
      <c r="N35" s="187" t="s">
        <v>7</v>
      </c>
      <c r="O35" s="187"/>
      <c r="P35" s="187"/>
      <c r="Q35" s="187"/>
      <c r="R35" s="187"/>
      <c r="S35" s="187"/>
      <c r="T35" s="187"/>
      <c r="U35" s="187"/>
      <c r="V35" s="188"/>
      <c r="W35" s="189"/>
      <c r="X35" s="190"/>
      <c r="Y35" s="191">
        <f t="shared" si="6"/>
        <v>0</v>
      </c>
      <c r="Z35" s="192"/>
      <c r="AA35" s="191">
        <f t="shared" si="7"/>
        <v>0</v>
      </c>
      <c r="AB35" s="192">
        <v>1</v>
      </c>
      <c r="AC35" s="191">
        <f t="shared" si="8"/>
        <v>0.5</v>
      </c>
      <c r="AD35" s="192">
        <v>2</v>
      </c>
      <c r="AE35" s="351">
        <f t="shared" si="9"/>
        <v>1</v>
      </c>
      <c r="AF35" s="370">
        <v>0</v>
      </c>
      <c r="AG35" s="463">
        <v>0</v>
      </c>
      <c r="AH35" s="364" t="s">
        <v>184</v>
      </c>
    </row>
    <row r="36" spans="1:34" ht="51" customHeight="1" thickBot="1" x14ac:dyDescent="0.3">
      <c r="A36" s="448"/>
      <c r="B36" s="413"/>
      <c r="C36" s="413"/>
      <c r="D36" s="453" t="s">
        <v>100</v>
      </c>
      <c r="E36" s="193" t="s">
        <v>101</v>
      </c>
      <c r="F36" s="194" t="s">
        <v>102</v>
      </c>
      <c r="G36" s="195"/>
      <c r="H36" s="196"/>
      <c r="I36" s="196"/>
      <c r="J36" s="196"/>
      <c r="K36" s="196"/>
      <c r="L36" s="196"/>
      <c r="M36" s="196"/>
      <c r="N36" s="196" t="s">
        <v>7</v>
      </c>
      <c r="O36" s="196"/>
      <c r="P36" s="196"/>
      <c r="Q36" s="196"/>
      <c r="R36" s="196"/>
      <c r="S36" s="196"/>
      <c r="T36" s="196"/>
      <c r="U36" s="196"/>
      <c r="V36" s="197"/>
      <c r="W36" s="198"/>
      <c r="X36" s="199"/>
      <c r="Y36" s="200">
        <v>0</v>
      </c>
      <c r="Z36" s="201"/>
      <c r="AA36" s="200">
        <f t="shared" si="7"/>
        <v>0</v>
      </c>
      <c r="AB36" s="201">
        <v>1</v>
      </c>
      <c r="AC36" s="200">
        <f t="shared" si="8"/>
        <v>0.5</v>
      </c>
      <c r="AD36" s="201">
        <v>2</v>
      </c>
      <c r="AE36" s="352">
        <f t="shared" si="9"/>
        <v>1</v>
      </c>
      <c r="AF36" s="370">
        <v>0</v>
      </c>
      <c r="AG36" s="463">
        <v>0</v>
      </c>
      <c r="AH36" s="364" t="s">
        <v>184</v>
      </c>
    </row>
    <row r="37" spans="1:34" ht="30.75" thickBot="1" x14ac:dyDescent="0.3">
      <c r="A37" s="448"/>
      <c r="B37" s="413"/>
      <c r="C37" s="413"/>
      <c r="D37" s="454"/>
      <c r="E37" s="184" t="s">
        <v>103</v>
      </c>
      <c r="F37" s="185" t="s">
        <v>104</v>
      </c>
      <c r="G37" s="186" t="s">
        <v>7</v>
      </c>
      <c r="H37" s="187"/>
      <c r="I37" s="187"/>
      <c r="J37" s="187"/>
      <c r="K37" s="187"/>
      <c r="L37" s="187"/>
      <c r="M37" s="187"/>
      <c r="N37" s="187" t="s">
        <v>7</v>
      </c>
      <c r="O37" s="187"/>
      <c r="P37" s="187"/>
      <c r="Q37" s="187"/>
      <c r="R37" s="187"/>
      <c r="S37" s="187"/>
      <c r="T37" s="187"/>
      <c r="U37" s="187"/>
      <c r="V37" s="188"/>
      <c r="W37" s="189"/>
      <c r="X37" s="190"/>
      <c r="Y37" s="191">
        <f t="shared" si="6"/>
        <v>0</v>
      </c>
      <c r="Z37" s="192">
        <v>1</v>
      </c>
      <c r="AA37" s="191">
        <f t="shared" si="7"/>
        <v>0.5</v>
      </c>
      <c r="AB37" s="192">
        <v>1</v>
      </c>
      <c r="AC37" s="191">
        <f t="shared" si="8"/>
        <v>0.5</v>
      </c>
      <c r="AD37" s="192">
        <v>2</v>
      </c>
      <c r="AE37" s="351">
        <f t="shared" si="9"/>
        <v>1</v>
      </c>
      <c r="AF37" s="370">
        <v>0</v>
      </c>
      <c r="AG37" s="463">
        <v>0</v>
      </c>
      <c r="AH37" s="364" t="s">
        <v>184</v>
      </c>
    </row>
    <row r="38" spans="1:34" ht="36" customHeight="1" thickBot="1" x14ac:dyDescent="0.3">
      <c r="A38" s="448"/>
      <c r="B38" s="413"/>
      <c r="C38" s="413"/>
      <c r="D38" s="454"/>
      <c r="E38" s="175" t="s">
        <v>105</v>
      </c>
      <c r="F38" s="176" t="s">
        <v>106</v>
      </c>
      <c r="G38" s="177"/>
      <c r="H38" s="178"/>
      <c r="I38" s="178"/>
      <c r="J38" s="178"/>
      <c r="K38" s="178"/>
      <c r="L38" s="178"/>
      <c r="M38" s="178"/>
      <c r="N38" s="178" t="s">
        <v>7</v>
      </c>
      <c r="O38" s="178"/>
      <c r="P38" s="178"/>
      <c r="Q38" s="178"/>
      <c r="R38" s="178"/>
      <c r="S38" s="178"/>
      <c r="T38" s="178"/>
      <c r="U38" s="178"/>
      <c r="V38" s="179"/>
      <c r="W38" s="180"/>
      <c r="X38" s="181"/>
      <c r="Y38" s="182">
        <f t="shared" si="6"/>
        <v>0</v>
      </c>
      <c r="Z38" s="183">
        <v>5</v>
      </c>
      <c r="AA38" s="182">
        <f t="shared" si="7"/>
        <v>0.5</v>
      </c>
      <c r="AB38" s="183">
        <v>10</v>
      </c>
      <c r="AC38" s="182">
        <f t="shared" si="8"/>
        <v>1</v>
      </c>
      <c r="AD38" s="183">
        <v>10</v>
      </c>
      <c r="AE38" s="350">
        <f t="shared" si="9"/>
        <v>1</v>
      </c>
      <c r="AF38" s="370">
        <v>0</v>
      </c>
      <c r="AG38" s="463">
        <v>0</v>
      </c>
      <c r="AH38" s="364" t="s">
        <v>184</v>
      </c>
    </row>
    <row r="39" spans="1:34" ht="30.75" thickBot="1" x14ac:dyDescent="0.3">
      <c r="A39" s="448"/>
      <c r="B39" s="413"/>
      <c r="C39" s="413"/>
      <c r="D39" s="455"/>
      <c r="E39" s="184" t="s">
        <v>107</v>
      </c>
      <c r="F39" s="185" t="s">
        <v>108</v>
      </c>
      <c r="G39" s="186"/>
      <c r="H39" s="187"/>
      <c r="I39" s="187"/>
      <c r="J39" s="187"/>
      <c r="K39" s="187"/>
      <c r="L39" s="187"/>
      <c r="M39" s="187"/>
      <c r="N39" s="187" t="s">
        <v>7</v>
      </c>
      <c r="O39" s="187"/>
      <c r="P39" s="187"/>
      <c r="Q39" s="187"/>
      <c r="R39" s="187"/>
      <c r="S39" s="187"/>
      <c r="T39" s="187"/>
      <c r="U39" s="187"/>
      <c r="V39" s="188"/>
      <c r="W39" s="189"/>
      <c r="X39" s="190"/>
      <c r="Y39" s="191">
        <f t="shared" si="6"/>
        <v>0</v>
      </c>
      <c r="Z39" s="192">
        <v>1</v>
      </c>
      <c r="AA39" s="191">
        <f t="shared" si="7"/>
        <v>0.16666666666666666</v>
      </c>
      <c r="AB39" s="192">
        <v>3</v>
      </c>
      <c r="AC39" s="191">
        <f t="shared" si="8"/>
        <v>0.5</v>
      </c>
      <c r="AD39" s="192">
        <v>6</v>
      </c>
      <c r="AE39" s="351">
        <f t="shared" si="9"/>
        <v>1</v>
      </c>
      <c r="AF39" s="370">
        <v>0</v>
      </c>
      <c r="AG39" s="463">
        <v>0</v>
      </c>
      <c r="AH39" s="364" t="s">
        <v>184</v>
      </c>
    </row>
    <row r="40" spans="1:34" ht="30.75" thickBot="1" x14ac:dyDescent="0.3">
      <c r="A40" s="448"/>
      <c r="B40" s="413"/>
      <c r="C40" s="413"/>
      <c r="D40" s="456" t="s">
        <v>109</v>
      </c>
      <c r="E40" s="193" t="s">
        <v>110</v>
      </c>
      <c r="F40" s="194" t="s">
        <v>111</v>
      </c>
      <c r="G40" s="202" t="s">
        <v>7</v>
      </c>
      <c r="H40" s="203"/>
      <c r="I40" s="203"/>
      <c r="J40" s="203"/>
      <c r="K40" s="203"/>
      <c r="L40" s="203"/>
      <c r="M40" s="203"/>
      <c r="N40" s="203" t="s">
        <v>7</v>
      </c>
      <c r="O40" s="203"/>
      <c r="P40" s="203"/>
      <c r="Q40" s="203"/>
      <c r="R40" s="203"/>
      <c r="S40" s="203"/>
      <c r="T40" s="203"/>
      <c r="U40" s="203"/>
      <c r="V40" s="204"/>
      <c r="W40" s="205"/>
      <c r="X40" s="199"/>
      <c r="Y40" s="200">
        <f t="shared" si="6"/>
        <v>0</v>
      </c>
      <c r="Z40" s="201">
        <v>1</v>
      </c>
      <c r="AA40" s="200">
        <f t="shared" si="7"/>
        <v>0.33333333333333331</v>
      </c>
      <c r="AB40" s="201">
        <v>2</v>
      </c>
      <c r="AC40" s="200">
        <f t="shared" si="8"/>
        <v>0.66666666666666663</v>
      </c>
      <c r="AD40" s="201">
        <v>3</v>
      </c>
      <c r="AE40" s="352">
        <f t="shared" si="9"/>
        <v>1</v>
      </c>
      <c r="AF40" s="370">
        <v>0</v>
      </c>
      <c r="AG40" s="463">
        <v>0</v>
      </c>
      <c r="AH40" s="364" t="s">
        <v>184</v>
      </c>
    </row>
    <row r="41" spans="1:34" ht="46.5" thickTop="1" thickBot="1" x14ac:dyDescent="0.3">
      <c r="A41" s="448"/>
      <c r="B41" s="413"/>
      <c r="C41" s="413"/>
      <c r="D41" s="457"/>
      <c r="E41" s="206" t="s">
        <v>112</v>
      </c>
      <c r="F41" s="207" t="s">
        <v>113</v>
      </c>
      <c r="G41" s="208"/>
      <c r="H41" s="209"/>
      <c r="I41" s="209"/>
      <c r="J41" s="209"/>
      <c r="K41" s="209"/>
      <c r="L41" s="209"/>
      <c r="M41" s="209"/>
      <c r="N41" s="209" t="s">
        <v>7</v>
      </c>
      <c r="O41" s="209"/>
      <c r="P41" s="209"/>
      <c r="Q41" s="209"/>
      <c r="R41" s="209"/>
      <c r="S41" s="209"/>
      <c r="T41" s="209"/>
      <c r="U41" s="209"/>
      <c r="V41" s="210"/>
      <c r="W41" s="211"/>
      <c r="X41" s="212">
        <v>1</v>
      </c>
      <c r="Y41" s="213">
        <f t="shared" si="6"/>
        <v>0.25</v>
      </c>
      <c r="Z41" s="214">
        <v>2</v>
      </c>
      <c r="AA41" s="213">
        <f t="shared" si="7"/>
        <v>0.5</v>
      </c>
      <c r="AB41" s="214">
        <v>3</v>
      </c>
      <c r="AC41" s="213">
        <f t="shared" si="8"/>
        <v>0.75</v>
      </c>
      <c r="AD41" s="214">
        <v>4</v>
      </c>
      <c r="AE41" s="353">
        <f t="shared" si="9"/>
        <v>1</v>
      </c>
      <c r="AF41" s="370">
        <v>0.25</v>
      </c>
      <c r="AG41" s="463">
        <f t="shared" si="0"/>
        <v>1</v>
      </c>
      <c r="AH41" s="386" t="s">
        <v>192</v>
      </c>
    </row>
    <row r="42" spans="1:34" ht="57" customHeight="1" thickBot="1" x14ac:dyDescent="0.3">
      <c r="A42" s="448"/>
      <c r="B42" s="413"/>
      <c r="C42" s="413"/>
      <c r="D42" s="457"/>
      <c r="E42" s="215" t="s">
        <v>114</v>
      </c>
      <c r="F42" s="194" t="s">
        <v>115</v>
      </c>
      <c r="G42" s="195"/>
      <c r="H42" s="196"/>
      <c r="I42" s="196"/>
      <c r="J42" s="196"/>
      <c r="K42" s="196"/>
      <c r="L42" s="196"/>
      <c r="M42" s="196"/>
      <c r="N42" s="196" t="s">
        <v>7</v>
      </c>
      <c r="O42" s="196"/>
      <c r="P42" s="196"/>
      <c r="Q42" s="196"/>
      <c r="R42" s="196"/>
      <c r="S42" s="196"/>
      <c r="T42" s="196"/>
      <c r="U42" s="196"/>
      <c r="V42" s="197"/>
      <c r="W42" s="198"/>
      <c r="X42" s="199"/>
      <c r="Y42" s="200">
        <f t="shared" si="6"/>
        <v>0</v>
      </c>
      <c r="Z42" s="201">
        <v>1</v>
      </c>
      <c r="AA42" s="200">
        <f t="shared" si="7"/>
        <v>0.5</v>
      </c>
      <c r="AB42" s="201">
        <v>1</v>
      </c>
      <c r="AC42" s="200">
        <f t="shared" si="8"/>
        <v>0.5</v>
      </c>
      <c r="AD42" s="201">
        <v>2</v>
      </c>
      <c r="AE42" s="352">
        <f t="shared" si="9"/>
        <v>1</v>
      </c>
      <c r="AF42" s="370">
        <v>0</v>
      </c>
      <c r="AG42" s="463">
        <v>0</v>
      </c>
      <c r="AH42" s="364" t="s">
        <v>184</v>
      </c>
    </row>
    <row r="43" spans="1:34" ht="45.75" thickBot="1" x14ac:dyDescent="0.3">
      <c r="A43" s="448"/>
      <c r="B43" s="413"/>
      <c r="C43" s="413"/>
      <c r="D43" s="457"/>
      <c r="E43" s="216" t="s">
        <v>164</v>
      </c>
      <c r="F43" s="185" t="s">
        <v>116</v>
      </c>
      <c r="G43" s="217" t="s">
        <v>7</v>
      </c>
      <c r="H43" s="218"/>
      <c r="I43" s="218"/>
      <c r="J43" s="218"/>
      <c r="K43" s="218" t="s">
        <v>7</v>
      </c>
      <c r="L43" s="218"/>
      <c r="M43" s="218"/>
      <c r="N43" s="218" t="s">
        <v>7</v>
      </c>
      <c r="O43" s="218"/>
      <c r="P43" s="218"/>
      <c r="Q43" s="218"/>
      <c r="R43" s="218"/>
      <c r="S43" s="218"/>
      <c r="T43" s="218"/>
      <c r="U43" s="218"/>
      <c r="V43" s="219"/>
      <c r="W43" s="220"/>
      <c r="X43" s="190"/>
      <c r="Y43" s="191">
        <f t="shared" si="6"/>
        <v>0</v>
      </c>
      <c r="Z43" s="192"/>
      <c r="AA43" s="191">
        <f t="shared" si="7"/>
        <v>0</v>
      </c>
      <c r="AB43" s="192">
        <v>1</v>
      </c>
      <c r="AC43" s="191">
        <f t="shared" si="8"/>
        <v>1</v>
      </c>
      <c r="AD43" s="192">
        <v>1</v>
      </c>
      <c r="AE43" s="351">
        <f t="shared" si="9"/>
        <v>1</v>
      </c>
      <c r="AF43" s="370">
        <v>0</v>
      </c>
      <c r="AG43" s="463">
        <v>0</v>
      </c>
      <c r="AH43" s="364" t="s">
        <v>184</v>
      </c>
    </row>
    <row r="44" spans="1:34" ht="30.75" thickBot="1" x14ac:dyDescent="0.3">
      <c r="A44" s="448"/>
      <c r="B44" s="413"/>
      <c r="C44" s="413"/>
      <c r="D44" s="457"/>
      <c r="E44" s="215" t="s">
        <v>117</v>
      </c>
      <c r="F44" s="194" t="s">
        <v>118</v>
      </c>
      <c r="G44" s="221" t="s">
        <v>7</v>
      </c>
      <c r="H44" s="222"/>
      <c r="I44" s="222"/>
      <c r="J44" s="222"/>
      <c r="K44" s="222" t="s">
        <v>7</v>
      </c>
      <c r="L44" s="222"/>
      <c r="M44" s="222"/>
      <c r="N44" s="196" t="s">
        <v>7</v>
      </c>
      <c r="O44" s="222"/>
      <c r="P44" s="222"/>
      <c r="Q44" s="222"/>
      <c r="R44" s="222"/>
      <c r="S44" s="222"/>
      <c r="T44" s="222"/>
      <c r="U44" s="222"/>
      <c r="V44" s="223"/>
      <c r="W44" s="224"/>
      <c r="X44" s="199"/>
      <c r="Y44" s="200">
        <f t="shared" si="6"/>
        <v>0</v>
      </c>
      <c r="Z44" s="201"/>
      <c r="AA44" s="200">
        <f t="shared" si="7"/>
        <v>0</v>
      </c>
      <c r="AB44" s="201"/>
      <c r="AC44" s="200">
        <f t="shared" si="8"/>
        <v>0</v>
      </c>
      <c r="AD44" s="201">
        <v>1</v>
      </c>
      <c r="AE44" s="352">
        <f t="shared" si="9"/>
        <v>1</v>
      </c>
      <c r="AF44" s="370">
        <v>0</v>
      </c>
      <c r="AG44" s="463">
        <v>0</v>
      </c>
      <c r="AH44" s="364" t="s">
        <v>184</v>
      </c>
    </row>
    <row r="45" spans="1:34" ht="213" customHeight="1" thickBot="1" x14ac:dyDescent="0.3">
      <c r="A45" s="448"/>
      <c r="B45" s="413"/>
      <c r="C45" s="413"/>
      <c r="D45" s="458"/>
      <c r="E45" s="216" t="s">
        <v>119</v>
      </c>
      <c r="F45" s="185" t="s">
        <v>120</v>
      </c>
      <c r="G45" s="186"/>
      <c r="H45" s="187" t="s">
        <v>7</v>
      </c>
      <c r="I45" s="187" t="s">
        <v>7</v>
      </c>
      <c r="J45" s="187"/>
      <c r="K45" s="187"/>
      <c r="L45" s="187"/>
      <c r="M45" s="187"/>
      <c r="N45" s="187" t="s">
        <v>7</v>
      </c>
      <c r="O45" s="187"/>
      <c r="P45" s="187"/>
      <c r="Q45" s="187"/>
      <c r="R45" s="187"/>
      <c r="S45" s="187"/>
      <c r="T45" s="187"/>
      <c r="U45" s="187"/>
      <c r="V45" s="188"/>
      <c r="W45" s="189"/>
      <c r="X45" s="190">
        <v>1</v>
      </c>
      <c r="Y45" s="191">
        <f t="shared" si="6"/>
        <v>0.25</v>
      </c>
      <c r="Z45" s="192">
        <v>2</v>
      </c>
      <c r="AA45" s="191">
        <f t="shared" si="7"/>
        <v>0.5</v>
      </c>
      <c r="AB45" s="192">
        <v>3</v>
      </c>
      <c r="AC45" s="191">
        <f t="shared" si="8"/>
        <v>0.75</v>
      </c>
      <c r="AD45" s="192">
        <v>4</v>
      </c>
      <c r="AE45" s="351">
        <f t="shared" si="9"/>
        <v>1</v>
      </c>
      <c r="AF45" s="370">
        <v>0.25</v>
      </c>
      <c r="AG45" s="463">
        <f t="shared" si="0"/>
        <v>1</v>
      </c>
      <c r="AH45" s="387" t="s">
        <v>206</v>
      </c>
    </row>
    <row r="46" spans="1:34" ht="57.75" customHeight="1" thickTop="1" thickBot="1" x14ac:dyDescent="0.3">
      <c r="A46" s="448"/>
      <c r="B46" s="413"/>
      <c r="C46" s="413"/>
      <c r="D46" s="453" t="s">
        <v>121</v>
      </c>
      <c r="E46" s="193" t="s">
        <v>122</v>
      </c>
      <c r="F46" s="194" t="s">
        <v>123</v>
      </c>
      <c r="G46" s="195"/>
      <c r="H46" s="196"/>
      <c r="I46" s="196"/>
      <c r="J46" s="196"/>
      <c r="K46" s="196"/>
      <c r="L46" s="196"/>
      <c r="M46" s="196"/>
      <c r="N46" s="196" t="s">
        <v>7</v>
      </c>
      <c r="O46" s="196"/>
      <c r="P46" s="196"/>
      <c r="Q46" s="196"/>
      <c r="R46" s="196"/>
      <c r="S46" s="196"/>
      <c r="T46" s="196"/>
      <c r="U46" s="196"/>
      <c r="V46" s="197"/>
      <c r="W46" s="198"/>
      <c r="X46" s="199">
        <v>1</v>
      </c>
      <c r="Y46" s="200">
        <f t="shared" si="6"/>
        <v>0.25</v>
      </c>
      <c r="Z46" s="201">
        <v>2</v>
      </c>
      <c r="AA46" s="200">
        <f t="shared" si="7"/>
        <v>0.5</v>
      </c>
      <c r="AB46" s="201">
        <v>3</v>
      </c>
      <c r="AC46" s="200">
        <f t="shared" si="8"/>
        <v>0.75</v>
      </c>
      <c r="AD46" s="201">
        <v>4</v>
      </c>
      <c r="AE46" s="352">
        <f t="shared" si="9"/>
        <v>1</v>
      </c>
      <c r="AF46" s="370">
        <v>0.25</v>
      </c>
      <c r="AG46" s="463">
        <f t="shared" si="0"/>
        <v>1</v>
      </c>
      <c r="AH46" s="364" t="s">
        <v>207</v>
      </c>
    </row>
    <row r="47" spans="1:34" ht="30.75" thickBot="1" x14ac:dyDescent="0.3">
      <c r="A47" s="449"/>
      <c r="B47" s="414"/>
      <c r="C47" s="414"/>
      <c r="D47" s="459"/>
      <c r="E47" s="225" t="s">
        <v>124</v>
      </c>
      <c r="F47" s="226" t="s">
        <v>125</v>
      </c>
      <c r="G47" s="227"/>
      <c r="H47" s="228"/>
      <c r="I47" s="228"/>
      <c r="J47" s="228"/>
      <c r="K47" s="228"/>
      <c r="L47" s="228"/>
      <c r="M47" s="228"/>
      <c r="N47" s="228" t="s">
        <v>7</v>
      </c>
      <c r="O47" s="228"/>
      <c r="P47" s="228"/>
      <c r="Q47" s="228"/>
      <c r="R47" s="228"/>
      <c r="S47" s="228"/>
      <c r="T47" s="228"/>
      <c r="U47" s="228"/>
      <c r="V47" s="229"/>
      <c r="W47" s="230"/>
      <c r="X47" s="231"/>
      <c r="Y47" s="232">
        <f t="shared" si="6"/>
        <v>0</v>
      </c>
      <c r="Z47" s="233"/>
      <c r="AA47" s="232">
        <f t="shared" si="7"/>
        <v>0</v>
      </c>
      <c r="AB47" s="233">
        <v>1</v>
      </c>
      <c r="AC47" s="232">
        <f t="shared" si="8"/>
        <v>1</v>
      </c>
      <c r="AD47" s="233">
        <v>1</v>
      </c>
      <c r="AE47" s="354">
        <f t="shared" si="9"/>
        <v>1</v>
      </c>
      <c r="AF47" s="371">
        <v>0</v>
      </c>
      <c r="AG47" s="465">
        <v>0</v>
      </c>
      <c r="AH47" s="365" t="s">
        <v>184</v>
      </c>
    </row>
    <row r="48" spans="1:34" ht="255.75" thickBot="1" x14ac:dyDescent="0.3">
      <c r="A48" s="438" t="s">
        <v>11</v>
      </c>
      <c r="B48" s="391">
        <f>AVERAGE(AG48:AG58)</f>
        <v>0.16818181818181818</v>
      </c>
      <c r="C48" s="391">
        <f>AVERAGE(AF48:AF58)</f>
        <v>0.19090909090909092</v>
      </c>
      <c r="D48" s="441" t="s">
        <v>126</v>
      </c>
      <c r="E48" s="380" t="s">
        <v>127</v>
      </c>
      <c r="F48" s="234" t="s">
        <v>128</v>
      </c>
      <c r="G48" s="235" t="s">
        <v>7</v>
      </c>
      <c r="H48" s="236" t="s">
        <v>7</v>
      </c>
      <c r="I48" s="236" t="s">
        <v>7</v>
      </c>
      <c r="J48" s="236"/>
      <c r="K48" s="236" t="s">
        <v>7</v>
      </c>
      <c r="L48" s="236"/>
      <c r="M48" s="236"/>
      <c r="N48" s="236"/>
      <c r="O48" s="236"/>
      <c r="P48" s="236"/>
      <c r="Q48" s="236"/>
      <c r="R48" s="236"/>
      <c r="S48" s="236"/>
      <c r="T48" s="236"/>
      <c r="U48" s="236"/>
      <c r="V48" s="237"/>
      <c r="W48" s="238"/>
      <c r="X48" s="239">
        <v>1</v>
      </c>
      <c r="Y48" s="240">
        <f t="shared" si="6"/>
        <v>1</v>
      </c>
      <c r="Z48" s="241">
        <v>1</v>
      </c>
      <c r="AA48" s="240">
        <f t="shared" si="7"/>
        <v>1</v>
      </c>
      <c r="AB48" s="241">
        <v>1</v>
      </c>
      <c r="AC48" s="240">
        <f t="shared" si="8"/>
        <v>1</v>
      </c>
      <c r="AD48" s="241">
        <v>1</v>
      </c>
      <c r="AE48" s="355">
        <f t="shared" si="9"/>
        <v>1</v>
      </c>
      <c r="AF48" s="369">
        <v>0.85</v>
      </c>
      <c r="AG48" s="464">
        <f t="shared" si="0"/>
        <v>0.85</v>
      </c>
      <c r="AH48" s="332" t="s">
        <v>208</v>
      </c>
    </row>
    <row r="49" spans="1:34" ht="60.75" thickBot="1" x14ac:dyDescent="0.3">
      <c r="A49" s="439"/>
      <c r="B49" s="392"/>
      <c r="C49" s="392"/>
      <c r="D49" s="442"/>
      <c r="E49" s="242" t="s">
        <v>129</v>
      </c>
      <c r="F49" s="243" t="s">
        <v>130</v>
      </c>
      <c r="G49" s="244" t="s">
        <v>7</v>
      </c>
      <c r="H49" s="245"/>
      <c r="I49" s="245"/>
      <c r="J49" s="245"/>
      <c r="K49" s="245"/>
      <c r="L49" s="245"/>
      <c r="M49" s="245"/>
      <c r="N49" s="245" t="s">
        <v>7</v>
      </c>
      <c r="O49" s="245"/>
      <c r="P49" s="245"/>
      <c r="Q49" s="245" t="s">
        <v>7</v>
      </c>
      <c r="R49" s="245"/>
      <c r="S49" s="245"/>
      <c r="T49" s="245"/>
      <c r="U49" s="245"/>
      <c r="V49" s="246"/>
      <c r="W49" s="247"/>
      <c r="X49" s="248"/>
      <c r="Y49" s="249">
        <f t="shared" si="6"/>
        <v>0</v>
      </c>
      <c r="Z49" s="250">
        <v>1</v>
      </c>
      <c r="AA49" s="249">
        <f t="shared" si="7"/>
        <v>0.33333333333333331</v>
      </c>
      <c r="AB49" s="250">
        <v>2</v>
      </c>
      <c r="AC49" s="249">
        <f t="shared" si="8"/>
        <v>0.66666666666666663</v>
      </c>
      <c r="AD49" s="250">
        <v>3</v>
      </c>
      <c r="AE49" s="356">
        <f t="shared" si="9"/>
        <v>1</v>
      </c>
      <c r="AF49" s="370">
        <v>0.25</v>
      </c>
      <c r="AG49" s="463">
        <v>0</v>
      </c>
      <c r="AH49" s="364" t="s">
        <v>190</v>
      </c>
    </row>
    <row r="50" spans="1:34" ht="48" customHeight="1" thickBot="1" x14ac:dyDescent="0.3">
      <c r="A50" s="439"/>
      <c r="B50" s="392"/>
      <c r="C50" s="392"/>
      <c r="D50" s="443" t="s">
        <v>131</v>
      </c>
      <c r="E50" s="251" t="s">
        <v>132</v>
      </c>
      <c r="F50" s="252" t="s">
        <v>133</v>
      </c>
      <c r="G50" s="253"/>
      <c r="H50" s="254"/>
      <c r="I50" s="254"/>
      <c r="J50" s="254"/>
      <c r="K50" s="254"/>
      <c r="L50" s="254"/>
      <c r="M50" s="254"/>
      <c r="N50" s="254" t="s">
        <v>7</v>
      </c>
      <c r="O50" s="254"/>
      <c r="P50" s="254"/>
      <c r="Q50" s="254"/>
      <c r="R50" s="254"/>
      <c r="S50" s="254"/>
      <c r="T50" s="254"/>
      <c r="U50" s="254"/>
      <c r="V50" s="255"/>
      <c r="W50" s="256"/>
      <c r="X50" s="257"/>
      <c r="Y50" s="258">
        <f t="shared" si="6"/>
        <v>0</v>
      </c>
      <c r="Z50" s="259">
        <v>1</v>
      </c>
      <c r="AA50" s="258">
        <f t="shared" si="7"/>
        <v>0.5</v>
      </c>
      <c r="AB50" s="259">
        <v>2</v>
      </c>
      <c r="AC50" s="258">
        <f t="shared" si="8"/>
        <v>1</v>
      </c>
      <c r="AD50" s="259">
        <v>2</v>
      </c>
      <c r="AE50" s="357">
        <f t="shared" si="9"/>
        <v>1</v>
      </c>
      <c r="AF50" s="370">
        <v>0</v>
      </c>
      <c r="AG50" s="463">
        <v>0</v>
      </c>
      <c r="AH50" s="364" t="s">
        <v>184</v>
      </c>
    </row>
    <row r="51" spans="1:34" ht="243.75" customHeight="1" thickBot="1" x14ac:dyDescent="0.3">
      <c r="A51" s="439"/>
      <c r="B51" s="392"/>
      <c r="C51" s="392"/>
      <c r="D51" s="442"/>
      <c r="E51" s="260" t="s">
        <v>134</v>
      </c>
      <c r="F51" s="261" t="s">
        <v>111</v>
      </c>
      <c r="G51" s="262"/>
      <c r="H51" s="263"/>
      <c r="I51" s="263"/>
      <c r="J51" s="263"/>
      <c r="K51" s="263"/>
      <c r="L51" s="263"/>
      <c r="M51" s="263"/>
      <c r="N51" s="263" t="s">
        <v>7</v>
      </c>
      <c r="O51" s="263"/>
      <c r="P51" s="263" t="s">
        <v>7</v>
      </c>
      <c r="Q51" s="263"/>
      <c r="R51" s="263"/>
      <c r="S51" s="263"/>
      <c r="T51" s="263"/>
      <c r="U51" s="263"/>
      <c r="V51" s="264"/>
      <c r="W51" s="265"/>
      <c r="X51" s="266">
        <v>1</v>
      </c>
      <c r="Y51" s="267">
        <f t="shared" si="6"/>
        <v>0.25</v>
      </c>
      <c r="Z51" s="268">
        <v>2</v>
      </c>
      <c r="AA51" s="267">
        <f t="shared" si="7"/>
        <v>0.5</v>
      </c>
      <c r="AB51" s="268">
        <v>3</v>
      </c>
      <c r="AC51" s="267">
        <f t="shared" si="8"/>
        <v>0.75</v>
      </c>
      <c r="AD51" s="268">
        <v>4</v>
      </c>
      <c r="AE51" s="358">
        <f t="shared" si="9"/>
        <v>1</v>
      </c>
      <c r="AF51" s="370">
        <v>0</v>
      </c>
      <c r="AG51" s="463">
        <f t="shared" si="0"/>
        <v>0</v>
      </c>
      <c r="AH51" s="364" t="s">
        <v>185</v>
      </c>
    </row>
    <row r="52" spans="1:34" ht="95.25" customHeight="1" thickBot="1" x14ac:dyDescent="0.3">
      <c r="A52" s="439"/>
      <c r="B52" s="392"/>
      <c r="C52" s="392"/>
      <c r="D52" s="442"/>
      <c r="E52" s="251" t="s">
        <v>135</v>
      </c>
      <c r="F52" s="252" t="s">
        <v>136</v>
      </c>
      <c r="G52" s="253"/>
      <c r="H52" s="254"/>
      <c r="I52" s="254"/>
      <c r="J52" s="254"/>
      <c r="K52" s="254"/>
      <c r="L52" s="254"/>
      <c r="M52" s="254"/>
      <c r="N52" s="254"/>
      <c r="O52" s="254" t="s">
        <v>7</v>
      </c>
      <c r="P52" s="254"/>
      <c r="Q52" s="254"/>
      <c r="R52" s="254"/>
      <c r="S52" s="254"/>
      <c r="T52" s="254"/>
      <c r="U52" s="254"/>
      <c r="V52" s="255"/>
      <c r="W52" s="256"/>
      <c r="X52" s="257">
        <v>1</v>
      </c>
      <c r="Y52" s="258">
        <f t="shared" si="6"/>
        <v>0.25</v>
      </c>
      <c r="Z52" s="259">
        <v>2</v>
      </c>
      <c r="AA52" s="258">
        <f t="shared" si="7"/>
        <v>0.5</v>
      </c>
      <c r="AB52" s="259">
        <v>3</v>
      </c>
      <c r="AC52" s="258">
        <f t="shared" si="8"/>
        <v>0.75</v>
      </c>
      <c r="AD52" s="259">
        <v>4</v>
      </c>
      <c r="AE52" s="357">
        <f t="shared" si="9"/>
        <v>1</v>
      </c>
      <c r="AF52" s="370">
        <v>0</v>
      </c>
      <c r="AG52" s="463">
        <f t="shared" si="0"/>
        <v>0</v>
      </c>
      <c r="AH52" s="364" t="s">
        <v>179</v>
      </c>
    </row>
    <row r="53" spans="1:34" ht="409.6" customHeight="1" thickBot="1" x14ac:dyDescent="0.3">
      <c r="A53" s="439"/>
      <c r="B53" s="392"/>
      <c r="C53" s="392"/>
      <c r="D53" s="444"/>
      <c r="E53" s="260" t="s">
        <v>137</v>
      </c>
      <c r="F53" s="261" t="s">
        <v>138</v>
      </c>
      <c r="G53" s="262" t="s">
        <v>7</v>
      </c>
      <c r="H53" s="263" t="s">
        <v>7</v>
      </c>
      <c r="I53" s="263" t="s">
        <v>7</v>
      </c>
      <c r="J53" s="263" t="s">
        <v>7</v>
      </c>
      <c r="K53" s="263" t="s">
        <v>7</v>
      </c>
      <c r="L53" s="263" t="s">
        <v>7</v>
      </c>
      <c r="M53" s="263" t="s">
        <v>7</v>
      </c>
      <c r="N53" s="263" t="s">
        <v>7</v>
      </c>
      <c r="O53" s="263" t="s">
        <v>7</v>
      </c>
      <c r="P53" s="263" t="s">
        <v>7</v>
      </c>
      <c r="Q53" s="263" t="s">
        <v>7</v>
      </c>
      <c r="R53" s="263" t="s">
        <v>7</v>
      </c>
      <c r="S53" s="263" t="s">
        <v>7</v>
      </c>
      <c r="T53" s="263" t="s">
        <v>7</v>
      </c>
      <c r="U53" s="263" t="s">
        <v>7</v>
      </c>
      <c r="V53" s="264" t="s">
        <v>7</v>
      </c>
      <c r="W53" s="265"/>
      <c r="X53" s="266">
        <v>1</v>
      </c>
      <c r="Y53" s="267">
        <f t="shared" si="6"/>
        <v>1</v>
      </c>
      <c r="Z53" s="268">
        <v>1</v>
      </c>
      <c r="AA53" s="267">
        <f t="shared" si="7"/>
        <v>1</v>
      </c>
      <c r="AB53" s="268">
        <v>1</v>
      </c>
      <c r="AC53" s="267">
        <f t="shared" si="8"/>
        <v>1</v>
      </c>
      <c r="AD53" s="268">
        <v>1</v>
      </c>
      <c r="AE53" s="358">
        <f t="shared" si="9"/>
        <v>1</v>
      </c>
      <c r="AF53" s="370">
        <v>1</v>
      </c>
      <c r="AG53" s="463">
        <f t="shared" si="0"/>
        <v>1</v>
      </c>
      <c r="AH53" s="364" t="s">
        <v>209</v>
      </c>
    </row>
    <row r="54" spans="1:34" ht="34.5" customHeight="1" thickBot="1" x14ac:dyDescent="0.3">
      <c r="A54" s="439"/>
      <c r="B54" s="392"/>
      <c r="C54" s="392"/>
      <c r="D54" s="269" t="s">
        <v>139</v>
      </c>
      <c r="E54" s="381" t="s">
        <v>140</v>
      </c>
      <c r="F54" s="270" t="s">
        <v>141</v>
      </c>
      <c r="G54" s="271"/>
      <c r="H54" s="272"/>
      <c r="I54" s="272"/>
      <c r="J54" s="272"/>
      <c r="K54" s="272" t="s">
        <v>7</v>
      </c>
      <c r="L54" s="272"/>
      <c r="M54" s="272" t="s">
        <v>7</v>
      </c>
      <c r="N54" s="272" t="s">
        <v>7</v>
      </c>
      <c r="O54" s="272"/>
      <c r="P54" s="272" t="s">
        <v>7</v>
      </c>
      <c r="Q54" s="272"/>
      <c r="R54" s="272"/>
      <c r="S54" s="272"/>
      <c r="T54" s="272"/>
      <c r="U54" s="272"/>
      <c r="V54" s="273"/>
      <c r="W54" s="274"/>
      <c r="X54" s="275"/>
      <c r="Y54" s="276">
        <f t="shared" si="6"/>
        <v>0</v>
      </c>
      <c r="Z54" s="277"/>
      <c r="AA54" s="276">
        <f t="shared" si="7"/>
        <v>0</v>
      </c>
      <c r="AB54" s="277">
        <v>1</v>
      </c>
      <c r="AC54" s="276">
        <f t="shared" si="8"/>
        <v>0.5</v>
      </c>
      <c r="AD54" s="277">
        <v>2</v>
      </c>
      <c r="AE54" s="359">
        <f t="shared" si="9"/>
        <v>1</v>
      </c>
      <c r="AF54" s="370">
        <v>0</v>
      </c>
      <c r="AG54" s="463">
        <v>0</v>
      </c>
      <c r="AH54" s="364" t="s">
        <v>184</v>
      </c>
    </row>
    <row r="55" spans="1:34" ht="46.5" customHeight="1" thickTop="1" thickBot="1" x14ac:dyDescent="0.3">
      <c r="A55" s="439"/>
      <c r="B55" s="392"/>
      <c r="C55" s="392"/>
      <c r="D55" s="445" t="s">
        <v>142</v>
      </c>
      <c r="E55" s="278" t="s">
        <v>143</v>
      </c>
      <c r="F55" s="279" t="s">
        <v>144</v>
      </c>
      <c r="G55" s="280" t="s">
        <v>7</v>
      </c>
      <c r="H55" s="281"/>
      <c r="I55" s="281"/>
      <c r="J55" s="281"/>
      <c r="K55" s="281"/>
      <c r="L55" s="281"/>
      <c r="M55" s="281"/>
      <c r="N55" s="281" t="s">
        <v>7</v>
      </c>
      <c r="O55" s="281"/>
      <c r="P55" s="281" t="s">
        <v>7</v>
      </c>
      <c r="Q55" s="281"/>
      <c r="R55" s="281"/>
      <c r="S55" s="281"/>
      <c r="T55" s="281"/>
      <c r="U55" s="281"/>
      <c r="V55" s="282"/>
      <c r="W55" s="283"/>
      <c r="X55" s="284"/>
      <c r="Y55" s="285">
        <f t="shared" si="6"/>
        <v>0</v>
      </c>
      <c r="Z55" s="286"/>
      <c r="AA55" s="285">
        <f t="shared" si="7"/>
        <v>0</v>
      </c>
      <c r="AB55" s="286">
        <v>1</v>
      </c>
      <c r="AC55" s="285">
        <f t="shared" si="8"/>
        <v>0.5</v>
      </c>
      <c r="AD55" s="286">
        <v>2</v>
      </c>
      <c r="AE55" s="360">
        <f t="shared" si="9"/>
        <v>1</v>
      </c>
      <c r="AF55" s="370">
        <v>0</v>
      </c>
      <c r="AG55" s="463">
        <v>0</v>
      </c>
      <c r="AH55" s="385" t="s">
        <v>193</v>
      </c>
    </row>
    <row r="56" spans="1:34" ht="82.5" customHeight="1" thickBot="1" x14ac:dyDescent="0.3">
      <c r="A56" s="439"/>
      <c r="B56" s="392"/>
      <c r="C56" s="392"/>
      <c r="D56" s="444"/>
      <c r="E56" s="260" t="s">
        <v>145</v>
      </c>
      <c r="F56" s="261" t="s">
        <v>146</v>
      </c>
      <c r="G56" s="262"/>
      <c r="H56" s="263"/>
      <c r="I56" s="263"/>
      <c r="J56" s="263"/>
      <c r="K56" s="263"/>
      <c r="L56" s="263" t="s">
        <v>7</v>
      </c>
      <c r="M56" s="263"/>
      <c r="N56" s="263"/>
      <c r="O56" s="263"/>
      <c r="P56" s="263"/>
      <c r="Q56" s="263"/>
      <c r="R56" s="263"/>
      <c r="S56" s="263"/>
      <c r="T56" s="263"/>
      <c r="U56" s="263"/>
      <c r="V56" s="264"/>
      <c r="W56" s="265"/>
      <c r="X56" s="266"/>
      <c r="Y56" s="267">
        <f t="shared" si="6"/>
        <v>0</v>
      </c>
      <c r="Z56" s="268">
        <v>1</v>
      </c>
      <c r="AA56" s="267">
        <f t="shared" si="7"/>
        <v>0.33333333333333331</v>
      </c>
      <c r="AB56" s="268">
        <v>2</v>
      </c>
      <c r="AC56" s="267">
        <f t="shared" si="8"/>
        <v>0.66666666666666663</v>
      </c>
      <c r="AD56" s="268">
        <v>3</v>
      </c>
      <c r="AE56" s="358">
        <f t="shared" si="9"/>
        <v>1</v>
      </c>
      <c r="AF56" s="370">
        <v>0</v>
      </c>
      <c r="AG56" s="463">
        <v>0</v>
      </c>
      <c r="AH56" s="364" t="s">
        <v>210</v>
      </c>
    </row>
    <row r="57" spans="1:34" ht="268.5" customHeight="1" thickBot="1" x14ac:dyDescent="0.3">
      <c r="A57" s="439"/>
      <c r="B57" s="392"/>
      <c r="C57" s="392"/>
      <c r="D57" s="443" t="s">
        <v>147</v>
      </c>
      <c r="E57" s="382" t="s">
        <v>148</v>
      </c>
      <c r="F57" s="287" t="s">
        <v>149</v>
      </c>
      <c r="G57" s="288" t="s">
        <v>7</v>
      </c>
      <c r="H57" s="289" t="s">
        <v>7</v>
      </c>
      <c r="I57" s="289" t="s">
        <v>7</v>
      </c>
      <c r="J57" s="289"/>
      <c r="K57" s="289" t="s">
        <v>7</v>
      </c>
      <c r="L57" s="289"/>
      <c r="M57" s="289" t="s">
        <v>7</v>
      </c>
      <c r="N57" s="289" t="s">
        <v>7</v>
      </c>
      <c r="O57" s="289" t="s">
        <v>7</v>
      </c>
      <c r="P57" s="289" t="s">
        <v>7</v>
      </c>
      <c r="Q57" s="289"/>
      <c r="R57" s="289"/>
      <c r="S57" s="289"/>
      <c r="T57" s="289"/>
      <c r="U57" s="289"/>
      <c r="V57" s="290"/>
      <c r="W57" s="291"/>
      <c r="X57" s="292"/>
      <c r="Y57" s="293">
        <f t="shared" si="6"/>
        <v>0</v>
      </c>
      <c r="Z57" s="294"/>
      <c r="AA57" s="293">
        <f t="shared" si="7"/>
        <v>0</v>
      </c>
      <c r="AB57" s="294">
        <v>1</v>
      </c>
      <c r="AC57" s="293">
        <f t="shared" si="8"/>
        <v>0.5</v>
      </c>
      <c r="AD57" s="294">
        <v>2</v>
      </c>
      <c r="AE57" s="361">
        <f t="shared" si="9"/>
        <v>1</v>
      </c>
      <c r="AF57" s="370">
        <v>0</v>
      </c>
      <c r="AG57" s="463">
        <v>0</v>
      </c>
      <c r="AH57" s="364" t="s">
        <v>186</v>
      </c>
    </row>
    <row r="58" spans="1:34" ht="45.75" thickBot="1" x14ac:dyDescent="0.3">
      <c r="A58" s="440"/>
      <c r="B58" s="393"/>
      <c r="C58" s="393"/>
      <c r="D58" s="446"/>
      <c r="E58" s="295" t="s">
        <v>150</v>
      </c>
      <c r="F58" s="296" t="s">
        <v>151</v>
      </c>
      <c r="G58" s="297"/>
      <c r="H58" s="298"/>
      <c r="I58" s="298"/>
      <c r="J58" s="298"/>
      <c r="K58" s="298"/>
      <c r="L58" s="298"/>
      <c r="M58" s="298"/>
      <c r="N58" s="298" t="s">
        <v>7</v>
      </c>
      <c r="O58" s="298"/>
      <c r="P58" s="298"/>
      <c r="Q58" s="298"/>
      <c r="R58" s="298"/>
      <c r="S58" s="298"/>
      <c r="T58" s="298"/>
      <c r="U58" s="298"/>
      <c r="V58" s="299"/>
      <c r="W58" s="300"/>
      <c r="X58" s="301">
        <v>0</v>
      </c>
      <c r="Y58" s="302">
        <f t="shared" si="6"/>
        <v>0</v>
      </c>
      <c r="Z58" s="303">
        <v>1</v>
      </c>
      <c r="AA58" s="302">
        <f t="shared" si="7"/>
        <v>0.33333333333333331</v>
      </c>
      <c r="AB58" s="303">
        <v>2</v>
      </c>
      <c r="AC58" s="302">
        <f t="shared" si="8"/>
        <v>0.66666666666666663</v>
      </c>
      <c r="AD58" s="303">
        <v>3</v>
      </c>
      <c r="AE58" s="362">
        <f t="shared" si="9"/>
        <v>1</v>
      </c>
      <c r="AF58" s="466">
        <v>0</v>
      </c>
      <c r="AG58" s="467">
        <v>0</v>
      </c>
      <c r="AH58" s="468" t="s">
        <v>184</v>
      </c>
    </row>
    <row r="59" spans="1:34" ht="75" customHeight="1" thickBot="1" x14ac:dyDescent="0.3">
      <c r="A59" s="304" t="s">
        <v>152</v>
      </c>
      <c r="B59" s="367">
        <f>AG59</f>
        <v>0</v>
      </c>
      <c r="C59" s="367">
        <f>AF59</f>
        <v>0</v>
      </c>
      <c r="D59" s="305" t="s">
        <v>161</v>
      </c>
      <c r="E59" s="306" t="s">
        <v>160</v>
      </c>
      <c r="F59" s="307" t="s">
        <v>159</v>
      </c>
      <c r="G59" s="308" t="s">
        <v>7</v>
      </c>
      <c r="H59" s="309"/>
      <c r="I59" s="309"/>
      <c r="J59" s="309"/>
      <c r="K59" s="309"/>
      <c r="L59" s="309"/>
      <c r="M59" s="309"/>
      <c r="N59" s="309" t="s">
        <v>7</v>
      </c>
      <c r="O59" s="309"/>
      <c r="P59" s="309" t="s">
        <v>7</v>
      </c>
      <c r="Q59" s="309"/>
      <c r="R59" s="309"/>
      <c r="S59" s="309"/>
      <c r="T59" s="309"/>
      <c r="U59" s="309"/>
      <c r="V59" s="310"/>
      <c r="W59" s="311"/>
      <c r="X59" s="312"/>
      <c r="Y59" s="313">
        <f t="shared" si="6"/>
        <v>0</v>
      </c>
      <c r="Z59" s="314">
        <v>1</v>
      </c>
      <c r="AA59" s="313">
        <f t="shared" si="7"/>
        <v>0.33333333333333331</v>
      </c>
      <c r="AB59" s="314">
        <v>2</v>
      </c>
      <c r="AC59" s="313">
        <f t="shared" si="8"/>
        <v>0.66666666666666663</v>
      </c>
      <c r="AD59" s="314">
        <v>3</v>
      </c>
      <c r="AE59" s="363">
        <f t="shared" si="9"/>
        <v>1</v>
      </c>
      <c r="AF59" s="372">
        <v>0</v>
      </c>
      <c r="AG59" s="469">
        <v>0</v>
      </c>
      <c r="AH59" s="366" t="s">
        <v>184</v>
      </c>
    </row>
    <row r="60" spans="1:34" x14ac:dyDescent="0.25">
      <c r="G60" s="2">
        <f t="shared" ref="G60:W60" si="10">COUNTIF(G4:G59,"x")</f>
        <v>27</v>
      </c>
      <c r="H60" s="2">
        <f t="shared" si="10"/>
        <v>16</v>
      </c>
      <c r="I60" s="2">
        <f t="shared" si="10"/>
        <v>16</v>
      </c>
      <c r="J60" s="2">
        <f t="shared" si="10"/>
        <v>4</v>
      </c>
      <c r="K60" s="2">
        <f t="shared" si="10"/>
        <v>25</v>
      </c>
      <c r="L60" s="2">
        <f t="shared" si="10"/>
        <v>7</v>
      </c>
      <c r="M60" s="2">
        <f t="shared" si="10"/>
        <v>6</v>
      </c>
      <c r="N60" s="2">
        <f t="shared" si="10"/>
        <v>31</v>
      </c>
      <c r="O60" s="2">
        <f t="shared" si="10"/>
        <v>6</v>
      </c>
      <c r="P60" s="2">
        <f t="shared" si="10"/>
        <v>9</v>
      </c>
      <c r="Q60" s="2">
        <f t="shared" si="10"/>
        <v>11</v>
      </c>
      <c r="R60" s="2">
        <f t="shared" si="10"/>
        <v>4</v>
      </c>
      <c r="S60" s="2">
        <f t="shared" si="10"/>
        <v>4</v>
      </c>
      <c r="T60" s="2">
        <f t="shared" si="10"/>
        <v>4</v>
      </c>
      <c r="U60" s="2">
        <f t="shared" si="10"/>
        <v>1</v>
      </c>
      <c r="V60" s="2">
        <f t="shared" si="10"/>
        <v>1</v>
      </c>
      <c r="W60" s="2">
        <f t="shared" si="10"/>
        <v>0</v>
      </c>
      <c r="Y60" s="316">
        <f>AVERAGE(Y4:Y59)</f>
        <v>0.16418650793650794</v>
      </c>
      <c r="Z60" s="316"/>
      <c r="AA60" s="316">
        <f>AVERAGE(AA4:AA59)</f>
        <v>0.35615079365079361</v>
      </c>
      <c r="AB60" s="316"/>
      <c r="AC60" s="316">
        <f>AVERAGE(AC4:AC59)</f>
        <v>0.58680555555555558</v>
      </c>
      <c r="AD60" s="316"/>
      <c r="AE60" s="316">
        <f>AVERAGE(AE4:AE59)</f>
        <v>1</v>
      </c>
    </row>
    <row r="61" spans="1:34" hidden="1" x14ac:dyDescent="0.25"/>
    <row r="62" spans="1:34" hidden="1" x14ac:dyDescent="0.25">
      <c r="F62" s="2" t="s">
        <v>153</v>
      </c>
      <c r="G62" s="2" t="s">
        <v>6</v>
      </c>
      <c r="H62" s="2" t="s">
        <v>154</v>
      </c>
    </row>
    <row r="63" spans="1:34" hidden="1" x14ac:dyDescent="0.25">
      <c r="E63" s="317" t="s">
        <v>155</v>
      </c>
      <c r="F63" s="318">
        <f>COUNTIF(Y4:Y59,100%)</f>
        <v>4</v>
      </c>
      <c r="G63" s="319">
        <f>F63/(SUM($F$63:$F$66))</f>
        <v>5.4794520547945202E-2</v>
      </c>
      <c r="H63" s="320">
        <f>G63</f>
        <v>5.4794520547945202E-2</v>
      </c>
    </row>
    <row r="64" spans="1:34" hidden="1" x14ac:dyDescent="0.25">
      <c r="E64" s="317" t="s">
        <v>156</v>
      </c>
      <c r="F64" s="318">
        <f>COUNTIF(AA4:AA59,100%)</f>
        <v>4</v>
      </c>
      <c r="G64" s="319">
        <f t="shared" ref="G64:G66" si="11">F64/(SUM($F$63:$F$66))</f>
        <v>5.4794520547945202E-2</v>
      </c>
      <c r="H64" s="320">
        <f>H63+G64</f>
        <v>0.1095890410958904</v>
      </c>
    </row>
    <row r="65" spans="1:31" s="2" customFormat="1" hidden="1" x14ac:dyDescent="0.25">
      <c r="A65" s="1"/>
      <c r="B65" s="1"/>
      <c r="C65" s="1"/>
      <c r="D65"/>
      <c r="E65" s="317" t="s">
        <v>157</v>
      </c>
      <c r="F65" s="318">
        <f>COUNTIF(AC4:AC59,100%)</f>
        <v>9</v>
      </c>
      <c r="G65" s="319">
        <f t="shared" si="11"/>
        <v>0.12328767123287671</v>
      </c>
      <c r="H65" s="320">
        <f t="shared" ref="H65:H66" si="12">H64+G65</f>
        <v>0.23287671232876711</v>
      </c>
      <c r="X65" s="315"/>
      <c r="Y65" s="316"/>
      <c r="Z65" s="315"/>
      <c r="AA65" s="316"/>
      <c r="AB65" s="315"/>
      <c r="AC65" s="316"/>
      <c r="AD65" s="315"/>
      <c r="AE65" s="316"/>
    </row>
    <row r="66" spans="1:31" s="2" customFormat="1" hidden="1" x14ac:dyDescent="0.25">
      <c r="A66" s="1"/>
      <c r="B66" s="1"/>
      <c r="C66" s="1"/>
      <c r="D66"/>
      <c r="E66" s="317" t="s">
        <v>158</v>
      </c>
      <c r="F66" s="318">
        <f>COUNTIF(AE4:AE59,100%)</f>
        <v>56</v>
      </c>
      <c r="G66" s="319">
        <f t="shared" si="11"/>
        <v>0.76712328767123283</v>
      </c>
      <c r="H66" s="320">
        <f t="shared" si="12"/>
        <v>1</v>
      </c>
      <c r="X66" s="315"/>
      <c r="Y66" s="316"/>
      <c r="Z66" s="315"/>
      <c r="AA66" s="316"/>
      <c r="AB66" s="315"/>
      <c r="AC66" s="316"/>
      <c r="AD66" s="315"/>
      <c r="AE66" s="316"/>
    </row>
    <row r="67" spans="1:31" s="2" customFormat="1" hidden="1" x14ac:dyDescent="0.25">
      <c r="A67" s="1"/>
      <c r="B67" s="1"/>
      <c r="C67" s="1"/>
      <c r="D67"/>
      <c r="F67" s="2">
        <f>SUM(F63:F66)</f>
        <v>73</v>
      </c>
      <c r="X67" s="315"/>
      <c r="Y67" s="316"/>
      <c r="Z67" s="315"/>
      <c r="AA67" s="316"/>
      <c r="AB67" s="315"/>
      <c r="AC67" s="316"/>
      <c r="AD67" s="315"/>
      <c r="AE67" s="316"/>
    </row>
  </sheetData>
  <sheetProtection algorithmName="SHA-512" hashValue="sL+SBlyWPZoODGwMTr3yt0HZgJmueN1kXxgbw3T5Qcu7tPpJjCerNQRrl6SLehMBfKt5aKglokKdJ+dzRE5R4w==" saltValue="M6V2OaVHigtb0VUD8VSdhQ==" spinCount="100000" sheet="1" sort="0" autoFilter="0"/>
  <autoFilter ref="A3:AE60" xr:uid="{6CBC96AA-58C8-4254-A77D-70615216F176}"/>
  <mergeCells count="37">
    <mergeCell ref="AF1:AH2"/>
    <mergeCell ref="C4:C11"/>
    <mergeCell ref="C12:C17"/>
    <mergeCell ref="C18:C29"/>
    <mergeCell ref="A48:A58"/>
    <mergeCell ref="D48:D49"/>
    <mergeCell ref="D50:D53"/>
    <mergeCell ref="D55:D56"/>
    <mergeCell ref="D57:D58"/>
    <mergeCell ref="C48:C58"/>
    <mergeCell ref="A30:A47"/>
    <mergeCell ref="D30:D32"/>
    <mergeCell ref="D33:D35"/>
    <mergeCell ref="D36:D39"/>
    <mergeCell ref="D40:D45"/>
    <mergeCell ref="D46:D47"/>
    <mergeCell ref="X1:AE1"/>
    <mergeCell ref="G2:W2"/>
    <mergeCell ref="X2:Y2"/>
    <mergeCell ref="Z2:AA2"/>
    <mergeCell ref="AB2:AC2"/>
    <mergeCell ref="AD2:AE2"/>
    <mergeCell ref="B48:B58"/>
    <mergeCell ref="A4:A11"/>
    <mergeCell ref="D6:D8"/>
    <mergeCell ref="D10:D11"/>
    <mergeCell ref="A12:A17"/>
    <mergeCell ref="D12:D17"/>
    <mergeCell ref="B4:B11"/>
    <mergeCell ref="B12:B17"/>
    <mergeCell ref="C30:C47"/>
    <mergeCell ref="A18:A29"/>
    <mergeCell ref="D18:D21"/>
    <mergeCell ref="D22:D25"/>
    <mergeCell ref="D26:D28"/>
    <mergeCell ref="B18:B29"/>
    <mergeCell ref="B30:B47"/>
  </mergeCells>
  <conditionalFormatting sqref="AG4:AG59">
    <cfRule type="cellIs" dxfId="4" priority="1" operator="between">
      <formula>0%</formula>
      <formula>24%</formula>
    </cfRule>
    <cfRule type="cellIs" dxfId="3" priority="2" operator="between">
      <formula>25%</formula>
      <formula>49%</formula>
    </cfRule>
    <cfRule type="cellIs" dxfId="2" priority="3" operator="between">
      <formula>50%</formula>
      <formula>74%</formula>
    </cfRule>
    <cfRule type="cellIs" dxfId="1" priority="4" operator="between">
      <formula>75%</formula>
      <formula>90%</formula>
    </cfRule>
    <cfRule type="cellIs" dxfId="0" priority="5" operator="between">
      <formula>91%</formula>
      <formula>100%</formula>
    </cfRule>
  </conditionalFormatting>
  <dataValidations xWindow="743" yWindow="521" count="3">
    <dataValidation allowBlank="1" showInputMessage="1" showErrorMessage="1" prompt="Favor describir brevemente los resultados de la gestión adelantada (fechas, url, nombre de documenentos generados, aplicativo donde reposa, número de memorandos, etc)" sqref="AH4:AH11" xr:uid="{7B83F0B4-B7BC-4B67-86DD-DA3A15418755}"/>
    <dataValidation allowBlank="1" showInputMessage="1" showErrorMessage="1" prompt="100% aplica solo si se cumplio a cabalidad la actividad programada" sqref="AF4:AG59" xr:uid="{A9FAC1A4-42E5-4917-8EC5-F7F13BA12686}"/>
    <dataValidation allowBlank="1" showInputMessage="1" showErrorMessage="1" prompt="Favor describir brevemente los resultados de la gestión adelantada (fechas, url, nombre de documentos generados, aplicativo donde reposa, número de memorandos, etc)" sqref="AH12:AH59" xr:uid="{E089CDE3-3BC3-4346-91BD-F61694FFD6FB}"/>
  </dataValidations>
  <printOptions horizontalCentered="1" verticalCentered="1"/>
  <pageMargins left="0.70866141732283472" right="0.70866141732283472" top="0.74803149606299213" bottom="0.74803149606299213" header="0.31496062992125984" footer="0.31496062992125984"/>
  <pageSetup scale="27" fitToHeight="5" orientation="landscape" horizontalDpi="300" verticalDpi="300" r:id="rId1"/>
  <headerFooter>
    <oddHeader>&amp;LPág. &amp;P de &amp;N&amp;CImplementación Plan Anticorrupción y de Atención al Ciudadano 2021&amp;RCorte 1° trimestre de 2021</oddHeader>
    <oddFooter>&amp;ROficina Asesora de Planeación
INVIAS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Gantt</vt:lpstr>
      <vt:lpstr>PAAC 2021</vt:lpstr>
      <vt:lpstr>Gantt!Área_de_impresión</vt:lpstr>
      <vt:lpstr>'PAAC 2021'!Área_de_impresión</vt:lpstr>
      <vt:lpstr>'PAAC 2021'!Títulos_a_imprimir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2021-04-28T18:53:00Z</cp:lastPrinted>
  <dcterms:created xsi:type="dcterms:W3CDTF">2021-01-21T21:26:19Z</dcterms:created>
  <dcterms:modified xsi:type="dcterms:W3CDTF">2021-04-28T18:53:23Z</dcterms:modified>
</cp:coreProperties>
</file>