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33B0F243-9C47-4363-A4E3-FE451CB88433}" xr6:coauthVersionLast="47" xr6:coauthVersionMax="47" xr10:uidLastSave="{00000000-0000-0000-0000-000000000000}"/>
  <bookViews>
    <workbookView xWindow="-120" yWindow="-120" windowWidth="29040" windowHeight="15720" tabRatio="805"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CGR-INVIAS'!$A$1:$AB$647</definedName>
    <definedName name="_xlnm.Print_Area" localSheetId="0">INICIO!$A$2:$I$27</definedName>
    <definedName name="_xlnm.Print_Area" localSheetId="2">'PLAN DE MEJORAMIENTO CGR-INVIAS'!$F$441:$M$561</definedName>
    <definedName name="_xlnm.Print_Area" localSheetId="1">'SIGLAS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7" l="1"/>
  <c r="A4" i="37"/>
  <c r="A5" i="37"/>
  <c r="AE5" i="37" s="1"/>
  <c r="AF5" i="37" s="1"/>
  <c r="A6" i="37"/>
  <c r="A7" i="37"/>
  <c r="A8" i="37"/>
  <c r="AE8" i="37" s="1"/>
  <c r="AF8" i="37" s="1"/>
  <c r="A9" i="37"/>
  <c r="AE9" i="37" s="1"/>
  <c r="AF9" i="37" s="1"/>
  <c r="A10" i="37"/>
  <c r="X10" i="37" s="1"/>
  <c r="A11" i="37"/>
  <c r="AE11" i="37" s="1"/>
  <c r="AF11" i="37" s="1"/>
  <c r="A12" i="37"/>
  <c r="AE12" i="37" s="1"/>
  <c r="AF12" i="37" s="1"/>
  <c r="A13" i="37"/>
  <c r="AE13" i="37" s="1"/>
  <c r="AF13" i="37" s="1"/>
  <c r="A14" i="37"/>
  <c r="AE14" i="37" s="1"/>
  <c r="AF14" i="37" s="1"/>
  <c r="A15" i="37"/>
  <c r="AE15" i="37" s="1"/>
  <c r="AF15" i="37" s="1"/>
  <c r="A16" i="37"/>
  <c r="AE16" i="37" s="1"/>
  <c r="AF16" i="37" s="1"/>
  <c r="A17" i="37"/>
  <c r="AE17" i="37" s="1"/>
  <c r="AF17" i="37" s="1"/>
  <c r="A18" i="37"/>
  <c r="AE18" i="37" s="1"/>
  <c r="AF18" i="37" s="1"/>
  <c r="A19" i="37"/>
  <c r="AE19" i="37" s="1"/>
  <c r="AF19" i="37" s="1"/>
  <c r="A20" i="37"/>
  <c r="A21" i="37"/>
  <c r="AE21" i="37" s="1"/>
  <c r="AF21" i="37" s="1"/>
  <c r="A22" i="37"/>
  <c r="AE22" i="37" s="1"/>
  <c r="AF22" i="37" s="1"/>
  <c r="A23" i="37"/>
  <c r="AE23" i="37" s="1"/>
  <c r="AF23" i="37" s="1"/>
  <c r="A24" i="37"/>
  <c r="AE24" i="37" s="1"/>
  <c r="AF24" i="37" s="1"/>
  <c r="A25" i="37"/>
  <c r="AE25" i="37" s="1"/>
  <c r="AF25" i="37" s="1"/>
  <c r="A26" i="37"/>
  <c r="AE26" i="37" s="1"/>
  <c r="AF26" i="37" s="1"/>
  <c r="A27" i="37"/>
  <c r="AE27" i="37" s="1"/>
  <c r="AF27" i="37" s="1"/>
  <c r="A28" i="37"/>
  <c r="AE28" i="37" s="1"/>
  <c r="AF28" i="37" s="1"/>
  <c r="A29" i="37"/>
  <c r="AE29" i="37" s="1"/>
  <c r="AF29" i="37" s="1"/>
  <c r="A30" i="37"/>
  <c r="AE30" i="37" s="1"/>
  <c r="AF30" i="37" s="1"/>
  <c r="A31" i="37"/>
  <c r="AE31" i="37" s="1"/>
  <c r="AF31" i="37" s="1"/>
  <c r="A32" i="37"/>
  <c r="AE32" i="37" s="1"/>
  <c r="AF32" i="37" s="1"/>
  <c r="A33" i="37"/>
  <c r="AE33" i="37" s="1"/>
  <c r="AF33" i="37" s="1"/>
  <c r="A34" i="37"/>
  <c r="AE34" i="37" s="1"/>
  <c r="AF34" i="37" s="1"/>
  <c r="A35" i="37"/>
  <c r="AE35" i="37" s="1"/>
  <c r="AF35" i="37" s="1"/>
  <c r="A36" i="37"/>
  <c r="AE36" i="37" s="1"/>
  <c r="AF36" i="37" s="1"/>
  <c r="A37" i="37"/>
  <c r="AE37" i="37" s="1"/>
  <c r="AF37" i="37" s="1"/>
  <c r="A38" i="37"/>
  <c r="AE38" i="37" s="1"/>
  <c r="AF38" i="37" s="1"/>
  <c r="A39" i="37"/>
  <c r="AE39" i="37" s="1"/>
  <c r="AF39" i="37" s="1"/>
  <c r="A40" i="37"/>
  <c r="AE40" i="37" s="1"/>
  <c r="AF40" i="37" s="1"/>
  <c r="A41" i="37"/>
  <c r="AE41" i="37" s="1"/>
  <c r="AF41" i="37" s="1"/>
  <c r="A42" i="37"/>
  <c r="AE42" i="37" s="1"/>
  <c r="AF42" i="37" s="1"/>
  <c r="A43" i="37"/>
  <c r="AE43" i="37" s="1"/>
  <c r="AF43" i="37" s="1"/>
  <c r="A44" i="37"/>
  <c r="AE44" i="37" s="1"/>
  <c r="AF44" i="37" s="1"/>
  <c r="A45" i="37"/>
  <c r="AE45" i="37" s="1"/>
  <c r="AF45" i="37" s="1"/>
  <c r="A46" i="37"/>
  <c r="AE46" i="37" s="1"/>
  <c r="AF46" i="37" s="1"/>
  <c r="A47" i="37"/>
  <c r="AE47" i="37" s="1"/>
  <c r="AF47" i="37" s="1"/>
  <c r="A48" i="37"/>
  <c r="AE48" i="37" s="1"/>
  <c r="AF48" i="37" s="1"/>
  <c r="A49" i="37"/>
  <c r="AE49" i="37" s="1"/>
  <c r="AF49" i="37" s="1"/>
  <c r="A50" i="37"/>
  <c r="AE50" i="37" s="1"/>
  <c r="AF50" i="37" s="1"/>
  <c r="A51" i="37"/>
  <c r="AE51" i="37" s="1"/>
  <c r="AF51" i="37" s="1"/>
  <c r="A52" i="37"/>
  <c r="AE52" i="37" s="1"/>
  <c r="AF52" i="37" s="1"/>
  <c r="A53" i="37"/>
  <c r="AE53" i="37" s="1"/>
  <c r="AF53" i="37" s="1"/>
  <c r="A54" i="37"/>
  <c r="AE54" i="37" s="1"/>
  <c r="AF54" i="37" s="1"/>
  <c r="A55" i="37"/>
  <c r="AE55" i="37" s="1"/>
  <c r="AF55" i="37" s="1"/>
  <c r="A56" i="37"/>
  <c r="AE56" i="37" s="1"/>
  <c r="AF56" i="37" s="1"/>
  <c r="A57" i="37"/>
  <c r="AE57" i="37" s="1"/>
  <c r="AF57" i="37" s="1"/>
  <c r="A58" i="37"/>
  <c r="AE58" i="37" s="1"/>
  <c r="AF58" i="37" s="1"/>
  <c r="A59" i="37"/>
  <c r="AE59" i="37" s="1"/>
  <c r="AF59" i="37" s="1"/>
  <c r="A60" i="37"/>
  <c r="AE60" i="37" s="1"/>
  <c r="AF60" i="37" s="1"/>
  <c r="A61" i="37"/>
  <c r="AE61" i="37" s="1"/>
  <c r="AF61" i="37" s="1"/>
  <c r="A62" i="37"/>
  <c r="AE62" i="37" s="1"/>
  <c r="AF62" i="37" s="1"/>
  <c r="A63" i="37"/>
  <c r="X63" i="37" s="1"/>
  <c r="A64" i="37"/>
  <c r="AE64" i="37" s="1"/>
  <c r="AF64" i="37" s="1"/>
  <c r="A65" i="37"/>
  <c r="AE65" i="37" s="1"/>
  <c r="AF65" i="37" s="1"/>
  <c r="A66" i="37"/>
  <c r="AE66" i="37" s="1"/>
  <c r="AF66" i="37" s="1"/>
  <c r="A67" i="37"/>
  <c r="AE67" i="37" s="1"/>
  <c r="AF67" i="37" s="1"/>
  <c r="A68" i="37"/>
  <c r="AE68" i="37" s="1"/>
  <c r="AF68" i="37" s="1"/>
  <c r="A69" i="37"/>
  <c r="AE69" i="37" s="1"/>
  <c r="AF69" i="37" s="1"/>
  <c r="A70" i="37"/>
  <c r="AE70" i="37" s="1"/>
  <c r="AF70" i="37" s="1"/>
  <c r="A71" i="37"/>
  <c r="AE71" i="37" s="1"/>
  <c r="AF71" i="37" s="1"/>
  <c r="A72" i="37"/>
  <c r="AE72" i="37" s="1"/>
  <c r="AF72" i="37" s="1"/>
  <c r="A73" i="37"/>
  <c r="A74" i="37"/>
  <c r="AE74" i="37" s="1"/>
  <c r="AF74" i="37" s="1"/>
  <c r="A75" i="37"/>
  <c r="A76" i="37"/>
  <c r="AE76" i="37" s="1"/>
  <c r="AF76" i="37" s="1"/>
  <c r="A77" i="37"/>
  <c r="A78" i="37"/>
  <c r="X78" i="37" s="1"/>
  <c r="A79" i="37"/>
  <c r="AE79" i="37" s="1"/>
  <c r="AF79" i="37" s="1"/>
  <c r="A80" i="37"/>
  <c r="AE80" i="37" s="1"/>
  <c r="AF80" i="37" s="1"/>
  <c r="A81" i="37"/>
  <c r="AE81" i="37" s="1"/>
  <c r="AF81" i="37" s="1"/>
  <c r="A82" i="37"/>
  <c r="AE82" i="37" s="1"/>
  <c r="AF82" i="37" s="1"/>
  <c r="A83" i="37"/>
  <c r="X83" i="37" s="1"/>
  <c r="A84" i="37"/>
  <c r="A85" i="37"/>
  <c r="AE85" i="37" s="1"/>
  <c r="A86" i="37"/>
  <c r="X86" i="37" s="1"/>
  <c r="A87" i="37"/>
  <c r="AE87" i="37" s="1"/>
  <c r="AF87" i="37" s="1"/>
  <c r="A88" i="37"/>
  <c r="AE88" i="37" s="1"/>
  <c r="AF88" i="37" s="1"/>
  <c r="A89" i="37"/>
  <c r="X89" i="37" s="1"/>
  <c r="A90" i="37"/>
  <c r="AE90" i="37" s="1"/>
  <c r="AF90" i="37" s="1"/>
  <c r="A91" i="37"/>
  <c r="AE91" i="37" s="1"/>
  <c r="AF91" i="37" s="1"/>
  <c r="A92" i="37"/>
  <c r="AE92" i="37" s="1"/>
  <c r="AF92" i="37" s="1"/>
  <c r="A93" i="37"/>
  <c r="AE93" i="37" s="1"/>
  <c r="AF93" i="37" s="1"/>
  <c r="A94" i="37"/>
  <c r="AE94" i="37" s="1"/>
  <c r="AF94" i="37" s="1"/>
  <c r="A95" i="37"/>
  <c r="X95" i="37" s="1"/>
  <c r="A96" i="37"/>
  <c r="AE96" i="37" s="1"/>
  <c r="AF96" i="37" s="1"/>
  <c r="A97" i="37"/>
  <c r="X97" i="37" s="1"/>
  <c r="A98" i="37"/>
  <c r="AE98" i="37" s="1"/>
  <c r="AF98" i="37" s="1"/>
  <c r="A99" i="37"/>
  <c r="X99" i="37" s="1"/>
  <c r="A100" i="37"/>
  <c r="AE100" i="37" s="1"/>
  <c r="AF100" i="37" s="1"/>
  <c r="A101" i="37"/>
  <c r="A102" i="37"/>
  <c r="AE102" i="37" s="1"/>
  <c r="AF102" i="37" s="1"/>
  <c r="A103" i="37"/>
  <c r="AE103" i="37" s="1"/>
  <c r="AF103" i="37" s="1"/>
  <c r="A104" i="37"/>
  <c r="AE104" i="37" s="1"/>
  <c r="AF104" i="37" s="1"/>
  <c r="A105" i="37"/>
  <c r="AE105" i="37" s="1"/>
  <c r="AF105" i="37" s="1"/>
  <c r="A106" i="37"/>
  <c r="AE106" i="37" s="1"/>
  <c r="AF106" i="37" s="1"/>
  <c r="A107" i="37"/>
  <c r="AE107" i="37" s="1"/>
  <c r="AF107" i="37" s="1"/>
  <c r="A108" i="37"/>
  <c r="A109" i="37"/>
  <c r="AE109" i="37" s="1"/>
  <c r="AF109" i="37" s="1"/>
  <c r="A110" i="37"/>
  <c r="AE110" i="37" s="1"/>
  <c r="AF110" i="37" s="1"/>
  <c r="A111" i="37"/>
  <c r="AE111" i="37" s="1"/>
  <c r="AF111" i="37" s="1"/>
  <c r="A112" i="37"/>
  <c r="AE112" i="37" s="1"/>
  <c r="AF112" i="37" s="1"/>
  <c r="A113" i="37"/>
  <c r="AE113" i="37" s="1"/>
  <c r="AF113" i="37" s="1"/>
  <c r="A114" i="37"/>
  <c r="AE114" i="37" s="1"/>
  <c r="AF114" i="37" s="1"/>
  <c r="A115" i="37"/>
  <c r="AE115" i="37" s="1"/>
  <c r="AF115" i="37" s="1"/>
  <c r="A116" i="37"/>
  <c r="AE116" i="37" s="1"/>
  <c r="AF116" i="37" s="1"/>
  <c r="A117" i="37"/>
  <c r="AE117" i="37" s="1"/>
  <c r="AF117" i="37" s="1"/>
  <c r="A118" i="37"/>
  <c r="AE118" i="37" s="1"/>
  <c r="AF118" i="37" s="1"/>
  <c r="A119" i="37"/>
  <c r="AE119" i="37" s="1"/>
  <c r="AF119" i="37" s="1"/>
  <c r="A120" i="37"/>
  <c r="AE120" i="37" s="1"/>
  <c r="AF120" i="37" s="1"/>
  <c r="A121" i="37"/>
  <c r="AE121" i="37" s="1"/>
  <c r="AF121" i="37" s="1"/>
  <c r="A122" i="37"/>
  <c r="X122" i="37" s="1"/>
  <c r="A123" i="37"/>
  <c r="AE123" i="37" s="1"/>
  <c r="AF123" i="37" s="1"/>
  <c r="A124" i="37"/>
  <c r="AE124" i="37" s="1"/>
  <c r="AF124" i="37" s="1"/>
  <c r="A125" i="37"/>
  <c r="AE125" i="37" s="1"/>
  <c r="AF125" i="37" s="1"/>
  <c r="A126" i="37"/>
  <c r="AE126" i="37" s="1"/>
  <c r="AF126" i="37" s="1"/>
  <c r="A127" i="37"/>
  <c r="AE127" i="37" s="1"/>
  <c r="AF127" i="37" s="1"/>
  <c r="A128" i="37"/>
  <c r="AE128" i="37" s="1"/>
  <c r="AF128" i="37" s="1"/>
  <c r="A129" i="37"/>
  <c r="X129" i="37" s="1"/>
  <c r="A130" i="37"/>
  <c r="AE130" i="37" s="1"/>
  <c r="AF130" i="37" s="1"/>
  <c r="A131" i="37"/>
  <c r="X131" i="37" s="1"/>
  <c r="A132" i="37"/>
  <c r="A133" i="37"/>
  <c r="AE133" i="37" s="1"/>
  <c r="AF133" i="37" s="1"/>
  <c r="A134" i="37"/>
  <c r="AE134" i="37" s="1"/>
  <c r="AF134" i="37" s="1"/>
  <c r="A135" i="37"/>
  <c r="A136" i="37"/>
  <c r="AE136" i="37" s="1"/>
  <c r="AF136" i="37" s="1"/>
  <c r="A137" i="37"/>
  <c r="AE137" i="37" s="1"/>
  <c r="AF137" i="37" s="1"/>
  <c r="A138" i="37"/>
  <c r="AE138" i="37" s="1"/>
  <c r="AF138" i="37" s="1"/>
  <c r="A139" i="37"/>
  <c r="X139" i="37" s="1"/>
  <c r="A140" i="37"/>
  <c r="AE140" i="37" s="1"/>
  <c r="AF140" i="37" s="1"/>
  <c r="A141" i="37"/>
  <c r="AE141" i="37" s="1"/>
  <c r="AF141" i="37" s="1"/>
  <c r="A142" i="37"/>
  <c r="AE142" i="37" s="1"/>
  <c r="AF142" i="37" s="1"/>
  <c r="A143" i="37"/>
  <c r="AE143" i="37" s="1"/>
  <c r="AF143" i="37" s="1"/>
  <c r="A144" i="37"/>
  <c r="AE144" i="37" s="1"/>
  <c r="AF144" i="37" s="1"/>
  <c r="A145" i="37"/>
  <c r="AE145" i="37" s="1"/>
  <c r="AF145" i="37" s="1"/>
  <c r="A146" i="37"/>
  <c r="AE146" i="37" s="1"/>
  <c r="AF146" i="37" s="1"/>
  <c r="A147" i="37"/>
  <c r="X147" i="37" s="1"/>
  <c r="A148" i="37"/>
  <c r="AE148" i="37" s="1"/>
  <c r="AF148" i="37" s="1"/>
  <c r="A149" i="37"/>
  <c r="AE149" i="37" s="1"/>
  <c r="AF149" i="37" s="1"/>
  <c r="A150" i="37"/>
  <c r="AE150" i="37" s="1"/>
  <c r="AF150" i="37" s="1"/>
  <c r="A151" i="37"/>
  <c r="AE151" i="37" s="1"/>
  <c r="AF151" i="37" s="1"/>
  <c r="A152" i="37"/>
  <c r="AE152" i="37" s="1"/>
  <c r="AF152" i="37" s="1"/>
  <c r="A153" i="37"/>
  <c r="AE153" i="37" s="1"/>
  <c r="AF153" i="37" s="1"/>
  <c r="A154" i="37"/>
  <c r="AE154" i="37" s="1"/>
  <c r="AF154" i="37" s="1"/>
  <c r="A155" i="37"/>
  <c r="AE155" i="37" s="1"/>
  <c r="AF155" i="37" s="1"/>
  <c r="A156" i="37"/>
  <c r="A157" i="37"/>
  <c r="AE157" i="37" s="1"/>
  <c r="AF157" i="37" s="1"/>
  <c r="A158" i="37"/>
  <c r="A159" i="37"/>
  <c r="X159" i="37" s="1"/>
  <c r="A160" i="37"/>
  <c r="X160" i="37" s="1"/>
  <c r="A161" i="37"/>
  <c r="AE161" i="37" s="1"/>
  <c r="AF161" i="37" s="1"/>
  <c r="A162" i="37"/>
  <c r="AE162" i="37" s="1"/>
  <c r="AF162" i="37" s="1"/>
  <c r="A163" i="37"/>
  <c r="X163" i="37" s="1"/>
  <c r="A164" i="37"/>
  <c r="AE164" i="37" s="1"/>
  <c r="AF164" i="37" s="1"/>
  <c r="A165" i="37"/>
  <c r="AE165" i="37" s="1"/>
  <c r="AF165" i="37" s="1"/>
  <c r="A166" i="37"/>
  <c r="AE166" i="37" s="1"/>
  <c r="AF166" i="37" s="1"/>
  <c r="A167" i="37"/>
  <c r="X167" i="37" s="1"/>
  <c r="A168" i="37"/>
  <c r="X168" i="37" s="1"/>
  <c r="A169" i="37"/>
  <c r="X169" i="37" s="1"/>
  <c r="A170" i="37"/>
  <c r="AE170" i="37" s="1"/>
  <c r="AF170" i="37" s="1"/>
  <c r="A171" i="37"/>
  <c r="X171" i="37" s="1"/>
  <c r="A172" i="37"/>
  <c r="A173" i="37"/>
  <c r="A174" i="37"/>
  <c r="AE174" i="37" s="1"/>
  <c r="AF174" i="37" s="1"/>
  <c r="A175" i="37"/>
  <c r="AE175" i="37" s="1"/>
  <c r="AF175" i="37" s="1"/>
  <c r="A176" i="37"/>
  <c r="AE176" i="37" s="1"/>
  <c r="AF176" i="37" s="1"/>
  <c r="A177" i="37"/>
  <c r="AE177" i="37" s="1"/>
  <c r="AF177" i="37" s="1"/>
  <c r="A178" i="37"/>
  <c r="A179" i="37"/>
  <c r="X179" i="37" s="1"/>
  <c r="A180" i="37"/>
  <c r="A181" i="37"/>
  <c r="A182" i="37"/>
  <c r="AE182" i="37" s="1"/>
  <c r="AF182" i="37" s="1"/>
  <c r="A183" i="37"/>
  <c r="X183" i="37" s="1"/>
  <c r="A184" i="37"/>
  <c r="AE184" i="37" s="1"/>
  <c r="AF184" i="37" s="1"/>
  <c r="A185" i="37"/>
  <c r="X185" i="37" s="1"/>
  <c r="A186" i="37"/>
  <c r="A187" i="37"/>
  <c r="X187" i="37" s="1"/>
  <c r="A188" i="37"/>
  <c r="AE188" i="37" s="1"/>
  <c r="AF188" i="37" s="1"/>
  <c r="A189" i="37"/>
  <c r="A190" i="37"/>
  <c r="A191" i="37"/>
  <c r="AE191" i="37" s="1"/>
  <c r="AF191" i="37" s="1"/>
  <c r="A192" i="37"/>
  <c r="X192" i="37" s="1"/>
  <c r="A193" i="37"/>
  <c r="X193" i="37" s="1"/>
  <c r="A194" i="37"/>
  <c r="A195" i="37"/>
  <c r="AE195" i="37" s="1"/>
  <c r="AF195" i="37" s="1"/>
  <c r="A196" i="37"/>
  <c r="A197" i="37"/>
  <c r="A198" i="37"/>
  <c r="A199" i="37"/>
  <c r="AE199" i="37" s="1"/>
  <c r="AF199" i="37" s="1"/>
  <c r="A200" i="37"/>
  <c r="A201" i="37"/>
  <c r="X201" i="37" s="1"/>
  <c r="A202" i="37"/>
  <c r="AE202" i="37" s="1"/>
  <c r="AF202" i="37" s="1"/>
  <c r="A203" i="37"/>
  <c r="X203" i="37" s="1"/>
  <c r="A204" i="37"/>
  <c r="A205" i="37"/>
  <c r="A206" i="37"/>
  <c r="A207" i="37"/>
  <c r="AE207" i="37" s="1"/>
  <c r="AF207" i="37" s="1"/>
  <c r="A208" i="37"/>
  <c r="AE208" i="37" s="1"/>
  <c r="AF208" i="37" s="1"/>
  <c r="A209" i="37"/>
  <c r="AE209" i="37" s="1"/>
  <c r="AF209" i="37" s="1"/>
  <c r="A210" i="37"/>
  <c r="AE210" i="37" s="1"/>
  <c r="AF210" i="37" s="1"/>
  <c r="A211" i="37"/>
  <c r="AE211" i="37" s="1"/>
  <c r="AF211" i="37" s="1"/>
  <c r="A212" i="37"/>
  <c r="AE212" i="37" s="1"/>
  <c r="AF212" i="37" s="1"/>
  <c r="A213" i="37"/>
  <c r="AE213" i="37" s="1"/>
  <c r="AF213" i="37" s="1"/>
  <c r="A214" i="37"/>
  <c r="AE214" i="37" s="1"/>
  <c r="AF214" i="37" s="1"/>
  <c r="A215" i="37"/>
  <c r="AE215" i="37" s="1"/>
  <c r="AF215" i="37" s="1"/>
  <c r="A216" i="37"/>
  <c r="AE216" i="37" s="1"/>
  <c r="AF216" i="37" s="1"/>
  <c r="A217" i="37"/>
  <c r="AE217" i="37" s="1"/>
  <c r="AF217" i="37" s="1"/>
  <c r="A218" i="37"/>
  <c r="AE218" i="37" s="1"/>
  <c r="AF218" i="37" s="1"/>
  <c r="A219" i="37"/>
  <c r="AE219" i="37" s="1"/>
  <c r="AF219" i="37" s="1"/>
  <c r="A220" i="37"/>
  <c r="AE220" i="37" s="1"/>
  <c r="AF220" i="37" s="1"/>
  <c r="A221" i="37"/>
  <c r="AE221" i="37" s="1"/>
  <c r="AF221" i="37" s="1"/>
  <c r="A222" i="37"/>
  <c r="AE222" i="37" s="1"/>
  <c r="AF222" i="37" s="1"/>
  <c r="A223" i="37"/>
  <c r="AE223" i="37" s="1"/>
  <c r="AF223" i="37" s="1"/>
  <c r="A224" i="37"/>
  <c r="AE224" i="37" s="1"/>
  <c r="AF224" i="37" s="1"/>
  <c r="A225" i="37"/>
  <c r="AE225" i="37" s="1"/>
  <c r="AF225" i="37" s="1"/>
  <c r="A226" i="37"/>
  <c r="AE226" i="37" s="1"/>
  <c r="AF226" i="37" s="1"/>
  <c r="A227" i="37"/>
  <c r="AE227" i="37" s="1"/>
  <c r="AF227" i="37" s="1"/>
  <c r="A228" i="37"/>
  <c r="AE228" i="37" s="1"/>
  <c r="AF228" i="37" s="1"/>
  <c r="A229" i="37"/>
  <c r="AE229" i="37" s="1"/>
  <c r="AF229" i="37" s="1"/>
  <c r="A230" i="37"/>
  <c r="AE230" i="37" s="1"/>
  <c r="AF230" i="37" s="1"/>
  <c r="A231" i="37"/>
  <c r="AE231" i="37" s="1"/>
  <c r="AF231" i="37" s="1"/>
  <c r="A232" i="37"/>
  <c r="AE232" i="37" s="1"/>
  <c r="AF232" i="37" s="1"/>
  <c r="A233" i="37"/>
  <c r="AE233" i="37" s="1"/>
  <c r="AF233" i="37" s="1"/>
  <c r="A234" i="37"/>
  <c r="AE234" i="37" s="1"/>
  <c r="AF234" i="37" s="1"/>
  <c r="A235" i="37"/>
  <c r="AE235" i="37" s="1"/>
  <c r="AF235" i="37" s="1"/>
  <c r="A236" i="37"/>
  <c r="AE236" i="37" s="1"/>
  <c r="AF236" i="37" s="1"/>
  <c r="A237" i="37"/>
  <c r="AE237" i="37" s="1"/>
  <c r="AF237" i="37" s="1"/>
  <c r="A238" i="37"/>
  <c r="AE238" i="37" s="1"/>
  <c r="AF238" i="37" s="1"/>
  <c r="A239" i="37"/>
  <c r="AE239" i="37" s="1"/>
  <c r="AF239" i="37" s="1"/>
  <c r="A240" i="37"/>
  <c r="AE240" i="37" s="1"/>
  <c r="AF240" i="37" s="1"/>
  <c r="A241" i="37"/>
  <c r="AE241" i="37" s="1"/>
  <c r="AF241" i="37" s="1"/>
  <c r="A242" i="37"/>
  <c r="AE242" i="37" s="1"/>
  <c r="AF242" i="37" s="1"/>
  <c r="A243" i="37"/>
  <c r="AE243" i="37" s="1"/>
  <c r="AF243" i="37" s="1"/>
  <c r="A244" i="37"/>
  <c r="A245" i="37"/>
  <c r="AE245" i="37" s="1"/>
  <c r="AF245" i="37" s="1"/>
  <c r="A246" i="37"/>
  <c r="AE246" i="37" s="1"/>
  <c r="AF246" i="37" s="1"/>
  <c r="A247" i="37"/>
  <c r="AE247" i="37" s="1"/>
  <c r="AF247" i="37" s="1"/>
  <c r="A248" i="37"/>
  <c r="AE248" i="37" s="1"/>
  <c r="AF248" i="37" s="1"/>
  <c r="A249" i="37"/>
  <c r="AE249" i="37" s="1"/>
  <c r="AF249" i="37" s="1"/>
  <c r="A250" i="37"/>
  <c r="AE250" i="37" s="1"/>
  <c r="AF250" i="37" s="1"/>
  <c r="A251" i="37"/>
  <c r="AE251" i="37" s="1"/>
  <c r="AF251" i="37" s="1"/>
  <c r="A252" i="37"/>
  <c r="AE252" i="37" s="1"/>
  <c r="AF252" i="37" s="1"/>
  <c r="A253" i="37"/>
  <c r="AE253" i="37" s="1"/>
  <c r="AF253" i="37" s="1"/>
  <c r="A254" i="37"/>
  <c r="AE254" i="37" s="1"/>
  <c r="AF254" i="37" s="1"/>
  <c r="A255" i="37"/>
  <c r="AE255" i="37" s="1"/>
  <c r="AF255" i="37" s="1"/>
  <c r="A256" i="37"/>
  <c r="AE256" i="37" s="1"/>
  <c r="AF256" i="37" s="1"/>
  <c r="A257" i="37"/>
  <c r="AE257" i="37" s="1"/>
  <c r="AF257" i="37" s="1"/>
  <c r="A258" i="37"/>
  <c r="AE258" i="37" s="1"/>
  <c r="AF258" i="37" s="1"/>
  <c r="A259" i="37"/>
  <c r="AE259" i="37" s="1"/>
  <c r="AF259" i="37" s="1"/>
  <c r="A260" i="37"/>
  <c r="AE260" i="37" s="1"/>
  <c r="AF260" i="37" s="1"/>
  <c r="A261" i="37"/>
  <c r="AE261" i="37" s="1"/>
  <c r="AF261" i="37" s="1"/>
  <c r="A262" i="37"/>
  <c r="A263" i="37"/>
  <c r="AE263" i="37" s="1"/>
  <c r="AF263" i="37" s="1"/>
  <c r="A264" i="37"/>
  <c r="AE264" i="37" s="1"/>
  <c r="AF264" i="37" s="1"/>
  <c r="A265" i="37"/>
  <c r="AE265" i="37" s="1"/>
  <c r="AF265" i="37" s="1"/>
  <c r="A266" i="37"/>
  <c r="A267" i="37"/>
  <c r="AE267" i="37" s="1"/>
  <c r="AF267" i="37" s="1"/>
  <c r="A268" i="37"/>
  <c r="AE268" i="37" s="1"/>
  <c r="AF268" i="37" s="1"/>
  <c r="A269" i="37"/>
  <c r="AE269" i="37" s="1"/>
  <c r="AF269" i="37" s="1"/>
  <c r="A270" i="37"/>
  <c r="AE270" i="37" s="1"/>
  <c r="AF270" i="37" s="1"/>
  <c r="A271" i="37"/>
  <c r="AE271" i="37" s="1"/>
  <c r="AF271" i="37" s="1"/>
  <c r="A272" i="37"/>
  <c r="AE272" i="37" s="1"/>
  <c r="AF272" i="37" s="1"/>
  <c r="A273" i="37"/>
  <c r="AE273" i="37" s="1"/>
  <c r="AF273" i="37" s="1"/>
  <c r="A274" i="37"/>
  <c r="AE274" i="37" s="1"/>
  <c r="AF274" i="37" s="1"/>
  <c r="A275" i="37"/>
  <c r="AE275" i="37" s="1"/>
  <c r="AF275" i="37" s="1"/>
  <c r="A276" i="37"/>
  <c r="AE276" i="37" s="1"/>
  <c r="AF276" i="37" s="1"/>
  <c r="A277" i="37"/>
  <c r="AE277" i="37" s="1"/>
  <c r="AF277" i="37" s="1"/>
  <c r="A278" i="37"/>
  <c r="AE278" i="37" s="1"/>
  <c r="AF278" i="37" s="1"/>
  <c r="A279" i="37"/>
  <c r="AE279" i="37" s="1"/>
  <c r="AF279" i="37" s="1"/>
  <c r="A280" i="37"/>
  <c r="AE280" i="37" s="1"/>
  <c r="AF280" i="37" s="1"/>
  <c r="A281" i="37"/>
  <c r="AE281" i="37" s="1"/>
  <c r="AF281" i="37" s="1"/>
  <c r="A282" i="37"/>
  <c r="AE282" i="37" s="1"/>
  <c r="AF282" i="37" s="1"/>
  <c r="A283" i="37"/>
  <c r="AE283" i="37" s="1"/>
  <c r="AF283" i="37" s="1"/>
  <c r="A284" i="37"/>
  <c r="AE284" i="37" s="1"/>
  <c r="AF284" i="37" s="1"/>
  <c r="A285" i="37"/>
  <c r="AE285" i="37" s="1"/>
  <c r="AF285" i="37" s="1"/>
  <c r="A286" i="37"/>
  <c r="AE286" i="37" s="1"/>
  <c r="AF286" i="37" s="1"/>
  <c r="A287" i="37"/>
  <c r="AE287" i="37" s="1"/>
  <c r="AF287" i="37" s="1"/>
  <c r="A288" i="37"/>
  <c r="AE288" i="37" s="1"/>
  <c r="AF288" i="37" s="1"/>
  <c r="A289" i="37"/>
  <c r="AE289" i="37" s="1"/>
  <c r="AF289" i="37" s="1"/>
  <c r="A290" i="37"/>
  <c r="AE290" i="37" s="1"/>
  <c r="AF290" i="37" s="1"/>
  <c r="A291" i="37"/>
  <c r="AE291" i="37" s="1"/>
  <c r="AF291" i="37" s="1"/>
  <c r="A292" i="37"/>
  <c r="AE292" i="37" s="1"/>
  <c r="AF292" i="37" s="1"/>
  <c r="A293" i="37"/>
  <c r="AE293" i="37" s="1"/>
  <c r="AF293" i="37" s="1"/>
  <c r="A294" i="37"/>
  <c r="AE294" i="37" s="1"/>
  <c r="AF294" i="37" s="1"/>
  <c r="A295" i="37"/>
  <c r="AE295" i="37" s="1"/>
  <c r="AF295" i="37" s="1"/>
  <c r="A296" i="37"/>
  <c r="AE296" i="37" s="1"/>
  <c r="AF296" i="37" s="1"/>
  <c r="A297" i="37"/>
  <c r="AE297" i="37" s="1"/>
  <c r="AF297" i="37" s="1"/>
  <c r="A298" i="37"/>
  <c r="AE298" i="37" s="1"/>
  <c r="AF298" i="37" s="1"/>
  <c r="A299" i="37"/>
  <c r="AE299" i="37" s="1"/>
  <c r="AF299" i="37" s="1"/>
  <c r="A300" i="37"/>
  <c r="AE300" i="37" s="1"/>
  <c r="AF300" i="37" s="1"/>
  <c r="A301" i="37"/>
  <c r="AE301" i="37" s="1"/>
  <c r="AF301" i="37" s="1"/>
  <c r="A302" i="37"/>
  <c r="AE302" i="37" s="1"/>
  <c r="AF302" i="37" s="1"/>
  <c r="A303" i="37"/>
  <c r="AE303" i="37" s="1"/>
  <c r="AF303" i="37" s="1"/>
  <c r="A304" i="37"/>
  <c r="AE304" i="37" s="1"/>
  <c r="AF304" i="37" s="1"/>
  <c r="A305" i="37"/>
  <c r="AE305" i="37" s="1"/>
  <c r="AF305" i="37" s="1"/>
  <c r="A306" i="37"/>
  <c r="AE306" i="37" s="1"/>
  <c r="AF306" i="37" s="1"/>
  <c r="A307" i="37"/>
  <c r="AE307" i="37" s="1"/>
  <c r="AF307" i="37" s="1"/>
  <c r="A308" i="37"/>
  <c r="AE308" i="37" s="1"/>
  <c r="AF308" i="37" s="1"/>
  <c r="A309" i="37"/>
  <c r="AE309" i="37" s="1"/>
  <c r="AF309" i="37" s="1"/>
  <c r="A310" i="37"/>
  <c r="AE310" i="37" s="1"/>
  <c r="AF310" i="37" s="1"/>
  <c r="A311" i="37"/>
  <c r="AE311" i="37" s="1"/>
  <c r="AF311" i="37" s="1"/>
  <c r="A312" i="37"/>
  <c r="AE312" i="37" s="1"/>
  <c r="AF312" i="37" s="1"/>
  <c r="A313" i="37"/>
  <c r="AE313" i="37" s="1"/>
  <c r="AF313" i="37" s="1"/>
  <c r="A314" i="37"/>
  <c r="AE314" i="37" s="1"/>
  <c r="AF314" i="37" s="1"/>
  <c r="A315" i="37"/>
  <c r="AE315" i="37" s="1"/>
  <c r="AF315" i="37" s="1"/>
  <c r="A316" i="37"/>
  <c r="AE316" i="37" s="1"/>
  <c r="AF316" i="37" s="1"/>
  <c r="A317" i="37"/>
  <c r="AE317" i="37" s="1"/>
  <c r="AF317" i="37" s="1"/>
  <c r="A318" i="37"/>
  <c r="AE318" i="37" s="1"/>
  <c r="AF318" i="37" s="1"/>
  <c r="A319" i="37"/>
  <c r="AE319" i="37" s="1"/>
  <c r="AF319" i="37" s="1"/>
  <c r="A320" i="37"/>
  <c r="AE320" i="37" s="1"/>
  <c r="AF320" i="37" s="1"/>
  <c r="A321" i="37"/>
  <c r="AE321" i="37" s="1"/>
  <c r="A322" i="37"/>
  <c r="X322" i="37" s="1"/>
  <c r="A323" i="37"/>
  <c r="X323" i="37" s="1"/>
  <c r="A324" i="37"/>
  <c r="A325" i="37"/>
  <c r="A326" i="37"/>
  <c r="AE326" i="37" s="1"/>
  <c r="AF326" i="37" s="1"/>
  <c r="A327" i="37"/>
  <c r="X327" i="37" s="1"/>
  <c r="A328" i="37"/>
  <c r="X328" i="37" s="1"/>
  <c r="A329" i="37"/>
  <c r="AE329" i="37" s="1"/>
  <c r="AF329" i="37" s="1"/>
  <c r="A330" i="37"/>
  <c r="AE330" i="37" s="1"/>
  <c r="AF330" i="37" s="1"/>
  <c r="A331" i="37"/>
  <c r="AE331" i="37" s="1"/>
  <c r="AF331" i="37" s="1"/>
  <c r="A332" i="37"/>
  <c r="AE332" i="37" s="1"/>
  <c r="AF332" i="37" s="1"/>
  <c r="A333" i="37"/>
  <c r="A334" i="37"/>
  <c r="AE334" i="37" s="1"/>
  <c r="AF334" i="37" s="1"/>
  <c r="A335" i="37"/>
  <c r="AE335" i="37" s="1"/>
  <c r="AF335" i="37" s="1"/>
  <c r="A336" i="37"/>
  <c r="AE336" i="37" s="1"/>
  <c r="AF336" i="37" s="1"/>
  <c r="A337" i="37"/>
  <c r="AE337" i="37" s="1"/>
  <c r="AF337" i="37" s="1"/>
  <c r="A338" i="37"/>
  <c r="AE338" i="37" s="1"/>
  <c r="AF338" i="37" s="1"/>
  <c r="A339" i="37"/>
  <c r="AE339" i="37" s="1"/>
  <c r="AF339" i="37" s="1"/>
  <c r="A340" i="37"/>
  <c r="AE340" i="37" s="1"/>
  <c r="AF340" i="37" s="1"/>
  <c r="A341" i="37"/>
  <c r="A342" i="37"/>
  <c r="A343" i="37"/>
  <c r="AE343" i="37" s="1"/>
  <c r="AF343" i="37" s="1"/>
  <c r="A344" i="37"/>
  <c r="AE344" i="37" s="1"/>
  <c r="AF344" i="37" s="1"/>
  <c r="A345" i="37"/>
  <c r="AE345" i="37" s="1"/>
  <c r="AF345" i="37" s="1"/>
  <c r="A346" i="37"/>
  <c r="AE346" i="37" s="1"/>
  <c r="AF346" i="37" s="1"/>
  <c r="A347" i="37"/>
  <c r="AE347" i="37" s="1"/>
  <c r="AF347" i="37" s="1"/>
  <c r="A348" i="37"/>
  <c r="AE348" i="37" s="1"/>
  <c r="AF348" i="37" s="1"/>
  <c r="A349" i="37"/>
  <c r="AE349" i="37" s="1"/>
  <c r="AF349" i="37" s="1"/>
  <c r="A350" i="37"/>
  <c r="A351" i="37"/>
  <c r="A352" i="37"/>
  <c r="AE352" i="37" s="1"/>
  <c r="AF352" i="37" s="1"/>
  <c r="A353" i="37"/>
  <c r="X353" i="37" s="1"/>
  <c r="A354" i="37"/>
  <c r="A355" i="37"/>
  <c r="AE355" i="37" s="1"/>
  <c r="AF355" i="37" s="1"/>
  <c r="A356" i="37"/>
  <c r="A357" i="37"/>
  <c r="AE357" i="37" s="1"/>
  <c r="AF357" i="37" s="1"/>
  <c r="A358" i="37"/>
  <c r="AE358" i="37" s="1"/>
  <c r="AF358" i="37" s="1"/>
  <c r="A359" i="37"/>
  <c r="AE359" i="37" s="1"/>
  <c r="A360" i="37"/>
  <c r="X360" i="37" s="1"/>
  <c r="A361" i="37"/>
  <c r="AE361" i="37" s="1"/>
  <c r="AF361" i="37" s="1"/>
  <c r="A362" i="37"/>
  <c r="AE362" i="37" s="1"/>
  <c r="A363" i="37"/>
  <c r="X363" i="37" s="1"/>
  <c r="A364" i="37"/>
  <c r="A365" i="37"/>
  <c r="AE365" i="37" s="1"/>
  <c r="AF365" i="37" s="1"/>
  <c r="A366" i="37"/>
  <c r="AE366" i="37" s="1"/>
  <c r="AF366" i="37" s="1"/>
  <c r="A367" i="37"/>
  <c r="AE367" i="37" s="1"/>
  <c r="AF367" i="37" s="1"/>
  <c r="A368" i="37"/>
  <c r="A369" i="37"/>
  <c r="AE369" i="37" s="1"/>
  <c r="AF369" i="37" s="1"/>
  <c r="A370" i="37"/>
  <c r="A371" i="37"/>
  <c r="X371" i="37" s="1"/>
  <c r="A372" i="37"/>
  <c r="AE372" i="37" s="1"/>
  <c r="AF372" i="37" s="1"/>
  <c r="A373" i="37"/>
  <c r="AE373" i="37" s="1"/>
  <c r="AF373" i="37" s="1"/>
  <c r="A374" i="37"/>
  <c r="A375" i="37"/>
  <c r="AE375" i="37" s="1"/>
  <c r="AF375" i="37" s="1"/>
  <c r="A376" i="37"/>
  <c r="A377" i="37"/>
  <c r="AE377" i="37" s="1"/>
  <c r="AF377" i="37" s="1"/>
  <c r="A378" i="37"/>
  <c r="AE378" i="37" s="1"/>
  <c r="AF378" i="37" s="1"/>
  <c r="A379" i="37"/>
  <c r="AE379" i="37" s="1"/>
  <c r="AF379" i="37" s="1"/>
  <c r="A380" i="37"/>
  <c r="AE380" i="37" s="1"/>
  <c r="AF380" i="37" s="1"/>
  <c r="A381" i="37"/>
  <c r="AE381" i="37" s="1"/>
  <c r="AF381" i="37" s="1"/>
  <c r="A382" i="37"/>
  <c r="AE382" i="37" s="1"/>
  <c r="AF382" i="37" s="1"/>
  <c r="A383" i="37"/>
  <c r="AE383" i="37" s="1"/>
  <c r="AF383" i="37" s="1"/>
  <c r="A384" i="37"/>
  <c r="AE384" i="37" s="1"/>
  <c r="AF384" i="37" s="1"/>
  <c r="A385" i="37"/>
  <c r="AE385" i="37" s="1"/>
  <c r="AF385" i="37" s="1"/>
  <c r="A386" i="37"/>
  <c r="AE386" i="37" s="1"/>
  <c r="AF386" i="37" s="1"/>
  <c r="A387" i="37"/>
  <c r="AE387" i="37" s="1"/>
  <c r="AF387" i="37" s="1"/>
  <c r="A388" i="37"/>
  <c r="AE388" i="37" s="1"/>
  <c r="AF388" i="37" s="1"/>
  <c r="A389" i="37"/>
  <c r="AE389" i="37" s="1"/>
  <c r="AF389" i="37" s="1"/>
  <c r="A390" i="37"/>
  <c r="AE390" i="37" s="1"/>
  <c r="AF390" i="37" s="1"/>
  <c r="A391" i="37"/>
  <c r="AE391" i="37" s="1"/>
  <c r="AF391" i="37" s="1"/>
  <c r="A392" i="37"/>
  <c r="AE392" i="37" s="1"/>
  <c r="AF392" i="37" s="1"/>
  <c r="A393" i="37"/>
  <c r="AE393" i="37" s="1"/>
  <c r="AF393" i="37" s="1"/>
  <c r="A394" i="37"/>
  <c r="AE394" i="37" s="1"/>
  <c r="AF394" i="37" s="1"/>
  <c r="A395" i="37"/>
  <c r="AE395" i="37" s="1"/>
  <c r="AF395" i="37" s="1"/>
  <c r="A396" i="37"/>
  <c r="AE396" i="37" s="1"/>
  <c r="AF396" i="37" s="1"/>
  <c r="A397" i="37"/>
  <c r="AE397" i="37" s="1"/>
  <c r="AF397" i="37" s="1"/>
  <c r="A398" i="37"/>
  <c r="AE398" i="37" s="1"/>
  <c r="AF398" i="37" s="1"/>
  <c r="A399" i="37"/>
  <c r="AE399" i="37" s="1"/>
  <c r="AF399" i="37" s="1"/>
  <c r="A400" i="37"/>
  <c r="AE400" i="37" s="1"/>
  <c r="AF400" i="37" s="1"/>
  <c r="A401" i="37"/>
  <c r="AE401" i="37" s="1"/>
  <c r="AF401" i="37" s="1"/>
  <c r="A402" i="37"/>
  <c r="AE402" i="37" s="1"/>
  <c r="AF402" i="37" s="1"/>
  <c r="A403" i="37"/>
  <c r="AE403" i="37" s="1"/>
  <c r="AF403" i="37" s="1"/>
  <c r="A404" i="37"/>
  <c r="AE404" i="37" s="1"/>
  <c r="AF404" i="37" s="1"/>
  <c r="A405" i="37"/>
  <c r="AE405" i="37" s="1"/>
  <c r="AF405" i="37" s="1"/>
  <c r="A406" i="37"/>
  <c r="AE406" i="37" s="1"/>
  <c r="AF406" i="37" s="1"/>
  <c r="A407" i="37"/>
  <c r="AE407" i="37" s="1"/>
  <c r="AF407" i="37" s="1"/>
  <c r="A408" i="37"/>
  <c r="AE408" i="37" s="1"/>
  <c r="AF408" i="37" s="1"/>
  <c r="A409" i="37"/>
  <c r="AE409" i="37" s="1"/>
  <c r="AF409" i="37" s="1"/>
  <c r="A410" i="37"/>
  <c r="AE410" i="37" s="1"/>
  <c r="AF410" i="37" s="1"/>
  <c r="A411" i="37"/>
  <c r="AE411" i="37" s="1"/>
  <c r="AF411" i="37" s="1"/>
  <c r="A412" i="37"/>
  <c r="AE412" i="37" s="1"/>
  <c r="AF412" i="37" s="1"/>
  <c r="A413" i="37"/>
  <c r="AE413" i="37" s="1"/>
  <c r="AF413" i="37" s="1"/>
  <c r="A414" i="37"/>
  <c r="AE414" i="37" s="1"/>
  <c r="AF414" i="37" s="1"/>
  <c r="A415" i="37"/>
  <c r="AE415" i="37" s="1"/>
  <c r="AF415" i="37" s="1"/>
  <c r="A416" i="37"/>
  <c r="AE416" i="37" s="1"/>
  <c r="A417" i="37"/>
  <c r="X417" i="37" s="1"/>
  <c r="A418" i="37"/>
  <c r="AE418" i="37" s="1"/>
  <c r="AF418" i="37" s="1"/>
  <c r="A419" i="37"/>
  <c r="AE419" i="37" s="1"/>
  <c r="AF419" i="37" s="1"/>
  <c r="A420" i="37"/>
  <c r="AE420" i="37" s="1"/>
  <c r="AF420" i="37" s="1"/>
  <c r="A421" i="37"/>
  <c r="AE421" i="37" s="1"/>
  <c r="AF421" i="37" s="1"/>
  <c r="A422" i="37"/>
  <c r="AE422" i="37" s="1"/>
  <c r="AF422" i="37" s="1"/>
  <c r="A423" i="37"/>
  <c r="AE423" i="37" s="1"/>
  <c r="AF423" i="37" s="1"/>
  <c r="A424" i="37"/>
  <c r="AE424" i="37" s="1"/>
  <c r="AF424" i="37" s="1"/>
  <c r="A425" i="37"/>
  <c r="AE425" i="37" s="1"/>
  <c r="AF425" i="37" s="1"/>
  <c r="A426" i="37"/>
  <c r="AE426" i="37" s="1"/>
  <c r="AF426" i="37" s="1"/>
  <c r="A427" i="37"/>
  <c r="AE427" i="37" s="1"/>
  <c r="AF427" i="37" s="1"/>
  <c r="A428" i="37"/>
  <c r="AE428" i="37" s="1"/>
  <c r="AF428" i="37" s="1"/>
  <c r="A429" i="37"/>
  <c r="AE429" i="37" s="1"/>
  <c r="AF429" i="37" s="1"/>
  <c r="A430" i="37"/>
  <c r="AE430" i="37" s="1"/>
  <c r="AF430" i="37" s="1"/>
  <c r="A431" i="37"/>
  <c r="AE431" i="37" s="1"/>
  <c r="AF431" i="37" s="1"/>
  <c r="A432" i="37"/>
  <c r="AE432" i="37" s="1"/>
  <c r="AF432" i="37" s="1"/>
  <c r="A433" i="37"/>
  <c r="AE433" i="37" s="1"/>
  <c r="AF433" i="37" s="1"/>
  <c r="A434" i="37"/>
  <c r="AE434" i="37" s="1"/>
  <c r="AF434" i="37" s="1"/>
  <c r="A435" i="37"/>
  <c r="AE435" i="37" s="1"/>
  <c r="AF435" i="37" s="1"/>
  <c r="A436" i="37"/>
  <c r="AE436" i="37" s="1"/>
  <c r="AF436" i="37" s="1"/>
  <c r="A437" i="37"/>
  <c r="AE437" i="37" s="1"/>
  <c r="AF437" i="37" s="1"/>
  <c r="A438" i="37"/>
  <c r="AE438" i="37" s="1"/>
  <c r="AF438" i="37" s="1"/>
  <c r="A439" i="37"/>
  <c r="AE439" i="37" s="1"/>
  <c r="AF439" i="37" s="1"/>
  <c r="A440" i="37"/>
  <c r="AE440" i="37" s="1"/>
  <c r="AF440" i="37" s="1"/>
  <c r="A441" i="37"/>
  <c r="AE441" i="37" s="1"/>
  <c r="AF441" i="37" s="1"/>
  <c r="A442" i="37"/>
  <c r="AE442" i="37" s="1"/>
  <c r="AF442" i="37" s="1"/>
  <c r="A443" i="37"/>
  <c r="AE443" i="37" s="1"/>
  <c r="AF443" i="37" s="1"/>
  <c r="A444" i="37"/>
  <c r="AE444" i="37" s="1"/>
  <c r="AF444" i="37" s="1"/>
  <c r="A445" i="37"/>
  <c r="AE445" i="37" s="1"/>
  <c r="AF445" i="37" s="1"/>
  <c r="A446" i="37"/>
  <c r="A447" i="37"/>
  <c r="AE447" i="37" s="1"/>
  <c r="AF447" i="37" s="1"/>
  <c r="A448" i="37"/>
  <c r="AE448" i="37" s="1"/>
  <c r="AF448" i="37" s="1"/>
  <c r="A449" i="37"/>
  <c r="AE449" i="37" s="1"/>
  <c r="AF449" i="37" s="1"/>
  <c r="A450" i="37"/>
  <c r="AE450" i="37" s="1"/>
  <c r="AF450" i="37" s="1"/>
  <c r="A451" i="37"/>
  <c r="X451" i="37" s="1"/>
  <c r="A452" i="37"/>
  <c r="AE452" i="37" s="1"/>
  <c r="AF452" i="37" s="1"/>
  <c r="A453" i="37"/>
  <c r="AE453" i="37" s="1"/>
  <c r="AF453" i="37" s="1"/>
  <c r="A454" i="37"/>
  <c r="A455" i="37"/>
  <c r="AE455" i="37" s="1"/>
  <c r="AF455" i="37" s="1"/>
  <c r="A456" i="37"/>
  <c r="AE456" i="37" s="1"/>
  <c r="AF456" i="37" s="1"/>
  <c r="A457" i="37"/>
  <c r="AE457" i="37" s="1"/>
  <c r="AF457" i="37" s="1"/>
  <c r="A458" i="37"/>
  <c r="AE458" i="37" s="1"/>
  <c r="AF458" i="37" s="1"/>
  <c r="A459" i="37"/>
  <c r="AE459" i="37" s="1"/>
  <c r="AF459" i="37" s="1"/>
  <c r="A460" i="37"/>
  <c r="AE460" i="37" s="1"/>
  <c r="AF460" i="37" s="1"/>
  <c r="A461" i="37"/>
  <c r="AE461" i="37" s="1"/>
  <c r="AF461" i="37" s="1"/>
  <c r="A462" i="37"/>
  <c r="AE462" i="37" s="1"/>
  <c r="AF462" i="37" s="1"/>
  <c r="A463" i="37"/>
  <c r="AE463" i="37" s="1"/>
  <c r="AF463" i="37" s="1"/>
  <c r="A464" i="37"/>
  <c r="AE464" i="37" s="1"/>
  <c r="AF464" i="37" s="1"/>
  <c r="A465" i="37"/>
  <c r="AE465" i="37" s="1"/>
  <c r="AF465" i="37" s="1"/>
  <c r="A466" i="37"/>
  <c r="AE466" i="37" s="1"/>
  <c r="AF466" i="37" s="1"/>
  <c r="A467" i="37"/>
  <c r="AE467" i="37" s="1"/>
  <c r="AF467" i="37" s="1"/>
  <c r="A468" i="37"/>
  <c r="AE468" i="37" s="1"/>
  <c r="AF468" i="37" s="1"/>
  <c r="A469" i="37"/>
  <c r="AE469" i="37" s="1"/>
  <c r="AF469" i="37" s="1"/>
  <c r="A470" i="37"/>
  <c r="AE470" i="37" s="1"/>
  <c r="AF470" i="37" s="1"/>
  <c r="A471" i="37"/>
  <c r="X471" i="37" s="1"/>
  <c r="A472" i="37"/>
  <c r="AE472" i="37" s="1"/>
  <c r="AF472" i="37" s="1"/>
  <c r="A473" i="37"/>
  <c r="AE473" i="37" s="1"/>
  <c r="AF473" i="37" s="1"/>
  <c r="A474" i="37"/>
  <c r="AE474" i="37" s="1"/>
  <c r="AF474" i="37" s="1"/>
  <c r="A475" i="37"/>
  <c r="AE475" i="37" s="1"/>
  <c r="AF475" i="37" s="1"/>
  <c r="A476" i="37"/>
  <c r="AE476" i="37" s="1"/>
  <c r="AF476" i="37" s="1"/>
  <c r="A477" i="37"/>
  <c r="AE477" i="37" s="1"/>
  <c r="AF477" i="37" s="1"/>
  <c r="A478" i="37"/>
  <c r="AE478" i="37" s="1"/>
  <c r="AF478" i="37" s="1"/>
  <c r="A479" i="37"/>
  <c r="AE479" i="37" s="1"/>
  <c r="AF479" i="37" s="1"/>
  <c r="A480" i="37"/>
  <c r="AE480" i="37" s="1"/>
  <c r="AF480" i="37" s="1"/>
  <c r="A481" i="37"/>
  <c r="AE481" i="37" s="1"/>
  <c r="AF481" i="37" s="1"/>
  <c r="A482" i="37"/>
  <c r="AE482" i="37" s="1"/>
  <c r="AF482" i="37" s="1"/>
  <c r="A483" i="37"/>
  <c r="AE483" i="37" s="1"/>
  <c r="AF483" i="37" s="1"/>
  <c r="A484" i="37"/>
  <c r="AE484" i="37" s="1"/>
  <c r="AF484" i="37" s="1"/>
  <c r="A485" i="37"/>
  <c r="A486" i="37"/>
  <c r="AE486" i="37" s="1"/>
  <c r="AF486" i="37" s="1"/>
  <c r="A487" i="37"/>
  <c r="AE487" i="37" s="1"/>
  <c r="AF487" i="37" s="1"/>
  <c r="A488" i="37"/>
  <c r="AE488" i="37" s="1"/>
  <c r="AF488" i="37" s="1"/>
  <c r="A489" i="37"/>
  <c r="AE489" i="37" s="1"/>
  <c r="AF489" i="37" s="1"/>
  <c r="A490" i="37"/>
  <c r="AE490" i="37" s="1"/>
  <c r="AF490" i="37" s="1"/>
  <c r="A491" i="37"/>
  <c r="AE491" i="37" s="1"/>
  <c r="AF491" i="37" s="1"/>
  <c r="A492" i="37"/>
  <c r="AE492" i="37" s="1"/>
  <c r="AF492" i="37" s="1"/>
  <c r="A493" i="37"/>
  <c r="AE493" i="37" s="1"/>
  <c r="AF493" i="37" s="1"/>
  <c r="A494" i="37"/>
  <c r="AE494" i="37" s="1"/>
  <c r="AF494" i="37" s="1"/>
  <c r="A495" i="37"/>
  <c r="AE495" i="37" s="1"/>
  <c r="AF495" i="37" s="1"/>
  <c r="A496" i="37"/>
  <c r="X496" i="37" s="1"/>
  <c r="A497" i="37"/>
  <c r="AE497" i="37" s="1"/>
  <c r="AF497" i="37" s="1"/>
  <c r="A498" i="37"/>
  <c r="AE498" i="37" s="1"/>
  <c r="AF498" i="37" s="1"/>
  <c r="A499" i="37"/>
  <c r="AE499" i="37" s="1"/>
  <c r="AF499" i="37" s="1"/>
  <c r="A500" i="37"/>
  <c r="AE500" i="37" s="1"/>
  <c r="AF500" i="37" s="1"/>
  <c r="A501" i="37"/>
  <c r="AE501" i="37" s="1"/>
  <c r="A502" i="37"/>
  <c r="X502" i="37" s="1"/>
  <c r="A503" i="37"/>
  <c r="X503" i="37" s="1"/>
  <c r="A504" i="37"/>
  <c r="AE504" i="37" s="1"/>
  <c r="AF504" i="37" s="1"/>
  <c r="A505" i="37"/>
  <c r="AE505" i="37" s="1"/>
  <c r="AF505" i="37" s="1"/>
  <c r="A506" i="37"/>
  <c r="AE506" i="37" s="1"/>
  <c r="AF506" i="37" s="1"/>
  <c r="A507" i="37"/>
  <c r="X507" i="37" s="1"/>
  <c r="A508" i="37"/>
  <c r="AE508" i="37" s="1"/>
  <c r="AF508" i="37" s="1"/>
  <c r="A509" i="37"/>
  <c r="AE509" i="37" s="1"/>
  <c r="AF509" i="37" s="1"/>
  <c r="A510" i="37"/>
  <c r="AE510" i="37" s="1"/>
  <c r="AF510" i="37" s="1"/>
  <c r="A511" i="37"/>
  <c r="A512" i="37"/>
  <c r="A513" i="37"/>
  <c r="X513" i="37" s="1"/>
  <c r="A514" i="37"/>
  <c r="AE514" i="37" s="1"/>
  <c r="AF514" i="37" s="1"/>
  <c r="A515" i="37"/>
  <c r="X515" i="37" s="1"/>
  <c r="A516" i="37"/>
  <c r="A517" i="37"/>
  <c r="AE517" i="37" s="1"/>
  <c r="AF517" i="37" s="1"/>
  <c r="A518" i="37"/>
  <c r="AE518" i="37" s="1"/>
  <c r="AF518" i="37" s="1"/>
  <c r="A519" i="37"/>
  <c r="AE519" i="37" s="1"/>
  <c r="AF519" i="37" s="1"/>
  <c r="A520" i="37"/>
  <c r="AE520" i="37" s="1"/>
  <c r="AF520" i="37" s="1"/>
  <c r="A521" i="37"/>
  <c r="AE521" i="37" s="1"/>
  <c r="AF521" i="37" s="1"/>
  <c r="A522" i="37"/>
  <c r="AE522" i="37" s="1"/>
  <c r="AF522" i="37" s="1"/>
  <c r="A523" i="37"/>
  <c r="X523" i="37" s="1"/>
  <c r="A524" i="37"/>
  <c r="AE524" i="37" s="1"/>
  <c r="A525" i="37"/>
  <c r="A526" i="37"/>
  <c r="AE526" i="37" s="1"/>
  <c r="AF526" i="37" s="1"/>
  <c r="A527" i="37"/>
  <c r="AE527" i="37" s="1"/>
  <c r="AF527" i="37" s="1"/>
  <c r="A528" i="37"/>
  <c r="X528" i="37" s="1"/>
  <c r="A529" i="37"/>
  <c r="AE529" i="37" s="1"/>
  <c r="AF529" i="37" s="1"/>
  <c r="A530" i="37"/>
  <c r="AE530" i="37" s="1"/>
  <c r="AF530" i="37" s="1"/>
  <c r="A531" i="37"/>
  <c r="AE531" i="37" s="1"/>
  <c r="AF531" i="37" s="1"/>
  <c r="A532" i="37"/>
  <c r="AE532" i="37" s="1"/>
  <c r="AF532" i="37" s="1"/>
  <c r="A533" i="37"/>
  <c r="AE533" i="37" s="1"/>
  <c r="AF533" i="37" s="1"/>
  <c r="A534" i="37"/>
  <c r="AE534" i="37" s="1"/>
  <c r="AF534" i="37" s="1"/>
  <c r="A535" i="37"/>
  <c r="AE535" i="37" s="1"/>
  <c r="AF535" i="37" s="1"/>
  <c r="A536" i="37"/>
  <c r="AE536" i="37" s="1"/>
  <c r="AF536" i="37" s="1"/>
  <c r="A537" i="37"/>
  <c r="AE537" i="37" s="1"/>
  <c r="AF537" i="37" s="1"/>
  <c r="A538" i="37"/>
  <c r="AE538" i="37" s="1"/>
  <c r="AF538" i="37" s="1"/>
  <c r="A539" i="37"/>
  <c r="AE539" i="37" s="1"/>
  <c r="AF539" i="37" s="1"/>
  <c r="A540" i="37"/>
  <c r="AE540" i="37" s="1"/>
  <c r="AF540" i="37" s="1"/>
  <c r="A541" i="37"/>
  <c r="AE541" i="37" s="1"/>
  <c r="AF541" i="37" s="1"/>
  <c r="A542" i="37"/>
  <c r="AE542" i="37" s="1"/>
  <c r="AF542" i="37" s="1"/>
  <c r="A543" i="37"/>
  <c r="AE543" i="37" s="1"/>
  <c r="AF543" i="37" s="1"/>
  <c r="A544" i="37"/>
  <c r="AE544" i="37" s="1"/>
  <c r="AF544" i="37" s="1"/>
  <c r="A545" i="37"/>
  <c r="AE545" i="37" s="1"/>
  <c r="AF545" i="37" s="1"/>
  <c r="A546" i="37"/>
  <c r="AE546" i="37" s="1"/>
  <c r="AF546" i="37" s="1"/>
  <c r="A547" i="37"/>
  <c r="AE547" i="37" s="1"/>
  <c r="AF547" i="37" s="1"/>
  <c r="A548" i="37"/>
  <c r="AE548" i="37" s="1"/>
  <c r="AF548" i="37" s="1"/>
  <c r="A549" i="37"/>
  <c r="AE549" i="37" s="1"/>
  <c r="AF549" i="37" s="1"/>
  <c r="A550" i="37"/>
  <c r="AE550" i="37" s="1"/>
  <c r="AF550" i="37" s="1"/>
  <c r="A551" i="37"/>
  <c r="AE551" i="37" s="1"/>
  <c r="AF551" i="37" s="1"/>
  <c r="A552" i="37"/>
  <c r="AE552" i="37" s="1"/>
  <c r="AF552" i="37" s="1"/>
  <c r="A553" i="37"/>
  <c r="AE553" i="37" s="1"/>
  <c r="AF553" i="37" s="1"/>
  <c r="A554" i="37"/>
  <c r="AE554" i="37" s="1"/>
  <c r="AF554" i="37" s="1"/>
  <c r="A555" i="37"/>
  <c r="AE555" i="37" s="1"/>
  <c r="AF555" i="37" s="1"/>
  <c r="A556" i="37"/>
  <c r="AE556" i="37" s="1"/>
  <c r="AF556" i="37" s="1"/>
  <c r="A557" i="37"/>
  <c r="AE557" i="37" s="1"/>
  <c r="AF557" i="37" s="1"/>
  <c r="A558" i="37"/>
  <c r="AE558" i="37" s="1"/>
  <c r="AF558" i="37" s="1"/>
  <c r="A559" i="37"/>
  <c r="AE559" i="37" s="1"/>
  <c r="AF559" i="37" s="1"/>
  <c r="A560" i="37"/>
  <c r="AE560" i="37" s="1"/>
  <c r="AF560" i="37" s="1"/>
  <c r="A561" i="37"/>
  <c r="AE561" i="37" s="1"/>
  <c r="AF561" i="37" s="1"/>
  <c r="A562" i="37"/>
  <c r="AE562" i="37" s="1"/>
  <c r="AF562" i="37" s="1"/>
  <c r="A563" i="37"/>
  <c r="AE563" i="37" s="1"/>
  <c r="AF563" i="37" s="1"/>
  <c r="A564" i="37"/>
  <c r="AE564" i="37" s="1"/>
  <c r="AF564" i="37" s="1"/>
  <c r="A565" i="37"/>
  <c r="AE565" i="37" s="1"/>
  <c r="A566" i="37"/>
  <c r="X566" i="37" s="1"/>
  <c r="A567" i="37"/>
  <c r="AE567" i="37" s="1"/>
  <c r="AF567" i="37" s="1"/>
  <c r="A568" i="37"/>
  <c r="AE568" i="37" s="1"/>
  <c r="AF568" i="37" s="1"/>
  <c r="A569" i="37"/>
  <c r="AE569" i="37" s="1"/>
  <c r="AF569" i="37" s="1"/>
  <c r="A570" i="37"/>
  <c r="AE570" i="37" s="1"/>
  <c r="AF570" i="37" s="1"/>
  <c r="A571" i="37"/>
  <c r="X571" i="37" s="1"/>
  <c r="A572" i="37"/>
  <c r="AE572" i="37" s="1"/>
  <c r="AF572" i="37" s="1"/>
  <c r="A573" i="37"/>
  <c r="AE573" i="37" s="1"/>
  <c r="AF573" i="37" s="1"/>
  <c r="A574" i="37"/>
  <c r="AE574" i="37" s="1"/>
  <c r="AF574" i="37" s="1"/>
  <c r="A575" i="37"/>
  <c r="AE575" i="37" s="1"/>
  <c r="AF575" i="37" s="1"/>
  <c r="A576" i="37"/>
  <c r="AE576" i="37" s="1"/>
  <c r="AF576" i="37" s="1"/>
  <c r="A577" i="37"/>
  <c r="X577" i="37" s="1"/>
  <c r="A578" i="37"/>
  <c r="AE578" i="37" s="1"/>
  <c r="AF578" i="37" s="1"/>
  <c r="A579" i="37"/>
  <c r="AE579" i="37" s="1"/>
  <c r="AF579" i="37" s="1"/>
  <c r="A580" i="37"/>
  <c r="AE580" i="37" s="1"/>
  <c r="AF580" i="37" s="1"/>
  <c r="A581" i="37"/>
  <c r="AE581" i="37" s="1"/>
  <c r="AF581" i="37" s="1"/>
  <c r="A582" i="37"/>
  <c r="AE582" i="37" s="1"/>
  <c r="AF582" i="37" s="1"/>
  <c r="A583" i="37"/>
  <c r="AE583" i="37" s="1"/>
  <c r="AF583" i="37" s="1"/>
  <c r="A584" i="37"/>
  <c r="AE584" i="37" s="1"/>
  <c r="AF584" i="37" s="1"/>
  <c r="A585" i="37"/>
  <c r="AE585" i="37" s="1"/>
  <c r="AF585" i="37" s="1"/>
  <c r="A586" i="37"/>
  <c r="AE586" i="37" s="1"/>
  <c r="AF586" i="37" s="1"/>
  <c r="A587" i="37"/>
  <c r="AE587" i="37" s="1"/>
  <c r="AF587" i="37" s="1"/>
  <c r="A588" i="37"/>
  <c r="AE588" i="37" s="1"/>
  <c r="AF588" i="37" s="1"/>
  <c r="A589" i="37"/>
  <c r="AE589" i="37" s="1"/>
  <c r="AF589" i="37" s="1"/>
  <c r="A590" i="37"/>
  <c r="AE590" i="37" s="1"/>
  <c r="AF590" i="37" s="1"/>
  <c r="A591" i="37"/>
  <c r="AE591" i="37" s="1"/>
  <c r="AF591" i="37" s="1"/>
  <c r="A592" i="37"/>
  <c r="AE592" i="37" s="1"/>
  <c r="AF592" i="37" s="1"/>
  <c r="A593" i="37"/>
  <c r="AE593" i="37" s="1"/>
  <c r="AF593" i="37" s="1"/>
  <c r="A594" i="37"/>
  <c r="AE594" i="37" s="1"/>
  <c r="AF594" i="37" s="1"/>
  <c r="A595" i="37"/>
  <c r="AE595" i="37" s="1"/>
  <c r="AF595" i="37" s="1"/>
  <c r="A596" i="37"/>
  <c r="AE596" i="37" s="1"/>
  <c r="AF596" i="37" s="1"/>
  <c r="A597" i="37"/>
  <c r="AE597" i="37" s="1"/>
  <c r="AF597" i="37" s="1"/>
  <c r="A598" i="37"/>
  <c r="AE598" i="37" s="1"/>
  <c r="AF598" i="37" s="1"/>
  <c r="A599" i="37"/>
  <c r="AE599" i="37" s="1"/>
  <c r="AF599" i="37" s="1"/>
  <c r="A600" i="37"/>
  <c r="AE600" i="37" s="1"/>
  <c r="AF600" i="37" s="1"/>
  <c r="A601" i="37"/>
  <c r="AE601" i="37" s="1"/>
  <c r="AF601" i="37" s="1"/>
  <c r="A602" i="37"/>
  <c r="AE602" i="37" s="1"/>
  <c r="AF602" i="37" s="1"/>
  <c r="A603" i="37"/>
  <c r="AE603" i="37" s="1"/>
  <c r="AF603" i="37" s="1"/>
  <c r="A604" i="37"/>
  <c r="AE604" i="37" s="1"/>
  <c r="AF604" i="37" s="1"/>
  <c r="A605" i="37"/>
  <c r="AE605" i="37" s="1"/>
  <c r="AF605" i="37" s="1"/>
  <c r="A606" i="37"/>
  <c r="AE606" i="37" s="1"/>
  <c r="AF606" i="37" s="1"/>
  <c r="A607" i="37"/>
  <c r="AE607" i="37" s="1"/>
  <c r="AF607" i="37" s="1"/>
  <c r="A608" i="37"/>
  <c r="AE608" i="37" s="1"/>
  <c r="AF608" i="37" s="1"/>
  <c r="A609" i="37"/>
  <c r="AE609" i="37" s="1"/>
  <c r="AF609" i="37" s="1"/>
  <c r="A610" i="37"/>
  <c r="AE610" i="37" s="1"/>
  <c r="AF610" i="37" s="1"/>
  <c r="A611" i="37"/>
  <c r="AE611" i="37" s="1"/>
  <c r="AF611" i="37" s="1"/>
  <c r="A612" i="37"/>
  <c r="AE612" i="37" s="1"/>
  <c r="AF612" i="37" s="1"/>
  <c r="A613" i="37"/>
  <c r="AE613" i="37" s="1"/>
  <c r="AF613" i="37" s="1"/>
  <c r="A614" i="37"/>
  <c r="AE614" i="37" s="1"/>
  <c r="AF614" i="37" s="1"/>
  <c r="A615" i="37"/>
  <c r="X615" i="37" s="1"/>
  <c r="A616" i="37"/>
  <c r="AE616" i="37" s="1"/>
  <c r="AF616" i="37" s="1"/>
  <c r="A617" i="37"/>
  <c r="X617" i="37" s="1"/>
  <c r="A618" i="37"/>
  <c r="X618" i="37" s="1"/>
  <c r="A619" i="37"/>
  <c r="AE619" i="37" s="1"/>
  <c r="A620" i="37"/>
  <c r="A621" i="37"/>
  <c r="A622" i="37"/>
  <c r="AE622" i="37" s="1"/>
  <c r="AF622" i="37" s="1"/>
  <c r="A623" i="37"/>
  <c r="X623" i="37" s="1"/>
  <c r="A624" i="37"/>
  <c r="AE624" i="37" s="1"/>
  <c r="AF624" i="37" s="1"/>
  <c r="A625" i="37"/>
  <c r="X625" i="37" s="1"/>
  <c r="A626" i="37"/>
  <c r="X626" i="37" s="1"/>
  <c r="A627" i="37"/>
  <c r="X627" i="37" s="1"/>
  <c r="A628" i="37"/>
  <c r="A629" i="37"/>
  <c r="A630" i="37"/>
  <c r="X630" i="37" s="1"/>
  <c r="A631" i="37"/>
  <c r="AE631" i="37" s="1"/>
  <c r="AF631" i="37" s="1"/>
  <c r="A632" i="37"/>
  <c r="A633" i="37"/>
  <c r="A634" i="37"/>
  <c r="AE634" i="37" s="1"/>
  <c r="AF634" i="37" s="1"/>
  <c r="A635" i="37"/>
  <c r="AE635" i="37" s="1"/>
  <c r="AE636" i="37" s="1"/>
  <c r="AF636" i="37" s="1"/>
  <c r="A636" i="37"/>
  <c r="X636" i="37" s="1"/>
  <c r="A637" i="37"/>
  <c r="AE637" i="37" s="1"/>
  <c r="AF637" i="37" s="1"/>
  <c r="A638" i="37"/>
  <c r="AE638" i="37" s="1"/>
  <c r="AF638" i="37" s="1"/>
  <c r="A639" i="37"/>
  <c r="AE639" i="37" s="1"/>
  <c r="AF639" i="37" s="1"/>
  <c r="A640" i="37"/>
  <c r="AE640" i="37" s="1"/>
  <c r="AF640" i="37" s="1"/>
  <c r="A641" i="37"/>
  <c r="AE641" i="37" s="1"/>
  <c r="AF641" i="37" s="1"/>
  <c r="A642" i="37"/>
  <c r="AE642" i="37" s="1"/>
  <c r="AF642" i="37" s="1"/>
  <c r="A643" i="37"/>
  <c r="AE643" i="37" s="1"/>
  <c r="AF643" i="37" s="1"/>
  <c r="A644" i="37"/>
  <c r="AE644" i="37" s="1"/>
  <c r="AF644" i="37" s="1"/>
  <c r="A645" i="37"/>
  <c r="AE645" i="37" s="1"/>
  <c r="AF645" i="37" s="1"/>
  <c r="R35" i="37"/>
  <c r="R36" i="37"/>
  <c r="R37" i="37"/>
  <c r="R38" i="37"/>
  <c r="R39" i="37"/>
  <c r="R40" i="37"/>
  <c r="R41" i="37"/>
  <c r="R42" i="37"/>
  <c r="R43" i="37"/>
  <c r="R44" i="37"/>
  <c r="R45" i="37"/>
  <c r="R46" i="37"/>
  <c r="R47" i="37"/>
  <c r="R48" i="37"/>
  <c r="R49" i="37"/>
  <c r="R50" i="37"/>
  <c r="R51" i="37"/>
  <c r="R52" i="37"/>
  <c r="R53" i="37"/>
  <c r="R54" i="37"/>
  <c r="R55" i="37"/>
  <c r="R56" i="37"/>
  <c r="R57" i="37"/>
  <c r="R58" i="37"/>
  <c r="R59" i="37"/>
  <c r="R60" i="37"/>
  <c r="R61" i="37"/>
  <c r="R62" i="37"/>
  <c r="R63" i="37"/>
  <c r="R64" i="37"/>
  <c r="W64" i="37" s="1"/>
  <c r="AC64" i="37" s="1"/>
  <c r="R65" i="37"/>
  <c r="W65" i="37" s="1"/>
  <c r="AC65" i="37" s="1"/>
  <c r="R66" i="37"/>
  <c r="R67" i="37"/>
  <c r="R68" i="37"/>
  <c r="R69" i="37"/>
  <c r="R70" i="37"/>
  <c r="R71" i="37"/>
  <c r="R72" i="37"/>
  <c r="R73" i="37"/>
  <c r="R74" i="37"/>
  <c r="R75" i="37"/>
  <c r="R76" i="37"/>
  <c r="R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W113" i="37" s="1"/>
  <c r="AC113" i="37" s="1"/>
  <c r="R114" i="37"/>
  <c r="S114" i="37" s="1"/>
  <c r="R115" i="37"/>
  <c r="R116" i="37"/>
  <c r="R117" i="37"/>
  <c r="R118" i="37"/>
  <c r="R119" i="37"/>
  <c r="R120" i="37"/>
  <c r="R121" i="37"/>
  <c r="R122" i="37"/>
  <c r="R123" i="37"/>
  <c r="R124" i="37"/>
  <c r="R125" i="37"/>
  <c r="R126" i="37"/>
  <c r="R127" i="37"/>
  <c r="R128" i="37"/>
  <c r="R129" i="37"/>
  <c r="R130" i="37"/>
  <c r="R131" i="37"/>
  <c r="W131" i="37" s="1"/>
  <c r="AC131" i="37" s="1"/>
  <c r="R132" i="37"/>
  <c r="W132" i="37" s="1"/>
  <c r="AC132" i="37" s="1"/>
  <c r="R133" i="37"/>
  <c r="W133" i="37" s="1"/>
  <c r="AC133" i="37" s="1"/>
  <c r="R134" i="37"/>
  <c r="W134" i="37" s="1"/>
  <c r="AC134" i="37" s="1"/>
  <c r="R135" i="37"/>
  <c r="W135" i="37" s="1"/>
  <c r="AC135" i="37" s="1"/>
  <c r="R136" i="37"/>
  <c r="W136" i="37" s="1"/>
  <c r="AC136" i="37" s="1"/>
  <c r="R137" i="37"/>
  <c r="W137" i="37" s="1"/>
  <c r="AC137" i="37" s="1"/>
  <c r="R138" i="37"/>
  <c r="W138" i="37" s="1"/>
  <c r="AC138" i="37" s="1"/>
  <c r="R139" i="37"/>
  <c r="R140" i="37"/>
  <c r="R141" i="37"/>
  <c r="R142" i="37"/>
  <c r="W142" i="37" s="1"/>
  <c r="AC142" i="37" s="1"/>
  <c r="R143" i="37"/>
  <c r="S143" i="37" s="1"/>
  <c r="R144" i="37"/>
  <c r="R145" i="37"/>
  <c r="W145" i="37" s="1"/>
  <c r="AC145" i="37" s="1"/>
  <c r="R146" i="37"/>
  <c r="R147" i="37"/>
  <c r="R148" i="37"/>
  <c r="R149" i="37"/>
  <c r="R150" i="37"/>
  <c r="R151" i="37"/>
  <c r="W151" i="37" s="1"/>
  <c r="AC151" i="37" s="1"/>
  <c r="R152" i="37"/>
  <c r="R153" i="37"/>
  <c r="R154" i="37"/>
  <c r="R155" i="37"/>
  <c r="R156" i="37"/>
  <c r="R157" i="37"/>
  <c r="R158" i="37"/>
  <c r="R159" i="37"/>
  <c r="R160" i="37"/>
  <c r="R161" i="37"/>
  <c r="W161" i="37" s="1"/>
  <c r="AC161" i="37" s="1"/>
  <c r="R162" i="37"/>
  <c r="R163" i="37"/>
  <c r="R164" i="37"/>
  <c r="W164" i="37" s="1"/>
  <c r="AC164" i="37" s="1"/>
  <c r="R165" i="37"/>
  <c r="R166" i="37"/>
  <c r="W166" i="37" s="1"/>
  <c r="AC166" i="37" s="1"/>
  <c r="R167" i="37"/>
  <c r="R168" i="37"/>
  <c r="R169" i="37"/>
  <c r="R170" i="37"/>
  <c r="W170" i="37" s="1"/>
  <c r="AC170" i="37" s="1"/>
  <c r="R171" i="37"/>
  <c r="R172" i="37"/>
  <c r="R173" i="37"/>
  <c r="R174" i="37"/>
  <c r="R175" i="37"/>
  <c r="R176" i="37"/>
  <c r="W176" i="37" s="1"/>
  <c r="AC176" i="37" s="1"/>
  <c r="R177" i="37"/>
  <c r="R178" i="37"/>
  <c r="W178" i="37" s="1"/>
  <c r="AC178" i="37" s="1"/>
  <c r="R179" i="37"/>
  <c r="R180" i="37"/>
  <c r="R181" i="37"/>
  <c r="R182" i="37"/>
  <c r="W182" i="37" s="1"/>
  <c r="AC182" i="37" s="1"/>
  <c r="R183" i="37"/>
  <c r="W183" i="37" s="1"/>
  <c r="AC183" i="37" s="1"/>
  <c r="R184" i="37"/>
  <c r="R185" i="37"/>
  <c r="R186" i="37"/>
  <c r="R187" i="37"/>
  <c r="R188" i="37"/>
  <c r="R189" i="37"/>
  <c r="R190" i="37"/>
  <c r="R191" i="37"/>
  <c r="W191" i="37" s="1"/>
  <c r="AC191" i="37" s="1"/>
  <c r="R192" i="37"/>
  <c r="R193" i="37"/>
  <c r="R194" i="37"/>
  <c r="R195" i="37"/>
  <c r="W195" i="37" s="1"/>
  <c r="AC195" i="37" s="1"/>
  <c r="R196" i="37"/>
  <c r="R197" i="37"/>
  <c r="R198" i="37"/>
  <c r="R199" i="37"/>
  <c r="R200" i="37"/>
  <c r="R201" i="37"/>
  <c r="R202" i="37"/>
  <c r="R203" i="37"/>
  <c r="R204" i="37"/>
  <c r="R205" i="37"/>
  <c r="R206" i="37"/>
  <c r="R207" i="37"/>
  <c r="W207" i="37" s="1"/>
  <c r="AC207" i="37" s="1"/>
  <c r="R208" i="37"/>
  <c r="W208" i="37" s="1"/>
  <c r="AC208" i="37" s="1"/>
  <c r="R209" i="37"/>
  <c r="R210" i="37"/>
  <c r="W210" i="37" s="1"/>
  <c r="AC210" i="37" s="1"/>
  <c r="R211" i="37"/>
  <c r="W211" i="37" s="1"/>
  <c r="AC211" i="37" s="1"/>
  <c r="R212" i="37"/>
  <c r="W212" i="37" s="1"/>
  <c r="AC212" i="37" s="1"/>
  <c r="R213" i="37"/>
  <c r="W213" i="37" s="1"/>
  <c r="AC213" i="37" s="1"/>
  <c r="R214" i="37"/>
  <c r="W214" i="37" s="1"/>
  <c r="AC214" i="37" s="1"/>
  <c r="R215" i="37"/>
  <c r="W215" i="37" s="1"/>
  <c r="AC215" i="37" s="1"/>
  <c r="R216" i="37"/>
  <c r="W216" i="37" s="1"/>
  <c r="AC216" i="37" s="1"/>
  <c r="R217" i="37"/>
  <c r="W217" i="37" s="1"/>
  <c r="AC217" i="37" s="1"/>
  <c r="R218" i="37"/>
  <c r="W218" i="37" s="1"/>
  <c r="AC218" i="37" s="1"/>
  <c r="R219" i="37"/>
  <c r="W219" i="37" s="1"/>
  <c r="AC219" i="37" s="1"/>
  <c r="R220" i="37"/>
  <c r="W220" i="37" s="1"/>
  <c r="AC220" i="37" s="1"/>
  <c r="R221" i="37"/>
  <c r="W221" i="37" s="1"/>
  <c r="AC221" i="37" s="1"/>
  <c r="R222" i="37"/>
  <c r="R223" i="37"/>
  <c r="R224" i="37"/>
  <c r="R225" i="37"/>
  <c r="R226" i="37"/>
  <c r="W226" i="37" s="1"/>
  <c r="AC226" i="37" s="1"/>
  <c r="R227" i="37"/>
  <c r="W227" i="37" s="1"/>
  <c r="AC227" i="37" s="1"/>
  <c r="R228" i="37"/>
  <c r="W228" i="37" s="1"/>
  <c r="AC228" i="37" s="1"/>
  <c r="R229" i="37"/>
  <c r="W229" i="37" s="1"/>
  <c r="AC229" i="37" s="1"/>
  <c r="R230" i="37"/>
  <c r="R231" i="37"/>
  <c r="W231" i="37" s="1"/>
  <c r="AC231" i="37" s="1"/>
  <c r="R232" i="37"/>
  <c r="W232" i="37" s="1"/>
  <c r="AC232" i="37" s="1"/>
  <c r="R233" i="37"/>
  <c r="R234" i="37"/>
  <c r="R235" i="37"/>
  <c r="W235" i="37" s="1"/>
  <c r="AC235" i="37" s="1"/>
  <c r="R236" i="37"/>
  <c r="W236" i="37" s="1"/>
  <c r="AC236" i="37" s="1"/>
  <c r="R237" i="37"/>
  <c r="W237" i="37" s="1"/>
  <c r="AC237" i="37" s="1"/>
  <c r="R238" i="37"/>
  <c r="W238" i="37" s="1"/>
  <c r="AC238" i="37" s="1"/>
  <c r="R239" i="37"/>
  <c r="W239" i="37" s="1"/>
  <c r="AC239" i="37" s="1"/>
  <c r="R240" i="37"/>
  <c r="R241" i="37"/>
  <c r="W241" i="37" s="1"/>
  <c r="AC241" i="37" s="1"/>
  <c r="R242" i="37"/>
  <c r="R243" i="37"/>
  <c r="R244" i="37"/>
  <c r="W244" i="37" s="1"/>
  <c r="AC244" i="37" s="1"/>
  <c r="R245" i="37"/>
  <c r="R246" i="37"/>
  <c r="W246" i="37" s="1"/>
  <c r="AC246" i="37" s="1"/>
  <c r="R247" i="37"/>
  <c r="W247" i="37" s="1"/>
  <c r="AC247" i="37" s="1"/>
  <c r="R248" i="37"/>
  <c r="W248" i="37" s="1"/>
  <c r="AC248" i="37" s="1"/>
  <c r="R249" i="37"/>
  <c r="W249" i="37" s="1"/>
  <c r="AC249" i="37" s="1"/>
  <c r="R250" i="37"/>
  <c r="W250" i="37" s="1"/>
  <c r="AC250" i="37" s="1"/>
  <c r="R251" i="37"/>
  <c r="W251" i="37" s="1"/>
  <c r="AC251" i="37" s="1"/>
  <c r="R252" i="37"/>
  <c r="W252" i="37" s="1"/>
  <c r="AC252" i="37" s="1"/>
  <c r="R253" i="37"/>
  <c r="W253" i="37" s="1"/>
  <c r="AC253" i="37" s="1"/>
  <c r="R254" i="37"/>
  <c r="R255" i="37"/>
  <c r="W255" i="37" s="1"/>
  <c r="AC255" i="37" s="1"/>
  <c r="R256" i="37"/>
  <c r="W256" i="37" s="1"/>
  <c r="AC256" i="37" s="1"/>
  <c r="R257" i="37"/>
  <c r="W257" i="37" s="1"/>
  <c r="AC257" i="37" s="1"/>
  <c r="R258" i="37"/>
  <c r="R259" i="37"/>
  <c r="W259" i="37" s="1"/>
  <c r="AC259" i="37" s="1"/>
  <c r="R260" i="37"/>
  <c r="W260" i="37" s="1"/>
  <c r="AC260" i="37" s="1"/>
  <c r="R261" i="37"/>
  <c r="W261" i="37" s="1"/>
  <c r="AC261" i="37" s="1"/>
  <c r="R262" i="37"/>
  <c r="W262" i="37" s="1"/>
  <c r="AC262" i="37" s="1"/>
  <c r="R263" i="37"/>
  <c r="W263" i="37" s="1"/>
  <c r="AC263" i="37" s="1"/>
  <c r="R264" i="37"/>
  <c r="W264" i="37" s="1"/>
  <c r="AC264" i="37" s="1"/>
  <c r="R265" i="37"/>
  <c r="W265" i="37" s="1"/>
  <c r="AC265" i="37" s="1"/>
  <c r="R266" i="37"/>
  <c r="R267" i="37"/>
  <c r="R268" i="37"/>
  <c r="W268" i="37" s="1"/>
  <c r="AC268" i="37" s="1"/>
  <c r="R269" i="37"/>
  <c r="W269" i="37" s="1"/>
  <c r="AC269" i="37" s="1"/>
  <c r="R270" i="37"/>
  <c r="W270" i="37" s="1"/>
  <c r="AC270" i="37" s="1"/>
  <c r="R271" i="37"/>
  <c r="W271" i="37" s="1"/>
  <c r="AC271" i="37" s="1"/>
  <c r="R272" i="37"/>
  <c r="R273" i="37"/>
  <c r="W273" i="37" s="1"/>
  <c r="AC273" i="37" s="1"/>
  <c r="R274" i="37"/>
  <c r="R275" i="37"/>
  <c r="W275" i="37" s="1"/>
  <c r="AC275" i="37" s="1"/>
  <c r="R276" i="37"/>
  <c r="W276" i="37" s="1"/>
  <c r="AC276" i="37" s="1"/>
  <c r="R277" i="37"/>
  <c r="R278" i="37"/>
  <c r="W278" i="37" s="1"/>
  <c r="AC278" i="37" s="1"/>
  <c r="R279" i="37"/>
  <c r="R280" i="37"/>
  <c r="W280" i="37" s="1"/>
  <c r="AC280" i="37" s="1"/>
  <c r="R281" i="37"/>
  <c r="W281" i="37" s="1"/>
  <c r="AC281" i="37" s="1"/>
  <c r="R282" i="37"/>
  <c r="W282" i="37" s="1"/>
  <c r="AC282" i="37" s="1"/>
  <c r="R283" i="37"/>
  <c r="W283" i="37" s="1"/>
  <c r="AC283" i="37" s="1"/>
  <c r="R284" i="37"/>
  <c r="W284" i="37" s="1"/>
  <c r="AC284" i="37" s="1"/>
  <c r="R285" i="37"/>
  <c r="W285" i="37" s="1"/>
  <c r="AC285" i="37" s="1"/>
  <c r="R286" i="37"/>
  <c r="W286" i="37" s="1"/>
  <c r="AC286" i="37" s="1"/>
  <c r="R287" i="37"/>
  <c r="R288" i="37"/>
  <c r="R289" i="37"/>
  <c r="W289" i="37" s="1"/>
  <c r="AC289" i="37" s="1"/>
  <c r="R290" i="37"/>
  <c r="R291" i="37"/>
  <c r="W291" i="37" s="1"/>
  <c r="AC291" i="37" s="1"/>
  <c r="R292" i="37"/>
  <c r="W292" i="37" s="1"/>
  <c r="AC292" i="37" s="1"/>
  <c r="R293" i="37"/>
  <c r="W293" i="37" s="1"/>
  <c r="AC293" i="37" s="1"/>
  <c r="R294" i="37"/>
  <c r="W294" i="37" s="1"/>
  <c r="AC294" i="37" s="1"/>
  <c r="R295" i="37"/>
  <c r="W295" i="37" s="1"/>
  <c r="AC295" i="37" s="1"/>
  <c r="R296" i="37"/>
  <c r="W296" i="37" s="1"/>
  <c r="AC296" i="37" s="1"/>
  <c r="R297" i="37"/>
  <c r="W297" i="37" s="1"/>
  <c r="AC297" i="37" s="1"/>
  <c r="R298" i="37"/>
  <c r="R299" i="37"/>
  <c r="W299" i="37" s="1"/>
  <c r="AC299" i="37" s="1"/>
  <c r="R300" i="37"/>
  <c r="R301" i="37"/>
  <c r="R302" i="37"/>
  <c r="W302" i="37" s="1"/>
  <c r="AC302" i="37" s="1"/>
  <c r="R303" i="37"/>
  <c r="W303" i="37" s="1"/>
  <c r="AC303" i="37" s="1"/>
  <c r="R304" i="37"/>
  <c r="W304" i="37" s="1"/>
  <c r="AC304" i="37" s="1"/>
  <c r="R305" i="37"/>
  <c r="W305" i="37" s="1"/>
  <c r="AC305" i="37" s="1"/>
  <c r="R306" i="37"/>
  <c r="R307" i="37"/>
  <c r="W307" i="37" s="1"/>
  <c r="AC307" i="37" s="1"/>
  <c r="R308" i="37"/>
  <c r="W308" i="37" s="1"/>
  <c r="AC308" i="37" s="1"/>
  <c r="R309" i="37"/>
  <c r="W309" i="37" s="1"/>
  <c r="AC309" i="37" s="1"/>
  <c r="R310" i="37"/>
  <c r="W310" i="37" s="1"/>
  <c r="AC310" i="37" s="1"/>
  <c r="R311" i="37"/>
  <c r="W311" i="37" s="1"/>
  <c r="AC311" i="37" s="1"/>
  <c r="R312" i="37"/>
  <c r="W312" i="37" s="1"/>
  <c r="AC312" i="37" s="1"/>
  <c r="R313" i="37"/>
  <c r="W313" i="37" s="1"/>
  <c r="AC313" i="37" s="1"/>
  <c r="R314" i="37"/>
  <c r="W314" i="37" s="1"/>
  <c r="AC314" i="37" s="1"/>
  <c r="R315" i="37"/>
  <c r="W315" i="37" s="1"/>
  <c r="AC315" i="37" s="1"/>
  <c r="R316" i="37"/>
  <c r="W316" i="37" s="1"/>
  <c r="AC316" i="37" s="1"/>
  <c r="R317" i="37"/>
  <c r="W317" i="37" s="1"/>
  <c r="AC317" i="37" s="1"/>
  <c r="R318" i="37"/>
  <c r="R319" i="37"/>
  <c r="W319" i="37" s="1"/>
  <c r="AC319" i="37" s="1"/>
  <c r="R320" i="37"/>
  <c r="W320" i="37" s="1"/>
  <c r="AC320" i="37" s="1"/>
  <c r="R321" i="37"/>
  <c r="W321" i="37" s="1"/>
  <c r="AC321" i="37" s="1"/>
  <c r="R322" i="37"/>
  <c r="R323" i="37"/>
  <c r="R324" i="37"/>
  <c r="R325" i="37"/>
  <c r="R326" i="37"/>
  <c r="W326" i="37" s="1"/>
  <c r="AC326" i="37" s="1"/>
  <c r="R327" i="37"/>
  <c r="R328" i="37"/>
  <c r="R329" i="37"/>
  <c r="R330" i="37"/>
  <c r="R331" i="37"/>
  <c r="R332" i="37"/>
  <c r="R333" i="37"/>
  <c r="R334" i="37"/>
  <c r="W334" i="37" s="1"/>
  <c r="AC334" i="37" s="1"/>
  <c r="R335" i="37"/>
  <c r="W335" i="37" s="1"/>
  <c r="AC335" i="37" s="1"/>
  <c r="R336" i="37"/>
  <c r="W336" i="37" s="1"/>
  <c r="AC336" i="37" s="1"/>
  <c r="R337" i="37"/>
  <c r="R338" i="37"/>
  <c r="R339" i="37"/>
  <c r="W339" i="37" s="1"/>
  <c r="AC339" i="37" s="1"/>
  <c r="R340" i="37"/>
  <c r="R341" i="37"/>
  <c r="R342" i="37"/>
  <c r="R343" i="37"/>
  <c r="R344" i="37"/>
  <c r="R345" i="37"/>
  <c r="W345" i="37" s="1"/>
  <c r="AC345" i="37" s="1"/>
  <c r="R346" i="37"/>
  <c r="R347" i="37"/>
  <c r="W347" i="37" s="1"/>
  <c r="AC347" i="37" s="1"/>
  <c r="R348" i="37"/>
  <c r="W348" i="37" s="1"/>
  <c r="AC348" i="37" s="1"/>
  <c r="R349" i="37"/>
  <c r="W349" i="37" s="1"/>
  <c r="AC349" i="37" s="1"/>
  <c r="R350" i="37"/>
  <c r="R351" i="37"/>
  <c r="W351" i="37" s="1"/>
  <c r="AC351" i="37" s="1"/>
  <c r="R352" i="37"/>
  <c r="W352" i="37" s="1"/>
  <c r="AC352" i="37" s="1"/>
  <c r="R353" i="37"/>
  <c r="R354" i="37"/>
  <c r="W354" i="37" s="1"/>
  <c r="AC354" i="37" s="1"/>
  <c r="R355" i="37"/>
  <c r="W355" i="37" s="1"/>
  <c r="AC355" i="37" s="1"/>
  <c r="R356" i="37"/>
  <c r="W356" i="37" s="1"/>
  <c r="AC356" i="37" s="1"/>
  <c r="R357" i="37"/>
  <c r="R358" i="37"/>
  <c r="W358" i="37" s="1"/>
  <c r="AC358" i="37" s="1"/>
  <c r="R359" i="37"/>
  <c r="W359" i="37" s="1"/>
  <c r="AC359" i="37" s="1"/>
  <c r="R360" i="37"/>
  <c r="R361" i="37"/>
  <c r="W361" i="37" s="1"/>
  <c r="AC361" i="37" s="1"/>
  <c r="R362" i="37"/>
  <c r="R363" i="37"/>
  <c r="R364" i="37"/>
  <c r="W364" i="37" s="1"/>
  <c r="AC364" i="37" s="1"/>
  <c r="R365" i="37"/>
  <c r="W365" i="37" s="1"/>
  <c r="AC365" i="37" s="1"/>
  <c r="R366" i="37"/>
  <c r="W366" i="37" s="1"/>
  <c r="AC366" i="37" s="1"/>
  <c r="R367" i="37"/>
  <c r="W367" i="37" s="1"/>
  <c r="AC367" i="37" s="1"/>
  <c r="R368" i="37"/>
  <c r="R369" i="37"/>
  <c r="R370" i="37"/>
  <c r="R371" i="37"/>
  <c r="R372" i="37"/>
  <c r="R373" i="37"/>
  <c r="R374" i="37"/>
  <c r="R375" i="37"/>
  <c r="W375" i="37" s="1"/>
  <c r="AC375" i="37" s="1"/>
  <c r="R376" i="37"/>
  <c r="W376" i="37" s="1"/>
  <c r="AC376" i="37" s="1"/>
  <c r="R377" i="37"/>
  <c r="W377" i="37" s="1"/>
  <c r="AC377" i="37" s="1"/>
  <c r="R378" i="37"/>
  <c r="W378" i="37" s="1"/>
  <c r="AC378" i="37" s="1"/>
  <c r="R379" i="37"/>
  <c r="R380" i="37"/>
  <c r="R381" i="37"/>
  <c r="R382" i="37"/>
  <c r="W382" i="37" s="1"/>
  <c r="AC382" i="37" s="1"/>
  <c r="R383" i="37"/>
  <c r="R384" i="37"/>
  <c r="W384" i="37" s="1"/>
  <c r="AC384" i="37" s="1"/>
  <c r="R385" i="37"/>
  <c r="W385" i="37" s="1"/>
  <c r="AC385" i="37" s="1"/>
  <c r="R386" i="37"/>
  <c r="R387" i="37"/>
  <c r="R388" i="37"/>
  <c r="R389" i="37"/>
  <c r="R390" i="37"/>
  <c r="R391" i="37"/>
  <c r="R392" i="37"/>
  <c r="R393" i="37"/>
  <c r="R394" i="37"/>
  <c r="R395" i="37"/>
  <c r="R396" i="37"/>
  <c r="R397" i="37"/>
  <c r="R398" i="37"/>
  <c r="R399" i="37"/>
  <c r="R400" i="37"/>
  <c r="R401" i="37"/>
  <c r="R402" i="37"/>
  <c r="R403" i="37"/>
  <c r="R404" i="37"/>
  <c r="R405" i="37"/>
  <c r="W405" i="37" s="1"/>
  <c r="AC405" i="37" s="1"/>
  <c r="R406" i="37"/>
  <c r="R407" i="37"/>
  <c r="R408" i="37"/>
  <c r="R409" i="37"/>
  <c r="R410" i="37"/>
  <c r="R411" i="37"/>
  <c r="W411" i="37" s="1"/>
  <c r="AC411" i="37" s="1"/>
  <c r="R412" i="37"/>
  <c r="R413" i="37"/>
  <c r="W413" i="37" s="1"/>
  <c r="AC413" i="37" s="1"/>
  <c r="R414" i="37"/>
  <c r="R415" i="37"/>
  <c r="R416" i="37"/>
  <c r="W416" i="37" s="1"/>
  <c r="AC416" i="37" s="1"/>
  <c r="R417" i="37"/>
  <c r="R418" i="37"/>
  <c r="R419" i="37"/>
  <c r="R420" i="37"/>
  <c r="W420" i="37" s="1"/>
  <c r="AC420" i="37" s="1"/>
  <c r="R421" i="37"/>
  <c r="W421" i="37" s="1"/>
  <c r="AC421" i="37" s="1"/>
  <c r="R422" i="37"/>
  <c r="W422" i="37" s="1"/>
  <c r="AC422" i="37" s="1"/>
  <c r="R423" i="37"/>
  <c r="R424" i="37"/>
  <c r="S424" i="37" s="1"/>
  <c r="R425" i="37"/>
  <c r="S425" i="37" s="1"/>
  <c r="R426" i="37"/>
  <c r="S426" i="37" s="1"/>
  <c r="R427" i="37"/>
  <c r="S427" i="37" s="1"/>
  <c r="R428" i="37"/>
  <c r="S428" i="37" s="1"/>
  <c r="R429" i="37"/>
  <c r="S429" i="37" s="1"/>
  <c r="R430" i="37"/>
  <c r="S430" i="37" s="1"/>
  <c r="R431" i="37"/>
  <c r="S431" i="37" s="1"/>
  <c r="R432" i="37"/>
  <c r="S432" i="37" s="1"/>
  <c r="R433" i="37"/>
  <c r="S433" i="37" s="1"/>
  <c r="R434" i="37"/>
  <c r="S434" i="37" s="1"/>
  <c r="R435" i="37"/>
  <c r="S435" i="37" s="1"/>
  <c r="R436" i="37"/>
  <c r="S436" i="37" s="1"/>
  <c r="R437" i="37"/>
  <c r="W437" i="37" s="1"/>
  <c r="AC437" i="37" s="1"/>
  <c r="R438" i="37"/>
  <c r="W438" i="37" s="1"/>
  <c r="AC438" i="37" s="1"/>
  <c r="R439" i="37"/>
  <c r="R440" i="37"/>
  <c r="W440" i="37" s="1"/>
  <c r="AC440" i="37" s="1"/>
  <c r="R441" i="37"/>
  <c r="R442" i="37"/>
  <c r="W442" i="37" s="1"/>
  <c r="AC442" i="37" s="1"/>
  <c r="R443" i="37"/>
  <c r="R444" i="37"/>
  <c r="W444" i="37" s="1"/>
  <c r="AC444" i="37" s="1"/>
  <c r="R445" i="37"/>
  <c r="W445" i="37" s="1"/>
  <c r="AC445" i="37" s="1"/>
  <c r="R446" i="37"/>
  <c r="R447" i="37"/>
  <c r="R448" i="37"/>
  <c r="W448" i="37" s="1"/>
  <c r="AC448" i="37" s="1"/>
  <c r="R449" i="37"/>
  <c r="R450" i="37"/>
  <c r="W450" i="37" s="1"/>
  <c r="AC450" i="37" s="1"/>
  <c r="R451" i="37"/>
  <c r="R452" i="37"/>
  <c r="W452" i="37" s="1"/>
  <c r="AC452" i="37" s="1"/>
  <c r="R453" i="37"/>
  <c r="W453" i="37" s="1"/>
  <c r="AC453" i="37" s="1"/>
  <c r="R454" i="37"/>
  <c r="W454" i="37" s="1"/>
  <c r="AC454" i="37" s="1"/>
  <c r="R455" i="37"/>
  <c r="W455" i="37" s="1"/>
  <c r="AC455" i="37" s="1"/>
  <c r="R456" i="37"/>
  <c r="R457" i="37"/>
  <c r="R458" i="37"/>
  <c r="W458" i="37" s="1"/>
  <c r="AC458" i="37" s="1"/>
  <c r="R459" i="37"/>
  <c r="R460" i="37"/>
  <c r="W460" i="37" s="1"/>
  <c r="AC460" i="37" s="1"/>
  <c r="R461" i="37"/>
  <c r="W461" i="37" s="1"/>
  <c r="AC461" i="37" s="1"/>
  <c r="R462" i="37"/>
  <c r="W462" i="37" s="1"/>
  <c r="AC462" i="37" s="1"/>
  <c r="R463" i="37"/>
  <c r="R464" i="37"/>
  <c r="W464" i="37" s="1"/>
  <c r="AC464" i="37" s="1"/>
  <c r="R465" i="37"/>
  <c r="R466" i="37"/>
  <c r="W466" i="37" s="1"/>
  <c r="AC466" i="37" s="1"/>
  <c r="R467" i="37"/>
  <c r="R468" i="37"/>
  <c r="W468" i="37" s="1"/>
  <c r="AC468" i="37" s="1"/>
  <c r="R469" i="37"/>
  <c r="W469" i="37" s="1"/>
  <c r="AC469" i="37" s="1"/>
  <c r="R470" i="37"/>
  <c r="W470" i="37" s="1"/>
  <c r="AC470" i="37" s="1"/>
  <c r="R471" i="37"/>
  <c r="R472" i="37"/>
  <c r="W472" i="37" s="1"/>
  <c r="AC472" i="37" s="1"/>
  <c r="R473" i="37"/>
  <c r="R474" i="37"/>
  <c r="W474" i="37" s="1"/>
  <c r="AC474" i="37" s="1"/>
  <c r="R475" i="37"/>
  <c r="R476" i="37"/>
  <c r="W476" i="37" s="1"/>
  <c r="AC476" i="37" s="1"/>
  <c r="R477" i="37"/>
  <c r="W477" i="37" s="1"/>
  <c r="AC477" i="37" s="1"/>
  <c r="R478" i="37"/>
  <c r="W478" i="37" s="1"/>
  <c r="AC478" i="37" s="1"/>
  <c r="R479" i="37"/>
  <c r="R480" i="37"/>
  <c r="W480" i="37" s="1"/>
  <c r="AC480" i="37" s="1"/>
  <c r="R481" i="37"/>
  <c r="R482" i="37"/>
  <c r="W482" i="37" s="1"/>
  <c r="AC482" i="37" s="1"/>
  <c r="R483" i="37"/>
  <c r="R484" i="37"/>
  <c r="W484" i="37" s="1"/>
  <c r="AC484" i="37" s="1"/>
  <c r="R485" i="37"/>
  <c r="W485" i="37" s="1"/>
  <c r="AC485" i="37" s="1"/>
  <c r="R486" i="37"/>
  <c r="R487" i="37"/>
  <c r="R488" i="37"/>
  <c r="R489" i="37"/>
  <c r="R490" i="37"/>
  <c r="R491" i="37"/>
  <c r="R492" i="37"/>
  <c r="W492" i="37" s="1"/>
  <c r="AC492" i="37" s="1"/>
  <c r="R493" i="37"/>
  <c r="W493" i="37" s="1"/>
  <c r="AC493" i="37" s="1"/>
  <c r="R494" i="37"/>
  <c r="W494" i="37" s="1"/>
  <c r="AC494" i="37" s="1"/>
  <c r="R495" i="37"/>
  <c r="W495" i="37" s="1"/>
  <c r="AC495" i="37" s="1"/>
  <c r="R496" i="37"/>
  <c r="W496" i="37" s="1"/>
  <c r="AC496" i="37" s="1"/>
  <c r="R497" i="37"/>
  <c r="R498" i="37"/>
  <c r="R499" i="37"/>
  <c r="R500" i="37"/>
  <c r="R501" i="37"/>
  <c r="W501" i="37" s="1"/>
  <c r="AC501" i="37" s="1"/>
  <c r="R502" i="37"/>
  <c r="W502" i="37" s="1"/>
  <c r="AC502" i="37" s="1"/>
  <c r="R503" i="37"/>
  <c r="R504" i="37"/>
  <c r="R505" i="37"/>
  <c r="R506" i="37"/>
  <c r="R507" i="37"/>
  <c r="R508" i="37"/>
  <c r="W508" i="37" s="1"/>
  <c r="AC508" i="37" s="1"/>
  <c r="R509" i="37"/>
  <c r="W509" i="37" s="1"/>
  <c r="AC509" i="37" s="1"/>
  <c r="R510" i="37"/>
  <c r="W510" i="37" s="1"/>
  <c r="AC510" i="37" s="1"/>
  <c r="R511" i="37"/>
  <c r="R512" i="37"/>
  <c r="W512" i="37" s="1"/>
  <c r="AC512" i="37" s="1"/>
  <c r="R513" i="37"/>
  <c r="W513" i="37" s="1"/>
  <c r="AC513" i="37" s="1"/>
  <c r="R514" i="37"/>
  <c r="W514" i="37" s="1"/>
  <c r="AC514" i="37" s="1"/>
  <c r="R515" i="37"/>
  <c r="R516" i="37"/>
  <c r="W516" i="37" s="1"/>
  <c r="AC516" i="37" s="1"/>
  <c r="R517" i="37"/>
  <c r="R518" i="37"/>
  <c r="W518" i="37" s="1"/>
  <c r="AC518" i="37" s="1"/>
  <c r="R519" i="37"/>
  <c r="R520" i="37"/>
  <c r="W520" i="37" s="1"/>
  <c r="AC520" i="37" s="1"/>
  <c r="R521" i="37"/>
  <c r="W521" i="37" s="1"/>
  <c r="AC521" i="37" s="1"/>
  <c r="R522" i="37"/>
  <c r="R523" i="37"/>
  <c r="R524" i="37"/>
  <c r="W524" i="37" s="1"/>
  <c r="AC524" i="37" s="1"/>
  <c r="R525" i="37"/>
  <c r="W525" i="37" s="1"/>
  <c r="AC525" i="37" s="1"/>
  <c r="R526" i="37"/>
  <c r="W526" i="37" s="1"/>
  <c r="AC526" i="37" s="1"/>
  <c r="R527" i="37"/>
  <c r="R528" i="37"/>
  <c r="W528" i="37" s="1"/>
  <c r="AC528" i="37" s="1"/>
  <c r="R529" i="37"/>
  <c r="R530" i="37"/>
  <c r="R531" i="37"/>
  <c r="W531" i="37" s="1"/>
  <c r="AC531" i="37" s="1"/>
  <c r="R532" i="37"/>
  <c r="W532" i="37" s="1"/>
  <c r="AC532" i="37" s="1"/>
  <c r="R533" i="37"/>
  <c r="W533" i="37" s="1"/>
  <c r="AC533" i="37" s="1"/>
  <c r="R534" i="37"/>
  <c r="R535" i="37"/>
  <c r="R536" i="37"/>
  <c r="W536" i="37" s="1"/>
  <c r="AC536" i="37" s="1"/>
  <c r="R537" i="37"/>
  <c r="R538" i="37"/>
  <c r="W538" i="37" s="1"/>
  <c r="AC538" i="37" s="1"/>
  <c r="R539" i="37"/>
  <c r="R540" i="37"/>
  <c r="W540" i="37" s="1"/>
  <c r="AC540" i="37" s="1"/>
  <c r="R541" i="37"/>
  <c r="R542" i="37"/>
  <c r="W542" i="37" s="1"/>
  <c r="AC542" i="37" s="1"/>
  <c r="R543" i="37"/>
  <c r="R544" i="37"/>
  <c r="R545" i="37"/>
  <c r="W545" i="37" s="1"/>
  <c r="AC545" i="37" s="1"/>
  <c r="R546" i="37"/>
  <c r="R547" i="37"/>
  <c r="R548" i="37"/>
  <c r="W548" i="37" s="1"/>
  <c r="AC548" i="37" s="1"/>
  <c r="R549" i="37"/>
  <c r="R550" i="37"/>
  <c r="W550" i="37" s="1"/>
  <c r="AC550" i="37" s="1"/>
  <c r="R551" i="37"/>
  <c r="R552" i="37"/>
  <c r="W552" i="37" s="1"/>
  <c r="AC552" i="37" s="1"/>
  <c r="R553" i="37"/>
  <c r="R554" i="37"/>
  <c r="W554" i="37" s="1"/>
  <c r="AC554" i="37" s="1"/>
  <c r="R555" i="37"/>
  <c r="R556" i="37"/>
  <c r="R557" i="37"/>
  <c r="R558" i="37"/>
  <c r="W558" i="37" s="1"/>
  <c r="AC558" i="37" s="1"/>
  <c r="R559" i="37"/>
  <c r="R560" i="37"/>
  <c r="W560" i="37" s="1"/>
  <c r="AC560" i="37" s="1"/>
  <c r="R561" i="37"/>
  <c r="R562" i="37"/>
  <c r="R563" i="37"/>
  <c r="R564" i="37"/>
  <c r="W564" i="37" s="1"/>
  <c r="AC564" i="37" s="1"/>
  <c r="R565" i="37"/>
  <c r="R566" i="37"/>
  <c r="R567" i="37"/>
  <c r="R568" i="37"/>
  <c r="R569" i="37"/>
  <c r="R570" i="37"/>
  <c r="R571" i="37"/>
  <c r="R572" i="37"/>
  <c r="W572" i="37" s="1"/>
  <c r="AC572" i="37" s="1"/>
  <c r="R573" i="37"/>
  <c r="R574" i="37"/>
  <c r="W574" i="37" s="1"/>
  <c r="AC574" i="37" s="1"/>
  <c r="R575" i="37"/>
  <c r="R576" i="37"/>
  <c r="W576" i="37" s="1"/>
  <c r="AC576" i="37" s="1"/>
  <c r="R577" i="37"/>
  <c r="R578" i="37"/>
  <c r="R579" i="37"/>
  <c r="R580" i="37"/>
  <c r="W580" i="37" s="1"/>
  <c r="AC580" i="37" s="1"/>
  <c r="R581" i="37"/>
  <c r="W581" i="37" s="1"/>
  <c r="AC581" i="37" s="1"/>
  <c r="R582" i="37"/>
  <c r="R583" i="37"/>
  <c r="R584" i="37"/>
  <c r="W584" i="37" s="1"/>
  <c r="AC584" i="37" s="1"/>
  <c r="R585" i="37"/>
  <c r="R586" i="37"/>
  <c r="R587" i="37"/>
  <c r="R588" i="37"/>
  <c r="W588" i="37" s="1"/>
  <c r="AC588" i="37" s="1"/>
  <c r="R589" i="37"/>
  <c r="R590" i="37"/>
  <c r="W590" i="37" s="1"/>
  <c r="AC590" i="37" s="1"/>
  <c r="R591" i="37"/>
  <c r="R592" i="37"/>
  <c r="R593" i="37"/>
  <c r="R594" i="37"/>
  <c r="W594" i="37" s="1"/>
  <c r="AC594" i="37" s="1"/>
  <c r="R595" i="37"/>
  <c r="R596" i="37"/>
  <c r="R597" i="37"/>
  <c r="R598" i="37"/>
  <c r="R599" i="37"/>
  <c r="R600" i="37"/>
  <c r="R601" i="37"/>
  <c r="R602" i="37"/>
  <c r="R603" i="37"/>
  <c r="R604" i="37"/>
  <c r="R605" i="37"/>
  <c r="W605" i="37" s="1"/>
  <c r="AC605" i="37" s="1"/>
  <c r="R606" i="37"/>
  <c r="W606" i="37" s="1"/>
  <c r="AC606" i="37" s="1"/>
  <c r="R607" i="37"/>
  <c r="R608" i="37"/>
  <c r="R609" i="37"/>
  <c r="W609" i="37" s="1"/>
  <c r="AC609" i="37" s="1"/>
  <c r="R610" i="37"/>
  <c r="R611" i="37"/>
  <c r="R612" i="37"/>
  <c r="W612" i="37" s="1"/>
  <c r="AC612" i="37" s="1"/>
  <c r="R613" i="37"/>
  <c r="R614" i="37"/>
  <c r="W614" i="37" s="1"/>
  <c r="AC614" i="37" s="1"/>
  <c r="R615" i="37"/>
  <c r="R616" i="37"/>
  <c r="W616" i="37" s="1"/>
  <c r="AC616" i="37" s="1"/>
  <c r="R617" i="37"/>
  <c r="R618" i="37"/>
  <c r="R619" i="37"/>
  <c r="R620" i="37"/>
  <c r="R621" i="37"/>
  <c r="W621" i="37" s="1"/>
  <c r="AC621" i="37" s="1"/>
  <c r="R622" i="37"/>
  <c r="R623" i="37"/>
  <c r="R624" i="37"/>
  <c r="R625" i="37"/>
  <c r="R626" i="37"/>
  <c r="R627" i="37"/>
  <c r="R628" i="37"/>
  <c r="R629" i="37"/>
  <c r="R630" i="37"/>
  <c r="R631" i="37"/>
  <c r="R632" i="37"/>
  <c r="W632" i="37" s="1"/>
  <c r="AC632" i="37" s="1"/>
  <c r="R633" i="37"/>
  <c r="R634" i="37"/>
  <c r="R635" i="37"/>
  <c r="R636" i="37"/>
  <c r="W636" i="37" s="1"/>
  <c r="AC636" i="37" s="1"/>
  <c r="R637" i="37"/>
  <c r="R638" i="37"/>
  <c r="R639" i="37"/>
  <c r="R640" i="37"/>
  <c r="R641" i="37"/>
  <c r="R642" i="37"/>
  <c r="W642" i="37" s="1"/>
  <c r="AC642" i="37" s="1"/>
  <c r="R643" i="37"/>
  <c r="R644" i="37"/>
  <c r="R645" i="37"/>
  <c r="W645" i="37" s="1"/>
  <c r="AC645" i="37" s="1"/>
  <c r="R3" i="37"/>
  <c r="S3" i="37" s="1"/>
  <c r="R4" i="37"/>
  <c r="S4" i="37" s="1"/>
  <c r="R5" i="37"/>
  <c r="S5" i="37" s="1"/>
  <c r="R6" i="37"/>
  <c r="S6" i="37" s="1"/>
  <c r="R7" i="37"/>
  <c r="S7" i="37" s="1"/>
  <c r="R8" i="37"/>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X73" i="37"/>
  <c r="X75" i="37"/>
  <c r="X77" i="37"/>
  <c r="X84" i="37"/>
  <c r="X101" i="37"/>
  <c r="X108" i="37"/>
  <c r="W121" i="37"/>
  <c r="AC121" i="37" s="1"/>
  <c r="W129" i="37"/>
  <c r="AC129" i="37" s="1"/>
  <c r="X132" i="37"/>
  <c r="X135" i="37"/>
  <c r="W140" i="37"/>
  <c r="AC140" i="37" s="1"/>
  <c r="W149" i="37"/>
  <c r="AC149" i="37" s="1"/>
  <c r="X156" i="37"/>
  <c r="X172" i="37"/>
  <c r="X173" i="37"/>
  <c r="X180" i="37"/>
  <c r="X181" i="37"/>
  <c r="X189" i="37"/>
  <c r="X196" i="37"/>
  <c r="X197" i="37"/>
  <c r="X200" i="37"/>
  <c r="X204" i="37"/>
  <c r="X205" i="37"/>
  <c r="W209" i="37"/>
  <c r="AC209" i="37" s="1"/>
  <c r="W234" i="37"/>
  <c r="AC234" i="37" s="1"/>
  <c r="X244" i="37"/>
  <c r="W254" i="37"/>
  <c r="AC254" i="37" s="1"/>
  <c r="W258" i="37"/>
  <c r="AC258" i="37" s="1"/>
  <c r="W266" i="37"/>
  <c r="AC266" i="37" s="1"/>
  <c r="W274" i="37"/>
  <c r="AC274" i="37" s="1"/>
  <c r="W290" i="37"/>
  <c r="AC290" i="37" s="1"/>
  <c r="W298" i="37"/>
  <c r="AC298" i="37" s="1"/>
  <c r="W306" i="37"/>
  <c r="AC306" i="37" s="1"/>
  <c r="W318" i="37"/>
  <c r="AC318" i="37" s="1"/>
  <c r="X324" i="37"/>
  <c r="X325" i="37"/>
  <c r="X333" i="37"/>
  <c r="X341" i="37"/>
  <c r="W350" i="37"/>
  <c r="AC350" i="37" s="1"/>
  <c r="X351" i="37"/>
  <c r="W353" i="37"/>
  <c r="AC353" i="37" s="1"/>
  <c r="X356" i="37"/>
  <c r="X364" i="37"/>
  <c r="X368" i="37"/>
  <c r="X376" i="37"/>
  <c r="W441" i="37"/>
  <c r="AC441" i="37" s="1"/>
  <c r="W446" i="37"/>
  <c r="AC446" i="37" s="1"/>
  <c r="W449" i="37"/>
  <c r="AC449" i="37" s="1"/>
  <c r="W473" i="37"/>
  <c r="AC473" i="37" s="1"/>
  <c r="W481" i="37"/>
  <c r="AC481" i="37" s="1"/>
  <c r="X485" i="37"/>
  <c r="W489" i="37"/>
  <c r="AC489" i="37" s="1"/>
  <c r="W490" i="37"/>
  <c r="AC490" i="37" s="1"/>
  <c r="W497" i="37"/>
  <c r="AC497" i="37" s="1"/>
  <c r="W498" i="37"/>
  <c r="AC498" i="37" s="1"/>
  <c r="W506" i="37"/>
  <c r="AC506" i="37" s="1"/>
  <c r="X511" i="37"/>
  <c r="X512" i="37"/>
  <c r="X516" i="37"/>
  <c r="W522" i="37"/>
  <c r="AC522" i="37" s="1"/>
  <c r="X525" i="37"/>
  <c r="W529" i="37"/>
  <c r="AC529" i="37" s="1"/>
  <c r="W530" i="37"/>
  <c r="AC530" i="37" s="1"/>
  <c r="W541" i="37"/>
  <c r="AC541" i="37" s="1"/>
  <c r="W562" i="37"/>
  <c r="AC562" i="37" s="1"/>
  <c r="W570" i="37"/>
  <c r="AC570" i="37" s="1"/>
  <c r="W577" i="37"/>
  <c r="AC577" i="37" s="1"/>
  <c r="W595" i="37"/>
  <c r="AC595" i="37" s="1"/>
  <c r="W598" i="37"/>
  <c r="AC598" i="37" s="1"/>
  <c r="W602" i="37"/>
  <c r="AC602" i="37" s="1"/>
  <c r="W617" i="37"/>
  <c r="AC617" i="37" s="1"/>
  <c r="W619" i="37"/>
  <c r="AC619" i="37" s="1"/>
  <c r="X620" i="37"/>
  <c r="X621" i="37"/>
  <c r="X628" i="37"/>
  <c r="X629" i="37"/>
  <c r="X632" i="37"/>
  <c r="X633" i="37"/>
  <c r="W638" i="37"/>
  <c r="AC638" i="37" s="1"/>
  <c r="X20" i="37"/>
  <c r="W57" i="37"/>
  <c r="AC57" i="37" s="1"/>
  <c r="W59" i="37"/>
  <c r="AC59" i="37" s="1"/>
  <c r="X4" i="37"/>
  <c r="X7" i="37"/>
  <c r="X3" i="37"/>
  <c r="B3" i="37"/>
  <c r="B4" i="37"/>
  <c r="B5" i="37"/>
  <c r="B6" i="37"/>
  <c r="B7" i="37"/>
  <c r="B8" i="37"/>
  <c r="N8" i="37"/>
  <c r="AE360" i="37" l="1"/>
  <c r="AF360" i="37" s="1"/>
  <c r="AE363" i="37"/>
  <c r="AF363" i="37" s="1"/>
  <c r="S8" i="37"/>
  <c r="AE108" i="37"/>
  <c r="AF108" i="37" s="1"/>
  <c r="AE632" i="37"/>
  <c r="AE633" i="37" s="1"/>
  <c r="AF633" i="37" s="1"/>
  <c r="AE183" i="37"/>
  <c r="AF183" i="37" s="1"/>
  <c r="AE171" i="37"/>
  <c r="AF171" i="37" s="1"/>
  <c r="AE163" i="37"/>
  <c r="AF163" i="37" s="1"/>
  <c r="AE147" i="37"/>
  <c r="AF147" i="37" s="1"/>
  <c r="AE10" i="37"/>
  <c r="AF10" i="37" s="1"/>
  <c r="AE6" i="37"/>
  <c r="AF6" i="37" s="1"/>
  <c r="AE625" i="37"/>
  <c r="AF625" i="37" s="1"/>
  <c r="AE617" i="37"/>
  <c r="AE618" i="37" s="1"/>
  <c r="AF618" i="37" s="1"/>
  <c r="AE577" i="37"/>
  <c r="AF577" i="37" s="1"/>
  <c r="AE353" i="37"/>
  <c r="AF353" i="37" s="1"/>
  <c r="AE341" i="37"/>
  <c r="AF341" i="37" s="1"/>
  <c r="AE333" i="37"/>
  <c r="AF333" i="37" s="1"/>
  <c r="AE189" i="37"/>
  <c r="AF189" i="37" s="1"/>
  <c r="AE185" i="37"/>
  <c r="AF185" i="37" s="1"/>
  <c r="AE129" i="37"/>
  <c r="AF129" i="37" s="1"/>
  <c r="AE89" i="37"/>
  <c r="AF89" i="37" s="1"/>
  <c r="AE77" i="37"/>
  <c r="AF77" i="37" s="1"/>
  <c r="AE73" i="37"/>
  <c r="AF73" i="37" s="1"/>
  <c r="AE156" i="37"/>
  <c r="AF156" i="37" s="1"/>
  <c r="W547" i="37"/>
  <c r="AC547" i="37" s="1"/>
  <c r="W535" i="37"/>
  <c r="AC535" i="37" s="1"/>
  <c r="W523" i="37"/>
  <c r="AC523" i="37" s="1"/>
  <c r="W475" i="37"/>
  <c r="AC475" i="37" s="1"/>
  <c r="W463" i="37"/>
  <c r="AC463" i="37" s="1"/>
  <c r="W148" i="37"/>
  <c r="AC148" i="37" s="1"/>
  <c r="W591" i="37"/>
  <c r="AC591" i="37" s="1"/>
  <c r="W491" i="37"/>
  <c r="AC491" i="37" s="1"/>
  <c r="W575" i="37"/>
  <c r="AC575" i="37" s="1"/>
  <c r="W551" i="37"/>
  <c r="AC551" i="37" s="1"/>
  <c r="W539" i="37"/>
  <c r="AC539" i="37" s="1"/>
  <c r="W527" i="37"/>
  <c r="AC527" i="37" s="1"/>
  <c r="W487" i="37"/>
  <c r="AC487" i="37" s="1"/>
  <c r="W471" i="37"/>
  <c r="AC471" i="37" s="1"/>
  <c r="W459" i="37"/>
  <c r="AC459" i="37" s="1"/>
  <c r="W451" i="37"/>
  <c r="AC451" i="37" s="1"/>
  <c r="W583" i="37"/>
  <c r="AC583" i="37" s="1"/>
  <c r="AE623" i="37"/>
  <c r="AF623" i="37" s="1"/>
  <c r="AE615" i="37"/>
  <c r="AF615" i="37" s="1"/>
  <c r="W507" i="37"/>
  <c r="AC507" i="37" s="1"/>
  <c r="W579" i="37"/>
  <c r="AC579" i="37" s="1"/>
  <c r="W515" i="37"/>
  <c r="AC515" i="37" s="1"/>
  <c r="W511" i="37"/>
  <c r="AC511" i="37" s="1"/>
  <c r="W479" i="37"/>
  <c r="AC479" i="37" s="1"/>
  <c r="W467" i="37"/>
  <c r="AC467" i="37" s="1"/>
  <c r="W447" i="37"/>
  <c r="AC447" i="37" s="1"/>
  <c r="W587" i="37"/>
  <c r="AC587" i="37" s="1"/>
  <c r="W567" i="37"/>
  <c r="AC567" i="37" s="1"/>
  <c r="W559" i="37"/>
  <c r="AC559" i="37" s="1"/>
  <c r="W439" i="37"/>
  <c r="AC439" i="37" s="1"/>
  <c r="X454" i="37"/>
  <c r="AE454" i="37"/>
  <c r="AF454" i="37" s="1"/>
  <c r="X446" i="37"/>
  <c r="AE446" i="37"/>
  <c r="AF446" i="37" s="1"/>
  <c r="X374" i="37"/>
  <c r="AE374" i="37"/>
  <c r="AF374" i="37" s="1"/>
  <c r="X370" i="37"/>
  <c r="AE370" i="37"/>
  <c r="X354" i="37"/>
  <c r="X350" i="37"/>
  <c r="AE350" i="37"/>
  <c r="AF350" i="37" s="1"/>
  <c r="X342" i="37"/>
  <c r="X266" i="37"/>
  <c r="AE266" i="37"/>
  <c r="AF266" i="37" s="1"/>
  <c r="X262" i="37"/>
  <c r="AE262" i="37"/>
  <c r="AF262" i="37" s="1"/>
  <c r="X206" i="37"/>
  <c r="X198" i="37"/>
  <c r="X194" i="37"/>
  <c r="X190" i="37"/>
  <c r="AE190" i="37"/>
  <c r="AF190" i="37" s="1"/>
  <c r="X186" i="37"/>
  <c r="AE186" i="37"/>
  <c r="X178" i="37"/>
  <c r="AE178" i="37"/>
  <c r="X158" i="37"/>
  <c r="AE158" i="37"/>
  <c r="AF158" i="37" s="1"/>
  <c r="AE167" i="37"/>
  <c r="AF167" i="37" s="1"/>
  <c r="AF635" i="37"/>
  <c r="AE566" i="37"/>
  <c r="AF566" i="37" s="1"/>
  <c r="AF565" i="37"/>
  <c r="AE502" i="37"/>
  <c r="AF501" i="37"/>
  <c r="AE322" i="37"/>
  <c r="AF322" i="37" s="1"/>
  <c r="AF321" i="37"/>
  <c r="AE101" i="37"/>
  <c r="AF101" i="37" s="1"/>
  <c r="AE97" i="37"/>
  <c r="AF97" i="37" s="1"/>
  <c r="AE86" i="37"/>
  <c r="AF86" i="37" s="1"/>
  <c r="AF85" i="37"/>
  <c r="AF359" i="37"/>
  <c r="AE528" i="37"/>
  <c r="AF528" i="37" s="1"/>
  <c r="AE525" i="37"/>
  <c r="AF525" i="37" s="1"/>
  <c r="AE496" i="37"/>
  <c r="AF496" i="37" s="1"/>
  <c r="AE485" i="37"/>
  <c r="AF485" i="37" s="1"/>
  <c r="AE417" i="37"/>
  <c r="AF417" i="37" s="1"/>
  <c r="AF416" i="37"/>
  <c r="AE376" i="37"/>
  <c r="AF376" i="37" s="1"/>
  <c r="AE368" i="37"/>
  <c r="AF368" i="37" s="1"/>
  <c r="AE356" i="37"/>
  <c r="AF356" i="37" s="1"/>
  <c r="AE244" i="37"/>
  <c r="AF244" i="37" s="1"/>
  <c r="AE200" i="37"/>
  <c r="AF200" i="37" s="1"/>
  <c r="AE196" i="37"/>
  <c r="AE192" i="37"/>
  <c r="AF192" i="37" s="1"/>
  <c r="AE20" i="37"/>
  <c r="AF20" i="37" s="1"/>
  <c r="AE122" i="37"/>
  <c r="AF122" i="37" s="1"/>
  <c r="AF362" i="37"/>
  <c r="AF524" i="37"/>
  <c r="AE620" i="37"/>
  <c r="AE571" i="37"/>
  <c r="AF571" i="37" s="1"/>
  <c r="AE523" i="37"/>
  <c r="AF523" i="37" s="1"/>
  <c r="AE515" i="37"/>
  <c r="AF515" i="37" s="1"/>
  <c r="AE511" i="37"/>
  <c r="AF511" i="37" s="1"/>
  <c r="AE507" i="37"/>
  <c r="AF507" i="37" s="1"/>
  <c r="AE471" i="37"/>
  <c r="AF471" i="37" s="1"/>
  <c r="AE451" i="37"/>
  <c r="AF451" i="37" s="1"/>
  <c r="AE327" i="37"/>
  <c r="AE203" i="37"/>
  <c r="AF203" i="37" s="1"/>
  <c r="AE139" i="37"/>
  <c r="AF139" i="37" s="1"/>
  <c r="AE135" i="37"/>
  <c r="AF135" i="37" s="1"/>
  <c r="AE131" i="37"/>
  <c r="AE99" i="37"/>
  <c r="AF99" i="37" s="1"/>
  <c r="AE95" i="37"/>
  <c r="AF95" i="37" s="1"/>
  <c r="AE83" i="37"/>
  <c r="AE75" i="37"/>
  <c r="AF75" i="37" s="1"/>
  <c r="AE63" i="37"/>
  <c r="AF63" i="37" s="1"/>
  <c r="AF619" i="37"/>
  <c r="X6" i="37"/>
  <c r="Z8" i="37"/>
  <c r="W597" i="37"/>
  <c r="AC597" i="37" s="1"/>
  <c r="W589" i="37"/>
  <c r="AC589" i="37" s="1"/>
  <c r="W643" i="37"/>
  <c r="AC643" i="37" s="1"/>
  <c r="W637" i="37"/>
  <c r="AC637" i="37" s="1"/>
  <c r="W635" i="37"/>
  <c r="AC635" i="37" s="1"/>
  <c r="W631" i="37"/>
  <c r="AC631" i="37" s="1"/>
  <c r="W623" i="37"/>
  <c r="AC623" i="37" s="1"/>
  <c r="W615" i="37"/>
  <c r="AC615" i="37" s="1"/>
  <c r="W611" i="37"/>
  <c r="AC611" i="37" s="1"/>
  <c r="W607" i="37"/>
  <c r="AC607" i="37" s="1"/>
  <c r="W603" i="37"/>
  <c r="AC603" i="37" s="1"/>
  <c r="W601" i="37"/>
  <c r="AC601" i="37" s="1"/>
  <c r="W599" i="37"/>
  <c r="AC599" i="37" s="1"/>
  <c r="W596" i="37"/>
  <c r="AC596" i="37" s="1"/>
  <c r="W592" i="37"/>
  <c r="AC592" i="37" s="1"/>
  <c r="W593" i="37"/>
  <c r="AC593" i="37" s="1"/>
  <c r="W585" i="37"/>
  <c r="AC585" i="37" s="1"/>
  <c r="W573" i="37"/>
  <c r="AC573" i="37" s="1"/>
  <c r="W549" i="37"/>
  <c r="AC549" i="37" s="1"/>
  <c r="W561" i="37"/>
  <c r="AC561" i="37" s="1"/>
  <c r="W553" i="37"/>
  <c r="AC553" i="37" s="1"/>
  <c r="W557" i="37"/>
  <c r="AC557" i="37" s="1"/>
  <c r="W622" i="37"/>
  <c r="AC622" i="37" s="1"/>
  <c r="W620" i="37"/>
  <c r="AC620" i="37" s="1"/>
  <c r="W618" i="37"/>
  <c r="AC618" i="37" s="1"/>
  <c r="W610" i="37"/>
  <c r="AC610" i="37" s="1"/>
  <c r="W608" i="37"/>
  <c r="AC608" i="37" s="1"/>
  <c r="W604" i="37"/>
  <c r="AC604" i="37" s="1"/>
  <c r="W586" i="37"/>
  <c r="AC586" i="37" s="1"/>
  <c r="W582" i="37"/>
  <c r="AC582" i="37" s="1"/>
  <c r="W546" i="37"/>
  <c r="AC546" i="37" s="1"/>
  <c r="W578" i="37"/>
  <c r="AC578" i="37" s="1"/>
  <c r="AA8" i="37"/>
  <c r="N9" i="37"/>
  <c r="S9" i="37" s="1"/>
  <c r="N10" i="37"/>
  <c r="S10" i="37" s="1"/>
  <c r="N11" i="37"/>
  <c r="S11" i="37" s="1"/>
  <c r="N12" i="37"/>
  <c r="S12" i="37" s="1"/>
  <c r="N13" i="37"/>
  <c r="S13" i="37" s="1"/>
  <c r="N14" i="37"/>
  <c r="S14" i="37" s="1"/>
  <c r="N15" i="37"/>
  <c r="S15" i="37" s="1"/>
  <c r="N16" i="37"/>
  <c r="S16" i="37" s="1"/>
  <c r="N17" i="37"/>
  <c r="S17" i="37" s="1"/>
  <c r="N18" i="37"/>
  <c r="S18" i="37" s="1"/>
  <c r="N19" i="37"/>
  <c r="S19" i="37" s="1"/>
  <c r="N20" i="37"/>
  <c r="S20" i="37" s="1"/>
  <c r="N21" i="37"/>
  <c r="S21" i="37" s="1"/>
  <c r="N22" i="37"/>
  <c r="S22" i="37" s="1"/>
  <c r="N23" i="37"/>
  <c r="S23" i="37" s="1"/>
  <c r="N24" i="37"/>
  <c r="S24" i="37" s="1"/>
  <c r="N25" i="37"/>
  <c r="S25" i="37" s="1"/>
  <c r="N26" i="37"/>
  <c r="S26" i="37" s="1"/>
  <c r="N27" i="37"/>
  <c r="S27" i="37" s="1"/>
  <c r="N28" i="37"/>
  <c r="S28" i="37" s="1"/>
  <c r="N29" i="37"/>
  <c r="S29" i="37" s="1"/>
  <c r="N30" i="37"/>
  <c r="S30" i="37" s="1"/>
  <c r="N31" i="37"/>
  <c r="S31" i="37" s="1"/>
  <c r="N32" i="37"/>
  <c r="S32" i="37" s="1"/>
  <c r="N33" i="37"/>
  <c r="S33" i="37" s="1"/>
  <c r="N34" i="37"/>
  <c r="S34" i="37" s="1"/>
  <c r="N35" i="37"/>
  <c r="S35" i="37" s="1"/>
  <c r="N36" i="37"/>
  <c r="S36" i="37" s="1"/>
  <c r="N37" i="37"/>
  <c r="S37" i="37" s="1"/>
  <c r="N38" i="37"/>
  <c r="S38" i="37" s="1"/>
  <c r="N39" i="37"/>
  <c r="S39" i="37" s="1"/>
  <c r="N40" i="37"/>
  <c r="S40" i="37" s="1"/>
  <c r="N41" i="37"/>
  <c r="S41" i="37" s="1"/>
  <c r="N42" i="37"/>
  <c r="S42" i="37" s="1"/>
  <c r="N43" i="37"/>
  <c r="S43" i="37" s="1"/>
  <c r="N44" i="37"/>
  <c r="S44" i="37" s="1"/>
  <c r="N45" i="37"/>
  <c r="S45" i="37" s="1"/>
  <c r="N46" i="37"/>
  <c r="S46" i="37" s="1"/>
  <c r="N47" i="37"/>
  <c r="S47" i="37" s="1"/>
  <c r="N48" i="37"/>
  <c r="S48" i="37" s="1"/>
  <c r="N49" i="37"/>
  <c r="S49" i="37" s="1"/>
  <c r="N50" i="37"/>
  <c r="S50" i="37" s="1"/>
  <c r="N51" i="37"/>
  <c r="S51" i="37" s="1"/>
  <c r="N52" i="37"/>
  <c r="S52" i="37" s="1"/>
  <c r="N53" i="37"/>
  <c r="S53" i="37" s="1"/>
  <c r="N54" i="37"/>
  <c r="S54" i="37" s="1"/>
  <c r="N55" i="37"/>
  <c r="S55" i="37" s="1"/>
  <c r="N56" i="37"/>
  <c r="S56" i="37" s="1"/>
  <c r="N57" i="37"/>
  <c r="S57" i="37" s="1"/>
  <c r="N58" i="37"/>
  <c r="S58" i="37" s="1"/>
  <c r="N59" i="37"/>
  <c r="S59" i="37" s="1"/>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AA18" i="37"/>
  <c r="AA28" i="37"/>
  <c r="AA43" i="37"/>
  <c r="AA50" i="37"/>
  <c r="AA58" i="37"/>
  <c r="AE7" i="37" l="1"/>
  <c r="AF7" i="37" s="1"/>
  <c r="AE354" i="37"/>
  <c r="AF354" i="37" s="1"/>
  <c r="AE172" i="37"/>
  <c r="AE351" i="37"/>
  <c r="AF351" i="37" s="1"/>
  <c r="AE78" i="37"/>
  <c r="AF78" i="37" s="1"/>
  <c r="AE364" i="37"/>
  <c r="AF364" i="37" s="1"/>
  <c r="AE342" i="37"/>
  <c r="AF342" i="37" s="1"/>
  <c r="AF617" i="37"/>
  <c r="AF632" i="37"/>
  <c r="AE626" i="37"/>
  <c r="AF626" i="37" s="1"/>
  <c r="AE193" i="37"/>
  <c r="AF193" i="37" s="1"/>
  <c r="AE168" i="37"/>
  <c r="AF168" i="37" s="1"/>
  <c r="AE159" i="37"/>
  <c r="AE516" i="37"/>
  <c r="AF516" i="37" s="1"/>
  <c r="AE512" i="37"/>
  <c r="AF196" i="37"/>
  <c r="AE197" i="37"/>
  <c r="AF131" i="37"/>
  <c r="AE132" i="37"/>
  <c r="AF132" i="37" s="1"/>
  <c r="AE328" i="37"/>
  <c r="AF328" i="37" s="1"/>
  <c r="AF327" i="37"/>
  <c r="AF178" i="37"/>
  <c r="AE179" i="37"/>
  <c r="AF83" i="37"/>
  <c r="AE84" i="37"/>
  <c r="AF84" i="37" s="1"/>
  <c r="AF620" i="37"/>
  <c r="AE621" i="37"/>
  <c r="AF621" i="37" s="1"/>
  <c r="AE204" i="37"/>
  <c r="AF502" i="37"/>
  <c r="AE503" i="37"/>
  <c r="AF503" i="37" s="1"/>
  <c r="AF186" i="37"/>
  <c r="AE187" i="37"/>
  <c r="AF187" i="37" s="1"/>
  <c r="AE371" i="37"/>
  <c r="AF371" i="37" s="1"/>
  <c r="AF370" i="37"/>
  <c r="AE201" i="37"/>
  <c r="AF201" i="37" s="1"/>
  <c r="AE323" i="37"/>
  <c r="AF172" i="37"/>
  <c r="AE173" i="37"/>
  <c r="AF173" i="37" s="1"/>
  <c r="AB8" i="37"/>
  <c r="AA9" i="37"/>
  <c r="AA10" i="37" s="1"/>
  <c r="AA72" i="37"/>
  <c r="Z72" i="37"/>
  <c r="AA64" i="37"/>
  <c r="Z64" i="37"/>
  <c r="AA52" i="37"/>
  <c r="Z52" i="37"/>
  <c r="AA40" i="37"/>
  <c r="Z40" i="37"/>
  <c r="Z32" i="37"/>
  <c r="AA24" i="37"/>
  <c r="Z24" i="37"/>
  <c r="AA12" i="37"/>
  <c r="Z12" i="37"/>
  <c r="AA68" i="37"/>
  <c r="Z68" i="37"/>
  <c r="AA60" i="37"/>
  <c r="Z60" i="37"/>
  <c r="AA48" i="37"/>
  <c r="Z48" i="37"/>
  <c r="AA44" i="37"/>
  <c r="Z44" i="37"/>
  <c r="Z36" i="37"/>
  <c r="Z28" i="37"/>
  <c r="AB28" i="37" s="1"/>
  <c r="AA16" i="37"/>
  <c r="Z16" i="37"/>
  <c r="AA87" i="37"/>
  <c r="Z87" i="37"/>
  <c r="Z75" i="37"/>
  <c r="AA71" i="37"/>
  <c r="Z71" i="37"/>
  <c r="Z67" i="37"/>
  <c r="AA59" i="37"/>
  <c r="Z59" i="37"/>
  <c r="AA55" i="37"/>
  <c r="Z55" i="37"/>
  <c r="AA51" i="37"/>
  <c r="Z51" i="37"/>
  <c r="Z47" i="37"/>
  <c r="Z43" i="37"/>
  <c r="AB43" i="37" s="1"/>
  <c r="AA39" i="37"/>
  <c r="Z39" i="37"/>
  <c r="AA35" i="37"/>
  <c r="Z35" i="37"/>
  <c r="AA31" i="37"/>
  <c r="Z31" i="37"/>
  <c r="AA27" i="37"/>
  <c r="Z27" i="37"/>
  <c r="AA23" i="37"/>
  <c r="Z23" i="37"/>
  <c r="AA19" i="37"/>
  <c r="AA20" i="37" s="1"/>
  <c r="Z19" i="37"/>
  <c r="AA15" i="37"/>
  <c r="Z15" i="37"/>
  <c r="Z11" i="37"/>
  <c r="AA56" i="37"/>
  <c r="Z56" i="37"/>
  <c r="Z86" i="37"/>
  <c r="AA70" i="37"/>
  <c r="Z70" i="37"/>
  <c r="AA66" i="37"/>
  <c r="Z66" i="37"/>
  <c r="AA62" i="37"/>
  <c r="AA63" i="37" s="1"/>
  <c r="Z62" i="37"/>
  <c r="Z58" i="37"/>
  <c r="AB58" i="37" s="1"/>
  <c r="Z54" i="37"/>
  <c r="Z50" i="37"/>
  <c r="AB50" i="37" s="1"/>
  <c r="AA46" i="37"/>
  <c r="Z46" i="37"/>
  <c r="AA42" i="37"/>
  <c r="Z42" i="37"/>
  <c r="AA38" i="37"/>
  <c r="Z38" i="37"/>
  <c r="AA34" i="37"/>
  <c r="Z34" i="37"/>
  <c r="AA30" i="37"/>
  <c r="Z30" i="37"/>
  <c r="AA26" i="37"/>
  <c r="Z26" i="37"/>
  <c r="Z22" i="37"/>
  <c r="Z18" i="37"/>
  <c r="AB18" i="37" s="1"/>
  <c r="Z14" i="37"/>
  <c r="AA67" i="37"/>
  <c r="AA47" i="37"/>
  <c r="AA32" i="37"/>
  <c r="AA14" i="37"/>
  <c r="AA65" i="37"/>
  <c r="Z65" i="37"/>
  <c r="AA37" i="37"/>
  <c r="Z37" i="37"/>
  <c r="AA33" i="37"/>
  <c r="Z33" i="37"/>
  <c r="Z29" i="37"/>
  <c r="Z25" i="37"/>
  <c r="AA54" i="37"/>
  <c r="AA22" i="37"/>
  <c r="AA11" i="37"/>
  <c r="AA25" i="37"/>
  <c r="AA57" i="37"/>
  <c r="AD57" i="37" s="1"/>
  <c r="Z57" i="37"/>
  <c r="AA49" i="37"/>
  <c r="Z49" i="37"/>
  <c r="AA21" i="37"/>
  <c r="Z21" i="37"/>
  <c r="AA17" i="37"/>
  <c r="Z17" i="37"/>
  <c r="AA13" i="37"/>
  <c r="Z13" i="37"/>
  <c r="AA29" i="37"/>
  <c r="Z85" i="37"/>
  <c r="AA85" i="37"/>
  <c r="AA86" i="37" s="1"/>
  <c r="AA81" i="37"/>
  <c r="Z81" i="37"/>
  <c r="AA69" i="37"/>
  <c r="Z69" i="37"/>
  <c r="AA61" i="37"/>
  <c r="Z61" i="37"/>
  <c r="AA53" i="37"/>
  <c r="Z53" i="37"/>
  <c r="AA45" i="37"/>
  <c r="Z45" i="37"/>
  <c r="AA41" i="37"/>
  <c r="Z41" i="37"/>
  <c r="AA80" i="37"/>
  <c r="Z80" i="37"/>
  <c r="AA76" i="37"/>
  <c r="AA77" i="37" s="1"/>
  <c r="AA78" i="37" s="1"/>
  <c r="AA36" i="37"/>
  <c r="Z79" i="37"/>
  <c r="AA79" i="37"/>
  <c r="Z82" i="37"/>
  <c r="AA82" i="37"/>
  <c r="AA83" i="37" s="1"/>
  <c r="AA84" i="37" s="1"/>
  <c r="AA74" i="37"/>
  <c r="AA75" i="37" s="1"/>
  <c r="Z74" i="37"/>
  <c r="AD64" i="37" l="1"/>
  <c r="AE627" i="37"/>
  <c r="AF627" i="37" s="1"/>
  <c r="AE194" i="37"/>
  <c r="AF194" i="37" s="1"/>
  <c r="AE169" i="37"/>
  <c r="AF169" i="37" s="1"/>
  <c r="AF159" i="37"/>
  <c r="AE160" i="37"/>
  <c r="AF160" i="37" s="1"/>
  <c r="AD65" i="37"/>
  <c r="X65" i="37" s="1"/>
  <c r="AD59" i="37"/>
  <c r="X59" i="37" s="1"/>
  <c r="AE324" i="37"/>
  <c r="AF323" i="37"/>
  <c r="AF179" i="37"/>
  <c r="AE180" i="37"/>
  <c r="AF197" i="37"/>
  <c r="AE198" i="37"/>
  <c r="AF198" i="37" s="1"/>
  <c r="AF204" i="37"/>
  <c r="AE205" i="37"/>
  <c r="AE513" i="37"/>
  <c r="AF513" i="37" s="1"/>
  <c r="AF512" i="37"/>
  <c r="X64" i="37"/>
  <c r="AA73" i="37"/>
  <c r="X57" i="37"/>
  <c r="Z10" i="37"/>
  <c r="AB10" i="37" s="1"/>
  <c r="Z9" i="37"/>
  <c r="AB9" i="37" s="1"/>
  <c r="AB12" i="37"/>
  <c r="AB59" i="37"/>
  <c r="AB52" i="37"/>
  <c r="AB72" i="37"/>
  <c r="AB15" i="37"/>
  <c r="AB40" i="37"/>
  <c r="AB70" i="37"/>
  <c r="AB30" i="37"/>
  <c r="AB38" i="37"/>
  <c r="AB66" i="37"/>
  <c r="AB44" i="37"/>
  <c r="AB60" i="37"/>
  <c r="Z73" i="37"/>
  <c r="AB62" i="37"/>
  <c r="AB64" i="37"/>
  <c r="AB23" i="37"/>
  <c r="AB51" i="37"/>
  <c r="AB35" i="37"/>
  <c r="AB54" i="37"/>
  <c r="AB47" i="37"/>
  <c r="AB31" i="37"/>
  <c r="AB34" i="37"/>
  <c r="AB48" i="37"/>
  <c r="AB39" i="37"/>
  <c r="AB37" i="37"/>
  <c r="AB22" i="37"/>
  <c r="AB11" i="37"/>
  <c r="AB42" i="37"/>
  <c r="AB26" i="37"/>
  <c r="AB56" i="37"/>
  <c r="AB27" i="37"/>
  <c r="AB65" i="37"/>
  <c r="AB33" i="37"/>
  <c r="AB55" i="37"/>
  <c r="AB16" i="37"/>
  <c r="AB24" i="37"/>
  <c r="AB19" i="37"/>
  <c r="AB57" i="37"/>
  <c r="AB67" i="37"/>
  <c r="AB68" i="37"/>
  <c r="AB14" i="37"/>
  <c r="AB74" i="37"/>
  <c r="AB79" i="37"/>
  <c r="AB71" i="37"/>
  <c r="AB87" i="37"/>
  <c r="AB32" i="37"/>
  <c r="AB75" i="37"/>
  <c r="AB46" i="37"/>
  <c r="AB36" i="37"/>
  <c r="AB80" i="37"/>
  <c r="AB29" i="37"/>
  <c r="Z84" i="37"/>
  <c r="AB84" i="37" s="1"/>
  <c r="Z83" i="37"/>
  <c r="AB83" i="37" s="1"/>
  <c r="AB45" i="37"/>
  <c r="AB61" i="37"/>
  <c r="AB17" i="37"/>
  <c r="AB25" i="37"/>
  <c r="Z63" i="37"/>
  <c r="AB63" i="37" s="1"/>
  <c r="Z20" i="37"/>
  <c r="AB20" i="37" s="1"/>
  <c r="AB86" i="37"/>
  <c r="Z76" i="37"/>
  <c r="AB76" i="37" s="1"/>
  <c r="AB82" i="37"/>
  <c r="AB85" i="37"/>
  <c r="AB41" i="37"/>
  <c r="AB53" i="37"/>
  <c r="AB69" i="37"/>
  <c r="AB81" i="37"/>
  <c r="AB13" i="37"/>
  <c r="AB21" i="37"/>
  <c r="AB49" i="37"/>
  <c r="AE628" i="37" l="1"/>
  <c r="AE629" i="37" s="1"/>
  <c r="AE325" i="37"/>
  <c r="AF325" i="37" s="1"/>
  <c r="AF324" i="37"/>
  <c r="AB73" i="37"/>
  <c r="AF205" i="37"/>
  <c r="AE206" i="37"/>
  <c r="AF206" i="37" s="1"/>
  <c r="AE181" i="37"/>
  <c r="AF181" i="37" s="1"/>
  <c r="AF180" i="37"/>
  <c r="AF628" i="37"/>
  <c r="Z78" i="37"/>
  <c r="AB78" i="37" s="1"/>
  <c r="Z77" i="37"/>
  <c r="AB77" i="37" s="1"/>
  <c r="AE630" i="37" l="1"/>
  <c r="AF630" i="37" s="1"/>
  <c r="AF629" i="37"/>
  <c r="Z108" i="37" l="1"/>
  <c r="Z192" i="37"/>
  <c r="Z191" i="37"/>
  <c r="Z577" i="37"/>
  <c r="Z182" i="37"/>
  <c r="Z157" i="37"/>
  <c r="Z523" i="37"/>
  <c r="Z507" i="37"/>
  <c r="Z368" i="37"/>
  <c r="Z360" i="37"/>
  <c r="Z244" i="37"/>
  <c r="AA642" i="37"/>
  <c r="Z642" i="37"/>
  <c r="AA614" i="37"/>
  <c r="AA615" i="37" s="1"/>
  <c r="Z590" i="37"/>
  <c r="AA590" i="37"/>
  <c r="Z562" i="37"/>
  <c r="AA562" i="37"/>
  <c r="AA546" i="37"/>
  <c r="Z546" i="37"/>
  <c r="Z534" i="37"/>
  <c r="AA534" i="37"/>
  <c r="AA530" i="37"/>
  <c r="Z530" i="37"/>
  <c r="AA526" i="37"/>
  <c r="Z526" i="37"/>
  <c r="AA522" i="37"/>
  <c r="Z522" i="37"/>
  <c r="Z518" i="37"/>
  <c r="AA518" i="37"/>
  <c r="AA514" i="37"/>
  <c r="Z514" i="37"/>
  <c r="AA510" i="37"/>
  <c r="Z510" i="37"/>
  <c r="AA506" i="37"/>
  <c r="AA507" i="37" s="1"/>
  <c r="Z506" i="37"/>
  <c r="Z498" i="37"/>
  <c r="AA498" i="37"/>
  <c r="AA494" i="37"/>
  <c r="Z494" i="37"/>
  <c r="AA490" i="37"/>
  <c r="Z490" i="37"/>
  <c r="AA486" i="37"/>
  <c r="Z486" i="37"/>
  <c r="AA483" i="37"/>
  <c r="Z483" i="37"/>
  <c r="AA479" i="37"/>
  <c r="Z479" i="37"/>
  <c r="AA475" i="37"/>
  <c r="Z475" i="37"/>
  <c r="Z467" i="37"/>
  <c r="AA467" i="37"/>
  <c r="Z463" i="37"/>
  <c r="AA463" i="37"/>
  <c r="AA459" i="37"/>
  <c r="Z459" i="37"/>
  <c r="AA455" i="37"/>
  <c r="Z455" i="37"/>
  <c r="Z447" i="37"/>
  <c r="AA447" i="37"/>
  <c r="Z443" i="37"/>
  <c r="AA443" i="37"/>
  <c r="AA439" i="37"/>
  <c r="Z439" i="37"/>
  <c r="AA435" i="37"/>
  <c r="Z435" i="37"/>
  <c r="Z431" i="37"/>
  <c r="AA431" i="37"/>
  <c r="Z427" i="37"/>
  <c r="AA427" i="37"/>
  <c r="AA423" i="37"/>
  <c r="Z423" i="37"/>
  <c r="Z419" i="37"/>
  <c r="AA419" i="37"/>
  <c r="AA415" i="37"/>
  <c r="Z415" i="37"/>
  <c r="AA411" i="37"/>
  <c r="Z411" i="37"/>
  <c r="Z407" i="37"/>
  <c r="AA407" i="37"/>
  <c r="Z403" i="37"/>
  <c r="AA403" i="37"/>
  <c r="AA399" i="37"/>
  <c r="Z399" i="37"/>
  <c r="AA395" i="37"/>
  <c r="Z395" i="37"/>
  <c r="AA391" i="37"/>
  <c r="Z391" i="37"/>
  <c r="AA387" i="37"/>
  <c r="Z387" i="37"/>
  <c r="Z383" i="37"/>
  <c r="AA383" i="37"/>
  <c r="Z379" i="37"/>
  <c r="AA379" i="37"/>
  <c r="AA375" i="37"/>
  <c r="AA376" i="37" s="1"/>
  <c r="Z375" i="37"/>
  <c r="AA367" i="37"/>
  <c r="Z367" i="37"/>
  <c r="Z359" i="37"/>
  <c r="AA359" i="37"/>
  <c r="AA355" i="37"/>
  <c r="AA347" i="37"/>
  <c r="Z347" i="37"/>
  <c r="Z343" i="37"/>
  <c r="AA343" i="37"/>
  <c r="AA339" i="37"/>
  <c r="Z339" i="37"/>
  <c r="AA335" i="37"/>
  <c r="Z335" i="37"/>
  <c r="Z331" i="37"/>
  <c r="AA331" i="37"/>
  <c r="Z319" i="37"/>
  <c r="AA319" i="37"/>
  <c r="AA315" i="37"/>
  <c r="Z315" i="37"/>
  <c r="AA311" i="37"/>
  <c r="Z311" i="37"/>
  <c r="AA307" i="37"/>
  <c r="Z307" i="37"/>
  <c r="AA303" i="37"/>
  <c r="Z303" i="37"/>
  <c r="Z299" i="37"/>
  <c r="AA299" i="37"/>
  <c r="Z295" i="37"/>
  <c r="AA295" i="37"/>
  <c r="Z291" i="37"/>
  <c r="AA291" i="37"/>
  <c r="Z287" i="37"/>
  <c r="AA287" i="37"/>
  <c r="Z283" i="37"/>
  <c r="AA283" i="37"/>
  <c r="Z279" i="37"/>
  <c r="AA279" i="37"/>
  <c r="AA275" i="37"/>
  <c r="Z275" i="37"/>
  <c r="AA271" i="37"/>
  <c r="Z271" i="37"/>
  <c r="AA267" i="37"/>
  <c r="Z267" i="37"/>
  <c r="Z263" i="37"/>
  <c r="AA263" i="37"/>
  <c r="AA259" i="37"/>
  <c r="Z259" i="37"/>
  <c r="AA255" i="37"/>
  <c r="Z255" i="37"/>
  <c r="AA251" i="37"/>
  <c r="Z251" i="37"/>
  <c r="AA247" i="37"/>
  <c r="Z247" i="37"/>
  <c r="AA243" i="37"/>
  <c r="Z243" i="37"/>
  <c r="AA239" i="37"/>
  <c r="Z239" i="37"/>
  <c r="Z235" i="37"/>
  <c r="AA235" i="37"/>
  <c r="AA231" i="37"/>
  <c r="Z231" i="37"/>
  <c r="AA227" i="37"/>
  <c r="Z227" i="37"/>
  <c r="AA223" i="37"/>
  <c r="Z223" i="37"/>
  <c r="Z219" i="37"/>
  <c r="AA219" i="37"/>
  <c r="Z215" i="37"/>
  <c r="AA215" i="37"/>
  <c r="Z211" i="37"/>
  <c r="AA211" i="37"/>
  <c r="AA207" i="37"/>
  <c r="Z207" i="37"/>
  <c r="Z199" i="37"/>
  <c r="AA199" i="37"/>
  <c r="AA200" i="37" s="1"/>
  <c r="AA201" i="37" s="1"/>
  <c r="Z195" i="37"/>
  <c r="AA195" i="37"/>
  <c r="AA196" i="37" s="1"/>
  <c r="AA197" i="37" s="1"/>
  <c r="AA198" i="37" s="1"/>
  <c r="AA191" i="37"/>
  <c r="AA192" i="37" s="1"/>
  <c r="AA193" i="37" s="1"/>
  <c r="AA194" i="37" s="1"/>
  <c r="AA175" i="37"/>
  <c r="Z175" i="37"/>
  <c r="AA155" i="37"/>
  <c r="Z151" i="37"/>
  <c r="AA151" i="37"/>
  <c r="AA143" i="37"/>
  <c r="Z143" i="37"/>
  <c r="Z127" i="37"/>
  <c r="AA127" i="37"/>
  <c r="AA123" i="37"/>
  <c r="Z123" i="37"/>
  <c r="AA119" i="37"/>
  <c r="Z119" i="37"/>
  <c r="AA115" i="37"/>
  <c r="Z115" i="37"/>
  <c r="AA111" i="37"/>
  <c r="Z111" i="37"/>
  <c r="Z107" i="37"/>
  <c r="AA107" i="37"/>
  <c r="AA108" i="37" s="1"/>
  <c r="AA103" i="37"/>
  <c r="Z103" i="37"/>
  <c r="Z91" i="37"/>
  <c r="AA91" i="37"/>
  <c r="AA638" i="37"/>
  <c r="Z638" i="37"/>
  <c r="Z602" i="37"/>
  <c r="AA602" i="37"/>
  <c r="Z582" i="37"/>
  <c r="AA582" i="37"/>
  <c r="Z558" i="37"/>
  <c r="AA558" i="37"/>
  <c r="AA645" i="37"/>
  <c r="AD645" i="37" s="1"/>
  <c r="Z645" i="37"/>
  <c r="AA609" i="37"/>
  <c r="Z609" i="37"/>
  <c r="Z593" i="37"/>
  <c r="AA593" i="37"/>
  <c r="AA569" i="37"/>
  <c r="Z569" i="37"/>
  <c r="Z553" i="37"/>
  <c r="AA553" i="37"/>
  <c r="AA537" i="37"/>
  <c r="Z537" i="37"/>
  <c r="AA533" i="37"/>
  <c r="Z533" i="37"/>
  <c r="AA529" i="37"/>
  <c r="Z529" i="37"/>
  <c r="Z521" i="37"/>
  <c r="AA521" i="37"/>
  <c r="Z517" i="37"/>
  <c r="AA517" i="37"/>
  <c r="AA509" i="37"/>
  <c r="Z509" i="37"/>
  <c r="AA505" i="37"/>
  <c r="Z505" i="37"/>
  <c r="AA501" i="37"/>
  <c r="Z501" i="37"/>
  <c r="Z497" i="37"/>
  <c r="AA497" i="37"/>
  <c r="Z493" i="37"/>
  <c r="AA493" i="37"/>
  <c r="AA489" i="37"/>
  <c r="Z489" i="37"/>
  <c r="AA482" i="37"/>
  <c r="Z482" i="37"/>
  <c r="Z478" i="37"/>
  <c r="AA478" i="37"/>
  <c r="AA474" i="37"/>
  <c r="Z474" i="37"/>
  <c r="AA470" i="37"/>
  <c r="Z470" i="37"/>
  <c r="AA466" i="37"/>
  <c r="Z466" i="37"/>
  <c r="Z462" i="37"/>
  <c r="AA462" i="37"/>
  <c r="Z458" i="37"/>
  <c r="AA458" i="37"/>
  <c r="AA450" i="37"/>
  <c r="AA442" i="37"/>
  <c r="Z442" i="37"/>
  <c r="AA438" i="37"/>
  <c r="Z438" i="37"/>
  <c r="AA434" i="37"/>
  <c r="Z434" i="37"/>
  <c r="AA430" i="37"/>
  <c r="Z430" i="37"/>
  <c r="AA426" i="37"/>
  <c r="Z426" i="37"/>
  <c r="Z422" i="37"/>
  <c r="AA422" i="37"/>
  <c r="AA418" i="37"/>
  <c r="Z418" i="37"/>
  <c r="AA414" i="37"/>
  <c r="Z414" i="37"/>
  <c r="AA410" i="37"/>
  <c r="Z410" i="37"/>
  <c r="AA406" i="37"/>
  <c r="Z406" i="37"/>
  <c r="AA402" i="37"/>
  <c r="Z402" i="37"/>
  <c r="Z398" i="37"/>
  <c r="AA398" i="37"/>
  <c r="AA394" i="37"/>
  <c r="Z394" i="37"/>
  <c r="Z390" i="37"/>
  <c r="AA390" i="37"/>
  <c r="AA386" i="37"/>
  <c r="Z386" i="37"/>
  <c r="Z382" i="37"/>
  <c r="AA382" i="37"/>
  <c r="AA378" i="37"/>
  <c r="Z378" i="37"/>
  <c r="AA366" i="37"/>
  <c r="Z366" i="37"/>
  <c r="Z362" i="37"/>
  <c r="AA362" i="37"/>
  <c r="AA358" i="37"/>
  <c r="Z358" i="37"/>
  <c r="AA346" i="37"/>
  <c r="Z346" i="37"/>
  <c r="Z338" i="37"/>
  <c r="AA338" i="37"/>
  <c r="Z334" i="37"/>
  <c r="AA334" i="37"/>
  <c r="AA330" i="37"/>
  <c r="Z330" i="37"/>
  <c r="AA326" i="37"/>
  <c r="Z326" i="37"/>
  <c r="Z318" i="37"/>
  <c r="AA318" i="37"/>
  <c r="Z314" i="37"/>
  <c r="AA314" i="37"/>
  <c r="Z310" i="37"/>
  <c r="AA310" i="37"/>
  <c r="AA306" i="37"/>
  <c r="Z306" i="37"/>
  <c r="AA302" i="37"/>
  <c r="Z302" i="37"/>
  <c r="Z298" i="37"/>
  <c r="AA298" i="37"/>
  <c r="AA294" i="37"/>
  <c r="Z294" i="37"/>
  <c r="AA290" i="37"/>
  <c r="Z290" i="37"/>
  <c r="AA286" i="37"/>
  <c r="Z286" i="37"/>
  <c r="AA282" i="37"/>
  <c r="Z282" i="37"/>
  <c r="Z278" i="37"/>
  <c r="AA278" i="37"/>
  <c r="Z274" i="37"/>
  <c r="AA274" i="37"/>
  <c r="AA270" i="37"/>
  <c r="Z270" i="37"/>
  <c r="AA258" i="37"/>
  <c r="Z258" i="37"/>
  <c r="AA254" i="37"/>
  <c r="Z254" i="37"/>
  <c r="AA250" i="37"/>
  <c r="Z250" i="37"/>
  <c r="AA246" i="37"/>
  <c r="Z246" i="37"/>
  <c r="AA242" i="37"/>
  <c r="Z242" i="37"/>
  <c r="AA238" i="37"/>
  <c r="Z238" i="37"/>
  <c r="Z234" i="37"/>
  <c r="AA234" i="37"/>
  <c r="AA230" i="37"/>
  <c r="Z230" i="37"/>
  <c r="AA226" i="37"/>
  <c r="Z226" i="37"/>
  <c r="AA222" i="37"/>
  <c r="Z222" i="37"/>
  <c r="Z218" i="37"/>
  <c r="AA218" i="37"/>
  <c r="Z214" i="37"/>
  <c r="AA214" i="37"/>
  <c r="Z210" i="37"/>
  <c r="AA210" i="37"/>
  <c r="AA202" i="37"/>
  <c r="Z202" i="37"/>
  <c r="AA182" i="37"/>
  <c r="AA183" i="37" s="1"/>
  <c r="Z174" i="37"/>
  <c r="AA174" i="37"/>
  <c r="AA170" i="37"/>
  <c r="AA171" i="37" s="1"/>
  <c r="AA172" i="37" s="1"/>
  <c r="AA173" i="37" s="1"/>
  <c r="AA166" i="37"/>
  <c r="AA167" i="37" s="1"/>
  <c r="AA168" i="37" s="1"/>
  <c r="AA162" i="37"/>
  <c r="Z154" i="37"/>
  <c r="AA154" i="37"/>
  <c r="Z150" i="37"/>
  <c r="AA150" i="37"/>
  <c r="AA146" i="37"/>
  <c r="Z142" i="37"/>
  <c r="AA142" i="37"/>
  <c r="AA138" i="37"/>
  <c r="Z138" i="37"/>
  <c r="Z134" i="37"/>
  <c r="AA134" i="37"/>
  <c r="AA130" i="37"/>
  <c r="Z130" i="37"/>
  <c r="Z126" i="37"/>
  <c r="AA126" i="37"/>
  <c r="Z118" i="37"/>
  <c r="AA118" i="37"/>
  <c r="Z114" i="37"/>
  <c r="AA114" i="37"/>
  <c r="AA110" i="37"/>
  <c r="Z110" i="37"/>
  <c r="AA106" i="37"/>
  <c r="Z106" i="37"/>
  <c r="Z102" i="37"/>
  <c r="AA102" i="37"/>
  <c r="Z98" i="37"/>
  <c r="AA98" i="37"/>
  <c r="AA99" i="37" s="1"/>
  <c r="Z94" i="37"/>
  <c r="AA94" i="37"/>
  <c r="AA95" i="37" s="1"/>
  <c r="AA90" i="37"/>
  <c r="Z90" i="37"/>
  <c r="AA622" i="37"/>
  <c r="AA610" i="37"/>
  <c r="Z610" i="37"/>
  <c r="Z598" i="37"/>
  <c r="AA598" i="37"/>
  <c r="AA586" i="37"/>
  <c r="Z586" i="37"/>
  <c r="Z574" i="37"/>
  <c r="AA574" i="37"/>
  <c r="AA550" i="37"/>
  <c r="Z550" i="37"/>
  <c r="Z538" i="37"/>
  <c r="AA538" i="37"/>
  <c r="AA637" i="37"/>
  <c r="Z637" i="37"/>
  <c r="AA605" i="37"/>
  <c r="Z605" i="37"/>
  <c r="AA597" i="37"/>
  <c r="Z597" i="37"/>
  <c r="Z585" i="37"/>
  <c r="AA585" i="37"/>
  <c r="AA573" i="37"/>
  <c r="Z573" i="37"/>
  <c r="Z561" i="37"/>
  <c r="AA561" i="37"/>
  <c r="Z549" i="37"/>
  <c r="AA549" i="37"/>
  <c r="AA541" i="37"/>
  <c r="Z541" i="37"/>
  <c r="Z644" i="37"/>
  <c r="AA644" i="37"/>
  <c r="AA640" i="37"/>
  <c r="Z640" i="37"/>
  <c r="Z624" i="37"/>
  <c r="AA624" i="37"/>
  <c r="AA616" i="37"/>
  <c r="Z616" i="37"/>
  <c r="Z612" i="37"/>
  <c r="AA612" i="37"/>
  <c r="Z608" i="37"/>
  <c r="AA608" i="37"/>
  <c r="Z604" i="37"/>
  <c r="AA604" i="37"/>
  <c r="AA600" i="37"/>
  <c r="Z600" i="37"/>
  <c r="Z596" i="37"/>
  <c r="AA596" i="37"/>
  <c r="AA592" i="37"/>
  <c r="Z592" i="37"/>
  <c r="AA588" i="37"/>
  <c r="Z588" i="37"/>
  <c r="AA584" i="37"/>
  <c r="Z584" i="37"/>
  <c r="AA580" i="37"/>
  <c r="Z580" i="37"/>
  <c r="Z576" i="37"/>
  <c r="AA576" i="37"/>
  <c r="AA572" i="37"/>
  <c r="Z572" i="37"/>
  <c r="AA568" i="37"/>
  <c r="Z568" i="37"/>
  <c r="Z564" i="37"/>
  <c r="AA564" i="37"/>
  <c r="Z560" i="37"/>
  <c r="AA560" i="37"/>
  <c r="Z556" i="37"/>
  <c r="AA556" i="37"/>
  <c r="AA552" i="37"/>
  <c r="Z552" i="37"/>
  <c r="Z548" i="37"/>
  <c r="AA548" i="37"/>
  <c r="AA544" i="37"/>
  <c r="Z544" i="37"/>
  <c r="AA540" i="37"/>
  <c r="Z540" i="37"/>
  <c r="Z536" i="37"/>
  <c r="AA536" i="37"/>
  <c r="Z532" i="37"/>
  <c r="AA532" i="37"/>
  <c r="Z524" i="37"/>
  <c r="AA524" i="37"/>
  <c r="AA520" i="37"/>
  <c r="Z520" i="37"/>
  <c r="AA508" i="37"/>
  <c r="Z508" i="37"/>
  <c r="Z504" i="37"/>
  <c r="AA504" i="37"/>
  <c r="Z500" i="37"/>
  <c r="AA500" i="37"/>
  <c r="AA492" i="37"/>
  <c r="Z492" i="37"/>
  <c r="Z488" i="37"/>
  <c r="AA488" i="37"/>
  <c r="AA481" i="37"/>
  <c r="Z481" i="37"/>
  <c r="AA477" i="37"/>
  <c r="Z477" i="37"/>
  <c r="AA473" i="37"/>
  <c r="Z473" i="37"/>
  <c r="AA469" i="37"/>
  <c r="Z469" i="37"/>
  <c r="Z465" i="37"/>
  <c r="AA465" i="37"/>
  <c r="AA461" i="37"/>
  <c r="Z461" i="37"/>
  <c r="AA457" i="37"/>
  <c r="Z457" i="37"/>
  <c r="AA453" i="37"/>
  <c r="Z453" i="37"/>
  <c r="AA449" i="37"/>
  <c r="Z449" i="37"/>
  <c r="AA445" i="37"/>
  <c r="AA441" i="37"/>
  <c r="Z441" i="37"/>
  <c r="AA437" i="37"/>
  <c r="Z437" i="37"/>
  <c r="AA433" i="37"/>
  <c r="Z433" i="37"/>
  <c r="Z429" i="37"/>
  <c r="AA429" i="37"/>
  <c r="Z425" i="37"/>
  <c r="AA425" i="37"/>
  <c r="AA421" i="37"/>
  <c r="Z421" i="37"/>
  <c r="AA413" i="37"/>
  <c r="Z413" i="37"/>
  <c r="AA409" i="37"/>
  <c r="Z409" i="37"/>
  <c r="Z405" i="37"/>
  <c r="AA405" i="37"/>
  <c r="Z401" i="37"/>
  <c r="AA401" i="37"/>
  <c r="Z397" i="37"/>
  <c r="AA397" i="37"/>
  <c r="AA393" i="37"/>
  <c r="Z393" i="37"/>
  <c r="Z389" i="37"/>
  <c r="AA389" i="37"/>
  <c r="Z385" i="37"/>
  <c r="AA385" i="37"/>
  <c r="AA381" i="37"/>
  <c r="Z381" i="37"/>
  <c r="AA377" i="37"/>
  <c r="AD376" i="37" s="1"/>
  <c r="AD375" i="37" s="1"/>
  <c r="Z377" i="37"/>
  <c r="AA373" i="37"/>
  <c r="AA369" i="37"/>
  <c r="AA370" i="37" s="1"/>
  <c r="AA371" i="37" s="1"/>
  <c r="AA365" i="37"/>
  <c r="Z365" i="37"/>
  <c r="AA361" i="37"/>
  <c r="Z361" i="37"/>
  <c r="Z357" i="37"/>
  <c r="AA357" i="37"/>
  <c r="AA349" i="37"/>
  <c r="Z349" i="37"/>
  <c r="AA345" i="37"/>
  <c r="Z345" i="37"/>
  <c r="Z337" i="37"/>
  <c r="AA337" i="37"/>
  <c r="Z329" i="37"/>
  <c r="AA329" i="37"/>
  <c r="AA321" i="37"/>
  <c r="Z321" i="37"/>
  <c r="AA317" i="37"/>
  <c r="Z317" i="37"/>
  <c r="AA313" i="37"/>
  <c r="Z313" i="37"/>
  <c r="Z309" i="37"/>
  <c r="AA309" i="37"/>
  <c r="Z305" i="37"/>
  <c r="AA305" i="37"/>
  <c r="AA301" i="37"/>
  <c r="Z301" i="37"/>
  <c r="AA297" i="37"/>
  <c r="Z297" i="37"/>
  <c r="AA293" i="37"/>
  <c r="Z293" i="37"/>
  <c r="Z289" i="37"/>
  <c r="AA289" i="37"/>
  <c r="AA285" i="37"/>
  <c r="Z285" i="37"/>
  <c r="AA281" i="37"/>
  <c r="Z281" i="37"/>
  <c r="AA277" i="37"/>
  <c r="Z277" i="37"/>
  <c r="Z273" i="37"/>
  <c r="AA273" i="37"/>
  <c r="Z269" i="37"/>
  <c r="AA269" i="37"/>
  <c r="AA265" i="37"/>
  <c r="Z265" i="37"/>
  <c r="AA261" i="37"/>
  <c r="Z261" i="37"/>
  <c r="Z257" i="37"/>
  <c r="AA257" i="37"/>
  <c r="Z253" i="37"/>
  <c r="AA253" i="37"/>
  <c r="AA249" i="37"/>
  <c r="Z249" i="37"/>
  <c r="AA245" i="37"/>
  <c r="Z245" i="37"/>
  <c r="AA241" i="37"/>
  <c r="Z241" i="37"/>
  <c r="AA237" i="37"/>
  <c r="Z237" i="37"/>
  <c r="Z233" i="37"/>
  <c r="AA233" i="37"/>
  <c r="Z229" i="37"/>
  <c r="AA229" i="37"/>
  <c r="AA225" i="37"/>
  <c r="Z225" i="37"/>
  <c r="AA221" i="37"/>
  <c r="Z221" i="37"/>
  <c r="Z217" i="37"/>
  <c r="AA217" i="37"/>
  <c r="Z213" i="37"/>
  <c r="AA213" i="37"/>
  <c r="Z209" i="37"/>
  <c r="AA209" i="37"/>
  <c r="AA177" i="37"/>
  <c r="Z177" i="37"/>
  <c r="AA165" i="37"/>
  <c r="Z165" i="37"/>
  <c r="AA161" i="37"/>
  <c r="Z161" i="37"/>
  <c r="AA157" i="37"/>
  <c r="AA158" i="37" s="1"/>
  <c r="AA159" i="37" s="1"/>
  <c r="AA160" i="37" s="1"/>
  <c r="AA153" i="37"/>
  <c r="Z153" i="37"/>
  <c r="AA149" i="37"/>
  <c r="Z149" i="37"/>
  <c r="Z145" i="37"/>
  <c r="AA145" i="37"/>
  <c r="AA141" i="37"/>
  <c r="Z141" i="37"/>
  <c r="Z137" i="37"/>
  <c r="AA137" i="37"/>
  <c r="AA133" i="37"/>
  <c r="Z133" i="37"/>
  <c r="Z125" i="37"/>
  <c r="AA125" i="37"/>
  <c r="AA121" i="37"/>
  <c r="AA122" i="37" s="1"/>
  <c r="AA117" i="37"/>
  <c r="Z117" i="37"/>
  <c r="AA113" i="37"/>
  <c r="Z113" i="37"/>
  <c r="AA109" i="37"/>
  <c r="Z109" i="37"/>
  <c r="Z105" i="37"/>
  <c r="AA105" i="37"/>
  <c r="Z93" i="37"/>
  <c r="AA93" i="37"/>
  <c r="AA634" i="37"/>
  <c r="Z634" i="37"/>
  <c r="Z606" i="37"/>
  <c r="AA606" i="37"/>
  <c r="Z594" i="37"/>
  <c r="AA594" i="37"/>
  <c r="AA578" i="37"/>
  <c r="Z578" i="37"/>
  <c r="Z570" i="37"/>
  <c r="AA570" i="37"/>
  <c r="AA571" i="37" s="1"/>
  <c r="Z554" i="37"/>
  <c r="AA554" i="37"/>
  <c r="AD553" i="37" s="1"/>
  <c r="AA542" i="37"/>
  <c r="AD541" i="37" s="1"/>
  <c r="Z542" i="37"/>
  <c r="Z641" i="37"/>
  <c r="AA641" i="37"/>
  <c r="AA613" i="37"/>
  <c r="Z613" i="37"/>
  <c r="Z601" i="37"/>
  <c r="AA601" i="37"/>
  <c r="AA589" i="37"/>
  <c r="Z589" i="37"/>
  <c r="Z581" i="37"/>
  <c r="AA581" i="37"/>
  <c r="AA565" i="37"/>
  <c r="AA557" i="37"/>
  <c r="Z557" i="37"/>
  <c r="Z545" i="37"/>
  <c r="AA545" i="37"/>
  <c r="AA643" i="37"/>
  <c r="Z643" i="37"/>
  <c r="AA639" i="37"/>
  <c r="Z639" i="37"/>
  <c r="AA635" i="37"/>
  <c r="AA636" i="37" s="1"/>
  <c r="Z635" i="37"/>
  <c r="Z631" i="37"/>
  <c r="AA631" i="37"/>
  <c r="AA632" i="37" s="1"/>
  <c r="AA633" i="37" s="1"/>
  <c r="AA619" i="37"/>
  <c r="Z619" i="37"/>
  <c r="Z611" i="37"/>
  <c r="AA611" i="37"/>
  <c r="AA607" i="37"/>
  <c r="Z607" i="37"/>
  <c r="AA603" i="37"/>
  <c r="Z603" i="37"/>
  <c r="AA599" i="37"/>
  <c r="Z599" i="37"/>
  <c r="AA595" i="37"/>
  <c r="Z595" i="37"/>
  <c r="AA591" i="37"/>
  <c r="Z591" i="37"/>
  <c r="AA587" i="37"/>
  <c r="Z587" i="37"/>
  <c r="Z583" i="37"/>
  <c r="AA583" i="37"/>
  <c r="AA579" i="37"/>
  <c r="Z579" i="37"/>
  <c r="AA575" i="37"/>
  <c r="AD574" i="37" s="1"/>
  <c r="Z575" i="37"/>
  <c r="AA567" i="37"/>
  <c r="Z567" i="37"/>
  <c r="AA563" i="37"/>
  <c r="AD562" i="37" s="1"/>
  <c r="Z563" i="37"/>
  <c r="Z559" i="37"/>
  <c r="AA559" i="37"/>
  <c r="AA555" i="37"/>
  <c r="Z555" i="37"/>
  <c r="Z551" i="37"/>
  <c r="AA551" i="37"/>
  <c r="AA547" i="37"/>
  <c r="Z547" i="37"/>
  <c r="AA543" i="37"/>
  <c r="Z543" i="37"/>
  <c r="AA539" i="37"/>
  <c r="Z539" i="37"/>
  <c r="AA535" i="37"/>
  <c r="Z535" i="37"/>
  <c r="Z531" i="37"/>
  <c r="AA531" i="37"/>
  <c r="AA527" i="37"/>
  <c r="AD526" i="37" s="1"/>
  <c r="AA519" i="37"/>
  <c r="Z519" i="37"/>
  <c r="AA499" i="37"/>
  <c r="Z499" i="37"/>
  <c r="AA495" i="37"/>
  <c r="Z491" i="37"/>
  <c r="AA491" i="37"/>
  <c r="AA487" i="37"/>
  <c r="Z487" i="37"/>
  <c r="AA484" i="37"/>
  <c r="Z484" i="37"/>
  <c r="AA480" i="37"/>
  <c r="Z480" i="37"/>
  <c r="AA476" i="37"/>
  <c r="Z476" i="37"/>
  <c r="Z472" i="37"/>
  <c r="AA472" i="37"/>
  <c r="Z468" i="37"/>
  <c r="AA468" i="37"/>
  <c r="Z464" i="37"/>
  <c r="AA464" i="37"/>
  <c r="AA460" i="37"/>
  <c r="Z460" i="37"/>
  <c r="AA456" i="37"/>
  <c r="Z456" i="37"/>
  <c r="AA452" i="37"/>
  <c r="Z452" i="37"/>
  <c r="Z448" i="37"/>
  <c r="AA448" i="37"/>
  <c r="AA444" i="37"/>
  <c r="Z444" i="37"/>
  <c r="AA440" i="37"/>
  <c r="AD439" i="37" s="1"/>
  <c r="Z440" i="37"/>
  <c r="Z436" i="37"/>
  <c r="AA436" i="37"/>
  <c r="AA432" i="37"/>
  <c r="Z432" i="37"/>
  <c r="AA428" i="37"/>
  <c r="Z428" i="37"/>
  <c r="AA424" i="37"/>
  <c r="Z424" i="37"/>
  <c r="AA420" i="37"/>
  <c r="Z420" i="37"/>
  <c r="AA416" i="37"/>
  <c r="AA417" i="37" s="1"/>
  <c r="Z416" i="37"/>
  <c r="Z412" i="37"/>
  <c r="AA412" i="37"/>
  <c r="AA408" i="37"/>
  <c r="Z408" i="37"/>
  <c r="AA404" i="37"/>
  <c r="Z404" i="37"/>
  <c r="AA400" i="37"/>
  <c r="Z400" i="37"/>
  <c r="AA396" i="37"/>
  <c r="Z396" i="37"/>
  <c r="AA392" i="37"/>
  <c r="Z392" i="37"/>
  <c r="AA388" i="37"/>
  <c r="Z388" i="37"/>
  <c r="AA384" i="37"/>
  <c r="Z384" i="37"/>
  <c r="AA380" i="37"/>
  <c r="Z380" i="37"/>
  <c r="Z376" i="37"/>
  <c r="Z372" i="37"/>
  <c r="AA372" i="37"/>
  <c r="AA352" i="37"/>
  <c r="AA348" i="37"/>
  <c r="AD347" i="37" s="1"/>
  <c r="Z348" i="37"/>
  <c r="AA344" i="37"/>
  <c r="Z344" i="37"/>
  <c r="AA340" i="37"/>
  <c r="AD339" i="37" s="1"/>
  <c r="AA336" i="37"/>
  <c r="Z336" i="37"/>
  <c r="AA332" i="37"/>
  <c r="AA333" i="37" s="1"/>
  <c r="AA320" i="37"/>
  <c r="Z320" i="37"/>
  <c r="AA316" i="37"/>
  <c r="Z316" i="37"/>
  <c r="AA312" i="37"/>
  <c r="Z312" i="37"/>
  <c r="Z308" i="37"/>
  <c r="AA308" i="37"/>
  <c r="Z304" i="37"/>
  <c r="AA304" i="37"/>
  <c r="Z300" i="37"/>
  <c r="AA300" i="37"/>
  <c r="AA296" i="37"/>
  <c r="Z296" i="37"/>
  <c r="AA292" i="37"/>
  <c r="Z292" i="37"/>
  <c r="AA288" i="37"/>
  <c r="Z288" i="37"/>
  <c r="Z284" i="37"/>
  <c r="AA284" i="37"/>
  <c r="AA280" i="37"/>
  <c r="Z280" i="37"/>
  <c r="AA276" i="37"/>
  <c r="Z276" i="37"/>
  <c r="Z272" i="37"/>
  <c r="AA272" i="37"/>
  <c r="Z268" i="37"/>
  <c r="AA268" i="37"/>
  <c r="AA264" i="37"/>
  <c r="Z264" i="37"/>
  <c r="AA260" i="37"/>
  <c r="Z260" i="37"/>
  <c r="Z256" i="37"/>
  <c r="AA256" i="37"/>
  <c r="Z252" i="37"/>
  <c r="AA252" i="37"/>
  <c r="AD251" i="37" s="1"/>
  <c r="Z248" i="37"/>
  <c r="AA248" i="37"/>
  <c r="AA244" i="37"/>
  <c r="Z240" i="37"/>
  <c r="AA240" i="37"/>
  <c r="AA236" i="37"/>
  <c r="Z236" i="37"/>
  <c r="Z232" i="37"/>
  <c r="AA232" i="37"/>
  <c r="Z228" i="37"/>
  <c r="AA228" i="37"/>
  <c r="Z224" i="37"/>
  <c r="AA224" i="37"/>
  <c r="AA220" i="37"/>
  <c r="Z220" i="37"/>
  <c r="AA216" i="37"/>
  <c r="Z216" i="37"/>
  <c r="AA212" i="37"/>
  <c r="AD211" i="37" s="1"/>
  <c r="Z212" i="37"/>
  <c r="Z208" i="37"/>
  <c r="AA208" i="37"/>
  <c r="Z200" i="37"/>
  <c r="Z196" i="37"/>
  <c r="AA188" i="37"/>
  <c r="AA189" i="37" s="1"/>
  <c r="AA190" i="37" s="1"/>
  <c r="Z188" i="37"/>
  <c r="Z184" i="37"/>
  <c r="AA184" i="37"/>
  <c r="AA176" i="37"/>
  <c r="Z176" i="37"/>
  <c r="Z164" i="37"/>
  <c r="AA164" i="37"/>
  <c r="AA152" i="37"/>
  <c r="Z152" i="37"/>
  <c r="Z148" i="37"/>
  <c r="AA148" i="37"/>
  <c r="AA144" i="37"/>
  <c r="Z144" i="37"/>
  <c r="AA140" i="37"/>
  <c r="Z140" i="37"/>
  <c r="Z136" i="37"/>
  <c r="AA136" i="37"/>
  <c r="AA128" i="37"/>
  <c r="AA124" i="37"/>
  <c r="Z124" i="37"/>
  <c r="Z120" i="37"/>
  <c r="AA120" i="37"/>
  <c r="Z116" i="37"/>
  <c r="AA116" i="37"/>
  <c r="AA112" i="37"/>
  <c r="Z112" i="37"/>
  <c r="Z104" i="37"/>
  <c r="AA104" i="37"/>
  <c r="AA100" i="37"/>
  <c r="AA101" i="37" s="1"/>
  <c r="AA96" i="37"/>
  <c r="AA97" i="37" s="1"/>
  <c r="AA92" i="37"/>
  <c r="Z92" i="37"/>
  <c r="AA88" i="37"/>
  <c r="AA89" i="37" s="1"/>
  <c r="AD307" i="37" l="1"/>
  <c r="AD518" i="37"/>
  <c r="AD638" i="37"/>
  <c r="AD463" i="37"/>
  <c r="AD283" i="37"/>
  <c r="AD550" i="37"/>
  <c r="X550" i="37" s="1"/>
  <c r="AD207" i="37"/>
  <c r="X207" i="37" s="1"/>
  <c r="AD231" i="37"/>
  <c r="AD239" i="37"/>
  <c r="X239" i="37" s="1"/>
  <c r="AD642" i="37"/>
  <c r="X642" i="37" s="1"/>
  <c r="AD605" i="37"/>
  <c r="AD549" i="37"/>
  <c r="X549" i="37" s="1"/>
  <c r="AD585" i="37"/>
  <c r="X585" i="37" s="1"/>
  <c r="AD609" i="37"/>
  <c r="X609" i="37" s="1"/>
  <c r="AD437" i="37"/>
  <c r="X437" i="37" s="1"/>
  <c r="AD422" i="37"/>
  <c r="X422" i="37" s="1"/>
  <c r="AD529" i="37"/>
  <c r="X529" i="37" s="1"/>
  <c r="AD335" i="37"/>
  <c r="AD145" i="37"/>
  <c r="X145" i="37" s="1"/>
  <c r="AD229" i="37"/>
  <c r="X229" i="37" s="1"/>
  <c r="AD285" i="37"/>
  <c r="X285" i="37" s="1"/>
  <c r="AD293" i="37"/>
  <c r="X293" i="37" s="1"/>
  <c r="AD365" i="37"/>
  <c r="X365" i="37" s="1"/>
  <c r="AD592" i="37"/>
  <c r="X592" i="37" s="1"/>
  <c r="AD282" i="37"/>
  <c r="X282" i="37" s="1"/>
  <c r="AD290" i="37"/>
  <c r="AD478" i="37"/>
  <c r="AD584" i="37"/>
  <c r="X584" i="37" s="1"/>
  <c r="AD291" i="37"/>
  <c r="X291" i="37" s="1"/>
  <c r="AD151" i="37"/>
  <c r="AD215" i="37"/>
  <c r="X215" i="37" s="1"/>
  <c r="AD299" i="37"/>
  <c r="AD411" i="37"/>
  <c r="X411" i="37" s="1"/>
  <c r="AD467" i="37"/>
  <c r="X467" i="37" s="1"/>
  <c r="AD490" i="37"/>
  <c r="X490" i="37" s="1"/>
  <c r="AD498" i="37"/>
  <c r="X498" i="37" s="1"/>
  <c r="AD542" i="37"/>
  <c r="X542" i="37" s="1"/>
  <c r="AD578" i="37"/>
  <c r="X578" i="37" s="1"/>
  <c r="AD586" i="37"/>
  <c r="AD594" i="37"/>
  <c r="X594" i="37" s="1"/>
  <c r="AD602" i="37"/>
  <c r="X602" i="37" s="1"/>
  <c r="AD564" i="37"/>
  <c r="AD588" i="37"/>
  <c r="X588" i="37" s="1"/>
  <c r="AD612" i="37"/>
  <c r="X612" i="37" s="1"/>
  <c r="AD136" i="37"/>
  <c r="X136" i="37" s="1"/>
  <c r="AD176" i="37"/>
  <c r="AD220" i="37"/>
  <c r="X220" i="37" s="1"/>
  <c r="AD236" i="37"/>
  <c r="X236" i="37" s="1"/>
  <c r="AD244" i="37"/>
  <c r="AD260" i="37"/>
  <c r="AD276" i="37"/>
  <c r="X276" i="37" s="1"/>
  <c r="AD284" i="37"/>
  <c r="X284" i="37" s="1"/>
  <c r="AD292" i="37"/>
  <c r="X292" i="37" s="1"/>
  <c r="AD316" i="37"/>
  <c r="AD420" i="37"/>
  <c r="X420" i="37" s="1"/>
  <c r="AD464" i="37"/>
  <c r="AD531" i="37"/>
  <c r="X531" i="37" s="1"/>
  <c r="AD547" i="37"/>
  <c r="AD595" i="37"/>
  <c r="X595" i="37" s="1"/>
  <c r="AD603" i="37"/>
  <c r="X603" i="37" s="1"/>
  <c r="AD611" i="37"/>
  <c r="AD643" i="37"/>
  <c r="AD548" i="37"/>
  <c r="X548" i="37" s="1"/>
  <c r="AD213" i="37"/>
  <c r="AD309" i="37"/>
  <c r="X309" i="37" s="1"/>
  <c r="AD317" i="37"/>
  <c r="X375" i="37"/>
  <c r="AD421" i="37"/>
  <c r="X421" i="37" s="1"/>
  <c r="AD449" i="37"/>
  <c r="X463" i="37"/>
  <c r="AD469" i="37"/>
  <c r="X469" i="37" s="1"/>
  <c r="AD536" i="37"/>
  <c r="X536" i="37" s="1"/>
  <c r="X562" i="37"/>
  <c r="AD608" i="37"/>
  <c r="X608" i="37" s="1"/>
  <c r="AD142" i="37"/>
  <c r="X142" i="37" s="1"/>
  <c r="AD238" i="37"/>
  <c r="X238" i="37" s="1"/>
  <c r="AD246" i="37"/>
  <c r="AD254" i="37"/>
  <c r="X254" i="37" s="1"/>
  <c r="AD270" i="37"/>
  <c r="X270" i="37" s="1"/>
  <c r="AD302" i="37"/>
  <c r="AD310" i="37"/>
  <c r="X310" i="37" s="1"/>
  <c r="AD334" i="37"/>
  <c r="AD358" i="37"/>
  <c r="X358" i="37" s="1"/>
  <c r="AD382" i="37"/>
  <c r="X382" i="37" s="1"/>
  <c r="AD466" i="37"/>
  <c r="X466" i="37" s="1"/>
  <c r="AD589" i="37"/>
  <c r="X589" i="37" s="1"/>
  <c r="AA185" i="37"/>
  <c r="AA186" i="37" s="1"/>
  <c r="AA187" i="37" s="1"/>
  <c r="AD183" i="37"/>
  <c r="AD182" i="37" s="1"/>
  <c r="AD259" i="37"/>
  <c r="AD459" i="37"/>
  <c r="X459" i="37" s="1"/>
  <c r="AD475" i="37"/>
  <c r="X475" i="37" s="1"/>
  <c r="AD530" i="37"/>
  <c r="X530" i="37" s="1"/>
  <c r="AD582" i="37"/>
  <c r="X582" i="37" s="1"/>
  <c r="X574" i="37"/>
  <c r="AD580" i="37"/>
  <c r="X580" i="37" s="1"/>
  <c r="AD208" i="37"/>
  <c r="X208" i="37" s="1"/>
  <c r="AD216" i="37"/>
  <c r="AD232" i="37"/>
  <c r="X232" i="37" s="1"/>
  <c r="AD256" i="37"/>
  <c r="X256" i="37" s="1"/>
  <c r="AD304" i="37"/>
  <c r="X304" i="37" s="1"/>
  <c r="AD336" i="37"/>
  <c r="AD448" i="37"/>
  <c r="X448" i="37" s="1"/>
  <c r="AD472" i="37"/>
  <c r="X472" i="37" s="1"/>
  <c r="AD480" i="37"/>
  <c r="AD491" i="37"/>
  <c r="X491" i="37" s="1"/>
  <c r="AD539" i="37"/>
  <c r="X539" i="37" s="1"/>
  <c r="AD579" i="37"/>
  <c r="X579" i="37" s="1"/>
  <c r="AD587" i="37"/>
  <c r="X587" i="37" s="1"/>
  <c r="AD572" i="37"/>
  <c r="X572" i="37" s="1"/>
  <c r="AD596" i="37"/>
  <c r="X596" i="37" s="1"/>
  <c r="AD636" i="37"/>
  <c r="AD635" i="37" s="1"/>
  <c r="X635" i="37" s="1"/>
  <c r="AD221" i="37"/>
  <c r="X221" i="37" s="1"/>
  <c r="X231" i="37"/>
  <c r="AD237" i="37"/>
  <c r="X237" i="37" s="1"/>
  <c r="AD253" i="37"/>
  <c r="X253" i="37" s="1"/>
  <c r="AD269" i="37"/>
  <c r="X269" i="37" s="1"/>
  <c r="AD405" i="37"/>
  <c r="X405" i="37" s="1"/>
  <c r="AD413" i="37"/>
  <c r="X413" i="37" s="1"/>
  <c r="AD492" i="37"/>
  <c r="X492" i="37" s="1"/>
  <c r="AD520" i="37"/>
  <c r="X520" i="37" s="1"/>
  <c r="AD552" i="37"/>
  <c r="X552" i="37" s="1"/>
  <c r="AD581" i="37"/>
  <c r="X581" i="37" s="1"/>
  <c r="AD210" i="37"/>
  <c r="X210" i="37" s="1"/>
  <c r="AD218" i="37"/>
  <c r="X218" i="37" s="1"/>
  <c r="AD234" i="37"/>
  <c r="X234" i="37" s="1"/>
  <c r="AD298" i="37"/>
  <c r="X298" i="37" s="1"/>
  <c r="AD438" i="37"/>
  <c r="X438" i="37" s="1"/>
  <c r="AD458" i="37"/>
  <c r="X458" i="37" s="1"/>
  <c r="AD493" i="37"/>
  <c r="X493" i="37" s="1"/>
  <c r="AD521" i="37"/>
  <c r="AD545" i="37"/>
  <c r="AD227" i="37"/>
  <c r="X227" i="37" s="1"/>
  <c r="X213" i="37"/>
  <c r="AD219" i="37"/>
  <c r="X219" i="37" s="1"/>
  <c r="AD235" i="37"/>
  <c r="X235" i="37" s="1"/>
  <c r="AD247" i="37"/>
  <c r="X247" i="37" s="1"/>
  <c r="AD255" i="37"/>
  <c r="AD271" i="37"/>
  <c r="X271" i="37" s="1"/>
  <c r="AD303" i="37"/>
  <c r="X303" i="37" s="1"/>
  <c r="AD447" i="37"/>
  <c r="AA496" i="37"/>
  <c r="AD496" i="37" s="1"/>
  <c r="AD494" i="37"/>
  <c r="X494" i="37" s="1"/>
  <c r="AD538" i="37"/>
  <c r="X538" i="37" s="1"/>
  <c r="AD546" i="37"/>
  <c r="X546" i="37" s="1"/>
  <c r="AD554" i="37"/>
  <c r="X554" i="37" s="1"/>
  <c r="AD590" i="37"/>
  <c r="X590" i="37" s="1"/>
  <c r="AD598" i="37"/>
  <c r="X598" i="37" s="1"/>
  <c r="AD606" i="37"/>
  <c r="X606" i="37" s="1"/>
  <c r="AD164" i="37"/>
  <c r="AD248" i="37"/>
  <c r="X248" i="37" s="1"/>
  <c r="AD264" i="37"/>
  <c r="AD280" i="37"/>
  <c r="X280" i="37" s="1"/>
  <c r="X290" i="37"/>
  <c r="AD296" i="37"/>
  <c r="X296" i="37" s="1"/>
  <c r="AD312" i="37"/>
  <c r="X312" i="37" s="1"/>
  <c r="AD320" i="37"/>
  <c r="AD348" i="37"/>
  <c r="X348" i="37" s="1"/>
  <c r="AD440" i="37"/>
  <c r="X440" i="37" s="1"/>
  <c r="AD487" i="37"/>
  <c r="AD535" i="37"/>
  <c r="X535" i="37" s="1"/>
  <c r="X553" i="37"/>
  <c r="AD559" i="37"/>
  <c r="AA577" i="37"/>
  <c r="AD577" i="37" s="1"/>
  <c r="AD576" i="37" s="1"/>
  <c r="X576" i="37" s="1"/>
  <c r="AD575" i="37"/>
  <c r="X575" i="37" s="1"/>
  <c r="AD607" i="37"/>
  <c r="AD560" i="37"/>
  <c r="X560" i="37" s="1"/>
  <c r="AD573" i="37"/>
  <c r="X573" i="37" s="1"/>
  <c r="AD597" i="37"/>
  <c r="X597" i="37" s="1"/>
  <c r="AD137" i="37"/>
  <c r="X137" i="37" s="1"/>
  <c r="AD149" i="37"/>
  <c r="AD161" i="37"/>
  <c r="X161" i="37" s="1"/>
  <c r="AD209" i="37"/>
  <c r="X209" i="37" s="1"/>
  <c r="X211" i="37"/>
  <c r="AD217" i="37"/>
  <c r="X217" i="37" s="1"/>
  <c r="AD273" i="37"/>
  <c r="X273" i="37" s="1"/>
  <c r="AD297" i="37"/>
  <c r="X297" i="37" s="1"/>
  <c r="X307" i="37"/>
  <c r="AD313" i="37"/>
  <c r="X313" i="37" s="1"/>
  <c r="AD361" i="37"/>
  <c r="AD473" i="37"/>
  <c r="X473" i="37" s="1"/>
  <c r="AD481" i="37"/>
  <c r="X481" i="37" s="1"/>
  <c r="AD508" i="37"/>
  <c r="X526" i="37"/>
  <c r="AD532" i="37"/>
  <c r="X532" i="37" s="1"/>
  <c r="AD637" i="37"/>
  <c r="X637" i="37" s="1"/>
  <c r="AD226" i="37"/>
  <c r="X226" i="37" s="1"/>
  <c r="AD250" i="37"/>
  <c r="X250" i="37" s="1"/>
  <c r="AD258" i="37"/>
  <c r="X258" i="37" s="1"/>
  <c r="AD274" i="37"/>
  <c r="X274" i="37" s="1"/>
  <c r="AD306" i="37"/>
  <c r="X306" i="37" s="1"/>
  <c r="AD314" i="37"/>
  <c r="X314" i="37" s="1"/>
  <c r="AD378" i="37"/>
  <c r="X378" i="37" s="1"/>
  <c r="AD442" i="37"/>
  <c r="X442" i="37" s="1"/>
  <c r="AD462" i="37"/>
  <c r="X462" i="37" s="1"/>
  <c r="AD497" i="37"/>
  <c r="X497" i="37" s="1"/>
  <c r="AD533" i="37"/>
  <c r="X533" i="37" s="1"/>
  <c r="AD561" i="37"/>
  <c r="X561" i="37" s="1"/>
  <c r="AD275" i="37"/>
  <c r="X275" i="37" s="1"/>
  <c r="AD315" i="37"/>
  <c r="AD263" i="37"/>
  <c r="X263" i="37" s="1"/>
  <c r="AD295" i="37"/>
  <c r="X295" i="37" s="1"/>
  <c r="AD311" i="37"/>
  <c r="X311" i="37" s="1"/>
  <c r="AD319" i="37"/>
  <c r="X319" i="37" s="1"/>
  <c r="X449" i="37"/>
  <c r="AD455" i="37"/>
  <c r="X455" i="37" s="1"/>
  <c r="AD479" i="37"/>
  <c r="X479" i="37" s="1"/>
  <c r="AD558" i="37"/>
  <c r="X558" i="37" s="1"/>
  <c r="AD610" i="37"/>
  <c r="AD593" i="37"/>
  <c r="X593" i="37" s="1"/>
  <c r="AD140" i="37"/>
  <c r="AD148" i="37"/>
  <c r="AD212" i="37"/>
  <c r="X212" i="37" s="1"/>
  <c r="AD228" i="37"/>
  <c r="X228" i="37" s="1"/>
  <c r="X246" i="37"/>
  <c r="AD252" i="37"/>
  <c r="AD268" i="37"/>
  <c r="X268" i="37" s="1"/>
  <c r="X302" i="37"/>
  <c r="AD308" i="37"/>
  <c r="X308" i="37" s="1"/>
  <c r="AD384" i="37"/>
  <c r="AD444" i="37"/>
  <c r="AD452" i="37"/>
  <c r="X452" i="37" s="1"/>
  <c r="AD460" i="37"/>
  <c r="X460" i="37" s="1"/>
  <c r="AD468" i="37"/>
  <c r="AD476" i="37"/>
  <c r="X476" i="37" s="1"/>
  <c r="AD507" i="37"/>
  <c r="AD506" i="37" s="1"/>
  <c r="AD551" i="37"/>
  <c r="X551" i="37" s="1"/>
  <c r="AD567" i="37"/>
  <c r="X567" i="37" s="1"/>
  <c r="AD583" i="37"/>
  <c r="X583" i="37" s="1"/>
  <c r="AD591" i="37"/>
  <c r="X591" i="37" s="1"/>
  <c r="AD599" i="37"/>
  <c r="AD615" i="37"/>
  <c r="AD614" i="37" s="1"/>
  <c r="AD540" i="37"/>
  <c r="X540" i="37" s="1"/>
  <c r="AD604" i="37"/>
  <c r="X604" i="37" s="1"/>
  <c r="AD113" i="37"/>
  <c r="X113" i="37" s="1"/>
  <c r="AD133" i="37"/>
  <c r="X133" i="37" s="1"/>
  <c r="AD241" i="37"/>
  <c r="X241" i="37" s="1"/>
  <c r="AD249" i="37"/>
  <c r="X249" i="37" s="1"/>
  <c r="X251" i="37"/>
  <c r="AD257" i="37"/>
  <c r="X257" i="37" s="1"/>
  <c r="AD281" i="37"/>
  <c r="X281" i="37" s="1"/>
  <c r="X283" i="37"/>
  <c r="AD289" i="37"/>
  <c r="X289" i="37" s="1"/>
  <c r="X299" i="37"/>
  <c r="AD305" i="37"/>
  <c r="X305" i="37" s="1"/>
  <c r="X339" i="37"/>
  <c r="AD345" i="37"/>
  <c r="X345" i="37" s="1"/>
  <c r="AD377" i="37"/>
  <c r="X377" i="37" s="1"/>
  <c r="AD385" i="37"/>
  <c r="X385" i="37" s="1"/>
  <c r="AD441" i="37"/>
  <c r="X441" i="37" s="1"/>
  <c r="AD461" i="37"/>
  <c r="X461" i="37" s="1"/>
  <c r="AD477" i="37"/>
  <c r="X477" i="37" s="1"/>
  <c r="AD557" i="37"/>
  <c r="X557" i="37" s="1"/>
  <c r="AD601" i="37"/>
  <c r="X601" i="37" s="1"/>
  <c r="AD214" i="37"/>
  <c r="X214" i="37" s="1"/>
  <c r="AD278" i="37"/>
  <c r="X278" i="37" s="1"/>
  <c r="AD286" i="37"/>
  <c r="X286" i="37" s="1"/>
  <c r="AD294" i="37"/>
  <c r="X294" i="37" s="1"/>
  <c r="AD318" i="37"/>
  <c r="AA368" i="37"/>
  <c r="AD366" i="37"/>
  <c r="X366" i="37" s="1"/>
  <c r="AD474" i="37"/>
  <c r="X474" i="37" s="1"/>
  <c r="AD482" i="37"/>
  <c r="X482" i="37" s="1"/>
  <c r="AD489" i="37"/>
  <c r="AD509" i="37"/>
  <c r="AA129" i="37"/>
  <c r="AD129" i="37" s="1"/>
  <c r="AA374" i="37"/>
  <c r="AA623" i="37"/>
  <c r="AD623" i="37" s="1"/>
  <c r="AA139" i="37"/>
  <c r="AA502" i="37"/>
  <c r="X645" i="37"/>
  <c r="X638" i="37"/>
  <c r="X252" i="37"/>
  <c r="X260" i="37"/>
  <c r="X607" i="37"/>
  <c r="X480" i="37"/>
  <c r="X643" i="37"/>
  <c r="X545" i="37"/>
  <c r="AA169" i="37"/>
  <c r="AA327" i="37"/>
  <c r="AA328" i="37" s="1"/>
  <c r="AA156" i="37"/>
  <c r="X148" i="37"/>
  <c r="X336" i="37"/>
  <c r="X468" i="37"/>
  <c r="AA528" i="37"/>
  <c r="AA178" i="37"/>
  <c r="AA179" i="37" s="1"/>
  <c r="AA180" i="37" s="1"/>
  <c r="AA181" i="37" s="1"/>
  <c r="X541" i="37"/>
  <c r="X605" i="37"/>
  <c r="X216" i="37"/>
  <c r="X264" i="37"/>
  <c r="AA360" i="37"/>
  <c r="AB360" i="37" s="1"/>
  <c r="AA485" i="37"/>
  <c r="X547" i="37"/>
  <c r="X599" i="37"/>
  <c r="X259" i="37"/>
  <c r="AA203" i="37"/>
  <c r="AA204" i="37" s="1"/>
  <c r="AA205" i="37" s="1"/>
  <c r="AA206" i="37" s="1"/>
  <c r="X586" i="37"/>
  <c r="X384" i="37"/>
  <c r="X487" i="37"/>
  <c r="AA515" i="37"/>
  <c r="AA523" i="37"/>
  <c r="AB523" i="37" s="1"/>
  <c r="AB337" i="37"/>
  <c r="AB389" i="37"/>
  <c r="AB397" i="37"/>
  <c r="AB108" i="37"/>
  <c r="AB383" i="37"/>
  <c r="AB112" i="37"/>
  <c r="AB520" i="37"/>
  <c r="AB202" i="37"/>
  <c r="AB222" i="37"/>
  <c r="AB230" i="37"/>
  <c r="AB238" i="37"/>
  <c r="AB246" i="37"/>
  <c r="AB254" i="37"/>
  <c r="AB270" i="37"/>
  <c r="AB286" i="37"/>
  <c r="AB294" i="37"/>
  <c r="AB302" i="37"/>
  <c r="AB330" i="37"/>
  <c r="AB358" i="37"/>
  <c r="AB366" i="37"/>
  <c r="AB316" i="37"/>
  <c r="AB344" i="37"/>
  <c r="AB458" i="37"/>
  <c r="AB493" i="37"/>
  <c r="AB521" i="37"/>
  <c r="AB553" i="37"/>
  <c r="AB593" i="37"/>
  <c r="AB151" i="37"/>
  <c r="AB192" i="37"/>
  <c r="AB200" i="37"/>
  <c r="AB635" i="37"/>
  <c r="AB124" i="37"/>
  <c r="AB216" i="37"/>
  <c r="AB264" i="37"/>
  <c r="AB280" i="37"/>
  <c r="AB288" i="37"/>
  <c r="AB406" i="37"/>
  <c r="AB414" i="37"/>
  <c r="AB430" i="37"/>
  <c r="AB438" i="37"/>
  <c r="AB175" i="37"/>
  <c r="AB207" i="37"/>
  <c r="AB223" i="37"/>
  <c r="AB231" i="37"/>
  <c r="AB239" i="37"/>
  <c r="AB247" i="37"/>
  <c r="AB255" i="37"/>
  <c r="AB271" i="37"/>
  <c r="AB303" i="37"/>
  <c r="AB311" i="37"/>
  <c r="AB335" i="37"/>
  <c r="AB642" i="37"/>
  <c r="AB459" i="37"/>
  <c r="AB479" i="37"/>
  <c r="AB506" i="37"/>
  <c r="AB514" i="37"/>
  <c r="AB570" i="37"/>
  <c r="AB594" i="37"/>
  <c r="AB538" i="37"/>
  <c r="AB90" i="37"/>
  <c r="AB106" i="37"/>
  <c r="AB125" i="37"/>
  <c r="AB213" i="37"/>
  <c r="AB229" i="37"/>
  <c r="AB253" i="37"/>
  <c r="AB269" i="37"/>
  <c r="AB309" i="37"/>
  <c r="AB329" i="37"/>
  <c r="AB357" i="37"/>
  <c r="AB385" i="37"/>
  <c r="AB401" i="37"/>
  <c r="AB429" i="37"/>
  <c r="AB462" i="37"/>
  <c r="AB478" i="37"/>
  <c r="AB497" i="37"/>
  <c r="AB517" i="37"/>
  <c r="AB558" i="37"/>
  <c r="AB602" i="37"/>
  <c r="AB379" i="37"/>
  <c r="AB403" i="37"/>
  <c r="AB419" i="37"/>
  <c r="AB427" i="37"/>
  <c r="AB443" i="37"/>
  <c r="AB518" i="37"/>
  <c r="AB534" i="37"/>
  <c r="AB562" i="37"/>
  <c r="AB104" i="37"/>
  <c r="AB296" i="37"/>
  <c r="AB312" i="37"/>
  <c r="AB320" i="37"/>
  <c r="AB348" i="37"/>
  <c r="AB372" i="37"/>
  <c r="AB412" i="37"/>
  <c r="AB436" i="37"/>
  <c r="AB468" i="37"/>
  <c r="AB491" i="37"/>
  <c r="AB581" i="37"/>
  <c r="AB601" i="37"/>
  <c r="AB641" i="37"/>
  <c r="AB554" i="37"/>
  <c r="AB606" i="37"/>
  <c r="AB93" i="37"/>
  <c r="AB110" i="37"/>
  <c r="AB130" i="37"/>
  <c r="AB138" i="37"/>
  <c r="AB103" i="37"/>
  <c r="AB522" i="37"/>
  <c r="AB376" i="37"/>
  <c r="AB384" i="37"/>
  <c r="AB392" i="37"/>
  <c r="AB400" i="37"/>
  <c r="AB408" i="37"/>
  <c r="AB416" i="37"/>
  <c r="AB424" i="37"/>
  <c r="AB432" i="37"/>
  <c r="AB440" i="37"/>
  <c r="AB456" i="37"/>
  <c r="AB480" i="37"/>
  <c r="AB487" i="37"/>
  <c r="AB631" i="37"/>
  <c r="AB545" i="37"/>
  <c r="AB405" i="37"/>
  <c r="AB425" i="37"/>
  <c r="AB508" i="37"/>
  <c r="AB226" i="37"/>
  <c r="AB242" i="37"/>
  <c r="AB250" i="37"/>
  <c r="AB258" i="37"/>
  <c r="AB282" i="37"/>
  <c r="AB290" i="37"/>
  <c r="AB306" i="37"/>
  <c r="AB326" i="37"/>
  <c r="AB346" i="37"/>
  <c r="AB378" i="37"/>
  <c r="AB386" i="37"/>
  <c r="AB394" i="37"/>
  <c r="AB402" i="37"/>
  <c r="AB410" i="37"/>
  <c r="AB418" i="37"/>
  <c r="AB426" i="37"/>
  <c r="AB434" i="37"/>
  <c r="AB442" i="37"/>
  <c r="AB407" i="37"/>
  <c r="AB140" i="37"/>
  <c r="AA341" i="37"/>
  <c r="AA342" i="37" s="1"/>
  <c r="X335" i="37" s="1"/>
  <c r="AB535" i="37"/>
  <c r="AB543" i="37"/>
  <c r="AB567" i="37"/>
  <c r="AB619" i="37"/>
  <c r="AA147" i="37"/>
  <c r="AA620" i="37"/>
  <c r="AA621" i="37" s="1"/>
  <c r="AA266" i="37"/>
  <c r="AA322" i="37"/>
  <c r="AA323" i="37" s="1"/>
  <c r="AA350" i="37"/>
  <c r="AA351" i="37" s="1"/>
  <c r="AD351" i="37" s="1"/>
  <c r="AD350" i="37" s="1"/>
  <c r="AD349" i="37" s="1"/>
  <c r="AA525" i="37"/>
  <c r="AA353" i="37"/>
  <c r="AA354" i="37" s="1"/>
  <c r="X347" i="37" s="1"/>
  <c r="AB92" i="37"/>
  <c r="AB144" i="37"/>
  <c r="AB152" i="37"/>
  <c r="AB164" i="37"/>
  <c r="AB228" i="37"/>
  <c r="AB244" i="37"/>
  <c r="AB252" i="37"/>
  <c r="AB519" i="37"/>
  <c r="AB611" i="37"/>
  <c r="AA451" i="37"/>
  <c r="AA471" i="37"/>
  <c r="AD471" i="37" s="1"/>
  <c r="AA356" i="37"/>
  <c r="AD356" i="37" s="1"/>
  <c r="AD355" i="37" s="1"/>
  <c r="X355" i="37" s="1"/>
  <c r="AA511" i="37"/>
  <c r="AB268" i="37"/>
  <c r="AB284" i="37"/>
  <c r="AB300" i="37"/>
  <c r="AB308" i="37"/>
  <c r="AB336" i="37"/>
  <c r="AB531" i="37"/>
  <c r="AB575" i="37"/>
  <c r="AB591" i="37"/>
  <c r="AB599" i="37"/>
  <c r="AB607" i="37"/>
  <c r="AB105" i="37"/>
  <c r="AB153" i="37"/>
  <c r="AB161" i="37"/>
  <c r="AB177" i="37"/>
  <c r="AA446" i="37"/>
  <c r="AA454" i="37"/>
  <c r="AB488" i="37"/>
  <c r="AB536" i="37"/>
  <c r="AB560" i="37"/>
  <c r="AB576" i="37"/>
  <c r="AB608" i="37"/>
  <c r="AA617" i="37"/>
  <c r="AB561" i="37"/>
  <c r="AB585" i="37"/>
  <c r="AA131" i="37"/>
  <c r="AA132" i="37" s="1"/>
  <c r="AA163" i="37"/>
  <c r="AB111" i="37"/>
  <c r="AB119" i="37"/>
  <c r="AA566" i="37"/>
  <c r="AA262" i="37"/>
  <c r="AD262" i="37" s="1"/>
  <c r="AA625" i="37"/>
  <c r="AA135" i="37"/>
  <c r="AD135" i="37" s="1"/>
  <c r="AA363" i="37"/>
  <c r="AB582" i="37"/>
  <c r="AB227" i="37"/>
  <c r="AB243" i="37"/>
  <c r="AB251" i="37"/>
  <c r="AB259" i="37"/>
  <c r="AB267" i="37"/>
  <c r="AB275" i="37"/>
  <c r="AB307" i="37"/>
  <c r="AB315" i="37"/>
  <c r="AB339" i="37"/>
  <c r="AB347" i="37"/>
  <c r="AB431" i="37"/>
  <c r="AB447" i="37"/>
  <c r="AB590" i="37"/>
  <c r="AB133" i="37"/>
  <c r="AB141" i="37"/>
  <c r="AB149" i="37"/>
  <c r="AB165" i="37"/>
  <c r="AB225" i="37"/>
  <c r="AB241" i="37"/>
  <c r="AB249" i="37"/>
  <c r="AB265" i="37"/>
  <c r="AB281" i="37"/>
  <c r="AB297" i="37"/>
  <c r="AB313" i="37"/>
  <c r="AB465" i="37"/>
  <c r="AB532" i="37"/>
  <c r="AB548" i="37"/>
  <c r="AB556" i="37"/>
  <c r="AB564" i="37"/>
  <c r="AB596" i="37"/>
  <c r="AB604" i="37"/>
  <c r="AB612" i="37"/>
  <c r="AB624" i="37"/>
  <c r="AB644" i="37"/>
  <c r="AB549" i="37"/>
  <c r="AB586" i="37"/>
  <c r="AB610" i="37"/>
  <c r="AB115" i="37"/>
  <c r="AB123" i="37"/>
  <c r="AB143" i="37"/>
  <c r="AB367" i="37"/>
  <c r="AB455" i="37"/>
  <c r="AB475" i="37"/>
  <c r="AB483" i="37"/>
  <c r="AB490" i="37"/>
  <c r="Z97" i="37"/>
  <c r="AB97" i="37" s="1"/>
  <c r="Z96" i="37"/>
  <c r="AB96" i="37" s="1"/>
  <c r="AB188" i="37"/>
  <c r="AB196" i="37"/>
  <c r="AB212" i="37"/>
  <c r="AB220" i="37"/>
  <c r="AB236" i="37"/>
  <c r="AB260" i="37"/>
  <c r="AB276" i="37"/>
  <c r="AB292" i="37"/>
  <c r="Z333" i="37"/>
  <c r="AB333" i="37" s="1"/>
  <c r="Z332" i="37"/>
  <c r="AB332" i="37" s="1"/>
  <c r="Z340" i="37"/>
  <c r="AB340" i="37" s="1"/>
  <c r="Z122" i="37"/>
  <c r="AB122" i="37" s="1"/>
  <c r="Z121" i="37"/>
  <c r="AB121" i="37" s="1"/>
  <c r="Z623" i="37"/>
  <c r="Z622" i="37"/>
  <c r="AB622" i="37" s="1"/>
  <c r="Z147" i="37"/>
  <c r="Z146" i="37"/>
  <c r="AB146" i="37" s="1"/>
  <c r="Z163" i="37"/>
  <c r="Z162" i="37"/>
  <c r="AB162" i="37" s="1"/>
  <c r="Z170" i="37"/>
  <c r="AB170" i="37" s="1"/>
  <c r="Z266" i="37"/>
  <c r="Z525" i="37"/>
  <c r="Z95" i="37"/>
  <c r="AB95" i="37" s="1"/>
  <c r="Z135" i="37"/>
  <c r="Z183" i="37"/>
  <c r="AB183" i="37" s="1"/>
  <c r="AB530" i="37"/>
  <c r="AB546" i="37"/>
  <c r="AB116" i="37"/>
  <c r="Z511" i="37"/>
  <c r="AB643" i="37"/>
  <c r="AB557" i="37"/>
  <c r="AB589" i="37"/>
  <c r="AB613" i="37"/>
  <c r="AB578" i="37"/>
  <c r="AB109" i="37"/>
  <c r="AB117" i="37"/>
  <c r="AB157" i="37"/>
  <c r="AB321" i="37"/>
  <c r="AB345" i="37"/>
  <c r="AB365" i="37"/>
  <c r="Z374" i="37"/>
  <c r="Z373" i="37"/>
  <c r="AB373" i="37" s="1"/>
  <c r="AB381" i="37"/>
  <c r="AB413" i="37"/>
  <c r="AB421" i="37"/>
  <c r="AB437" i="37"/>
  <c r="Z446" i="37"/>
  <c r="Z445" i="37"/>
  <c r="AB445" i="37" s="1"/>
  <c r="AB453" i="37"/>
  <c r="AB461" i="37"/>
  <c r="AB469" i="37"/>
  <c r="AB477" i="37"/>
  <c r="AB492" i="37"/>
  <c r="AB500" i="37"/>
  <c r="AB524" i="37"/>
  <c r="AB544" i="37"/>
  <c r="AB552" i="37"/>
  <c r="AB568" i="37"/>
  <c r="AB584" i="37"/>
  <c r="AB592" i="37"/>
  <c r="AB600" i="37"/>
  <c r="AB616" i="37"/>
  <c r="AB640" i="37"/>
  <c r="AB541" i="37"/>
  <c r="AB605" i="37"/>
  <c r="AB637" i="37"/>
  <c r="AB550" i="37"/>
  <c r="AB574" i="37"/>
  <c r="AB598" i="37"/>
  <c r="AB94" i="37"/>
  <c r="AB102" i="37"/>
  <c r="AB118" i="37"/>
  <c r="AB154" i="37"/>
  <c r="AB210" i="37"/>
  <c r="AB218" i="37"/>
  <c r="AB234" i="37"/>
  <c r="AB274" i="37"/>
  <c r="AB298" i="37"/>
  <c r="AB314" i="37"/>
  <c r="AB338" i="37"/>
  <c r="AB362" i="37"/>
  <c r="AB382" i="37"/>
  <c r="AB390" i="37"/>
  <c r="AB398" i="37"/>
  <c r="AB422" i="37"/>
  <c r="Z451" i="37"/>
  <c r="Z450" i="37"/>
  <c r="AB450" i="37" s="1"/>
  <c r="AB466" i="37"/>
  <c r="AB474" i="37"/>
  <c r="AB482" i="37"/>
  <c r="AB489" i="37"/>
  <c r="AB505" i="37"/>
  <c r="AB529" i="37"/>
  <c r="AB537" i="37"/>
  <c r="AB569" i="37"/>
  <c r="AB609" i="37"/>
  <c r="AB127" i="37"/>
  <c r="Z156" i="37"/>
  <c r="Z155" i="37"/>
  <c r="AB155" i="37" s="1"/>
  <c r="AB191" i="37"/>
  <c r="AB199" i="37"/>
  <c r="AB215" i="37"/>
  <c r="AB263" i="37"/>
  <c r="AB279" i="37"/>
  <c r="AB287" i="37"/>
  <c r="AB295" i="37"/>
  <c r="AB319" i="37"/>
  <c r="AB343" i="37"/>
  <c r="AB359" i="37"/>
  <c r="AB387" i="37"/>
  <c r="AB395" i="37"/>
  <c r="AB411" i="37"/>
  <c r="AB435" i="37"/>
  <c r="AB467" i="37"/>
  <c r="AB498" i="37"/>
  <c r="Z89" i="37"/>
  <c r="AB89" i="37" s="1"/>
  <c r="Z88" i="37"/>
  <c r="AB88" i="37" s="1"/>
  <c r="AB148" i="37"/>
  <c r="Z101" i="37"/>
  <c r="AB101" i="37" s="1"/>
  <c r="Z100" i="37"/>
  <c r="AB100" i="37" s="1"/>
  <c r="Z129" i="37"/>
  <c r="Z128" i="37"/>
  <c r="AB128" i="37" s="1"/>
  <c r="AB368" i="37"/>
  <c r="AB448" i="37"/>
  <c r="AB464" i="37"/>
  <c r="AB472" i="37"/>
  <c r="Z496" i="37"/>
  <c r="Z495" i="37"/>
  <c r="AB495" i="37" s="1"/>
  <c r="Z528" i="37"/>
  <c r="Z527" i="37"/>
  <c r="AB527" i="37" s="1"/>
  <c r="AB551" i="37"/>
  <c r="AB559" i="37"/>
  <c r="AB583" i="37"/>
  <c r="Z201" i="37"/>
  <c r="AB201" i="37" s="1"/>
  <c r="AB209" i="37"/>
  <c r="AB217" i="37"/>
  <c r="AB233" i="37"/>
  <c r="AB257" i="37"/>
  <c r="AB273" i="37"/>
  <c r="AB289" i="37"/>
  <c r="AB305" i="37"/>
  <c r="Z99" i="37"/>
  <c r="AB99" i="37" s="1"/>
  <c r="AB486" i="37"/>
  <c r="AB494" i="37"/>
  <c r="AB510" i="37"/>
  <c r="AB526" i="37"/>
  <c r="AB120" i="37"/>
  <c r="AB136" i="37"/>
  <c r="AB176" i="37"/>
  <c r="AB184" i="37"/>
  <c r="AB208" i="37"/>
  <c r="AB224" i="37"/>
  <c r="AB232" i="37"/>
  <c r="AB240" i="37"/>
  <c r="AB248" i="37"/>
  <c r="AB256" i="37"/>
  <c r="AB272" i="37"/>
  <c r="AB304" i="37"/>
  <c r="Z352" i="37"/>
  <c r="AB352" i="37" s="1"/>
  <c r="AB380" i="37"/>
  <c r="AB388" i="37"/>
  <c r="AB396" i="37"/>
  <c r="AB404" i="37"/>
  <c r="AB420" i="37"/>
  <c r="AB428" i="37"/>
  <c r="AB444" i="37"/>
  <c r="AB452" i="37"/>
  <c r="AB460" i="37"/>
  <c r="AB476" i="37"/>
  <c r="AB484" i="37"/>
  <c r="AB499" i="37"/>
  <c r="AB507" i="37"/>
  <c r="Z516" i="37"/>
  <c r="Z515" i="37"/>
  <c r="AB539" i="37"/>
  <c r="AB547" i="37"/>
  <c r="AB555" i="37"/>
  <c r="AB563" i="37"/>
  <c r="Z571" i="37"/>
  <c r="AB571" i="37" s="1"/>
  <c r="AB579" i="37"/>
  <c r="AB587" i="37"/>
  <c r="AB595" i="37"/>
  <c r="AB603" i="37"/>
  <c r="AB639" i="37"/>
  <c r="Z566" i="37"/>
  <c r="Z565" i="37"/>
  <c r="AB565" i="37" s="1"/>
  <c r="AB542" i="37"/>
  <c r="AB634" i="37"/>
  <c r="AB113" i="37"/>
  <c r="AB137" i="37"/>
  <c r="AB145" i="37"/>
  <c r="AB221" i="37"/>
  <c r="AB237" i="37"/>
  <c r="AB245" i="37"/>
  <c r="AB261" i="37"/>
  <c r="AB277" i="37"/>
  <c r="AB285" i="37"/>
  <c r="AB293" i="37"/>
  <c r="AB301" i="37"/>
  <c r="AB317" i="37"/>
  <c r="AB349" i="37"/>
  <c r="AB361" i="37"/>
  <c r="Z369" i="37"/>
  <c r="AB369" i="37" s="1"/>
  <c r="AB377" i="37"/>
  <c r="AB393" i="37"/>
  <c r="AB409" i="37"/>
  <c r="Z417" i="37"/>
  <c r="AB417" i="37" s="1"/>
  <c r="AB433" i="37"/>
  <c r="AB441" i="37"/>
  <c r="AB449" i="37"/>
  <c r="AB457" i="37"/>
  <c r="AB473" i="37"/>
  <c r="AB481" i="37"/>
  <c r="AB504" i="37"/>
  <c r="AB540" i="37"/>
  <c r="AB572" i="37"/>
  <c r="AB580" i="37"/>
  <c r="AB588" i="37"/>
  <c r="Z636" i="37"/>
  <c r="AB636" i="37" s="1"/>
  <c r="AB573" i="37"/>
  <c r="AB597" i="37"/>
  <c r="AB98" i="37"/>
  <c r="AB114" i="37"/>
  <c r="AB126" i="37"/>
  <c r="AB134" i="37"/>
  <c r="AB142" i="37"/>
  <c r="AB150" i="37"/>
  <c r="Z166" i="37"/>
  <c r="AB166" i="37" s="1"/>
  <c r="AB174" i="37"/>
  <c r="AB182" i="37"/>
  <c r="AB214" i="37"/>
  <c r="Z262" i="37"/>
  <c r="AB278" i="37"/>
  <c r="AB310" i="37"/>
  <c r="AB318" i="37"/>
  <c r="AB334" i="37"/>
  <c r="Z454" i="37"/>
  <c r="AB470" i="37"/>
  <c r="AB501" i="37"/>
  <c r="AB509" i="37"/>
  <c r="AB533" i="37"/>
  <c r="AB645" i="37"/>
  <c r="AB638" i="37"/>
  <c r="AB91" i="37"/>
  <c r="AB107" i="37"/>
  <c r="Z139" i="37"/>
  <c r="AB195" i="37"/>
  <c r="AB211" i="37"/>
  <c r="AB219" i="37"/>
  <c r="AB235" i="37"/>
  <c r="AB283" i="37"/>
  <c r="AB291" i="37"/>
  <c r="AB299" i="37"/>
  <c r="AB331" i="37"/>
  <c r="Z356" i="37"/>
  <c r="Z355" i="37"/>
  <c r="AB355" i="37" s="1"/>
  <c r="AB375" i="37"/>
  <c r="AB391" i="37"/>
  <c r="AB399" i="37"/>
  <c r="AB415" i="37"/>
  <c r="AB423" i="37"/>
  <c r="AB439" i="37"/>
  <c r="AB463" i="37"/>
  <c r="Z471" i="37"/>
  <c r="Z615" i="37"/>
  <c r="AB615" i="37" s="1"/>
  <c r="Z614" i="37"/>
  <c r="AB614" i="37" s="1"/>
  <c r="N645" i="37"/>
  <c r="S645" i="37" s="1"/>
  <c r="B645" i="37"/>
  <c r="N644" i="37"/>
  <c r="S644" i="37" s="1"/>
  <c r="B644" i="37"/>
  <c r="N643" i="37"/>
  <c r="S643" i="37" s="1"/>
  <c r="B643" i="37"/>
  <c r="N642" i="37"/>
  <c r="S642" i="37" s="1"/>
  <c r="B642" i="37"/>
  <c r="N641" i="37"/>
  <c r="S641" i="37" s="1"/>
  <c r="B641" i="37"/>
  <c r="N640" i="37"/>
  <c r="S640" i="37" s="1"/>
  <c r="B640" i="37"/>
  <c r="N639" i="37"/>
  <c r="S639" i="37" s="1"/>
  <c r="B639" i="37"/>
  <c r="N638" i="37"/>
  <c r="S638" i="37" s="1"/>
  <c r="B638" i="37"/>
  <c r="N637" i="37"/>
  <c r="S637" i="37" s="1"/>
  <c r="B637" i="37"/>
  <c r="N636" i="37"/>
  <c r="S636" i="37" s="1"/>
  <c r="B636" i="37"/>
  <c r="N635" i="37"/>
  <c r="S635" i="37" s="1"/>
  <c r="B635" i="37"/>
  <c r="N634" i="37"/>
  <c r="S634" i="37" s="1"/>
  <c r="B634" i="37"/>
  <c r="N633" i="37"/>
  <c r="S633" i="37" s="1"/>
  <c r="B633" i="37"/>
  <c r="N632" i="37"/>
  <c r="S632" i="37" s="1"/>
  <c r="B632" i="37"/>
  <c r="N631" i="37"/>
  <c r="S631" i="37" s="1"/>
  <c r="B631" i="37"/>
  <c r="N630" i="37"/>
  <c r="S630" i="37" s="1"/>
  <c r="B630" i="37"/>
  <c r="N629" i="37"/>
  <c r="S629" i="37" s="1"/>
  <c r="B629" i="37"/>
  <c r="N628" i="37"/>
  <c r="S628" i="37" s="1"/>
  <c r="B628" i="37"/>
  <c r="N627" i="37"/>
  <c r="S627" i="37" s="1"/>
  <c r="B627" i="37"/>
  <c r="N626" i="37"/>
  <c r="S626" i="37" s="1"/>
  <c r="B626" i="37"/>
  <c r="N625" i="37"/>
  <c r="S625" i="37" s="1"/>
  <c r="B625" i="37"/>
  <c r="N624" i="37"/>
  <c r="S624" i="37" s="1"/>
  <c r="B624" i="37"/>
  <c r="N623" i="37"/>
  <c r="S623" i="37" s="1"/>
  <c r="B623" i="37"/>
  <c r="N622" i="37"/>
  <c r="S622" i="37" s="1"/>
  <c r="B622" i="37"/>
  <c r="N621" i="37"/>
  <c r="S621" i="37" s="1"/>
  <c r="B621" i="37"/>
  <c r="N620" i="37"/>
  <c r="S620" i="37" s="1"/>
  <c r="B620" i="37"/>
  <c r="N619" i="37"/>
  <c r="S619" i="37" s="1"/>
  <c r="B619" i="37"/>
  <c r="N618" i="37"/>
  <c r="S618" i="37" s="1"/>
  <c r="B618" i="37"/>
  <c r="N617" i="37"/>
  <c r="S617" i="37" s="1"/>
  <c r="B617" i="37"/>
  <c r="N616" i="37"/>
  <c r="S616" i="37" s="1"/>
  <c r="B616" i="37"/>
  <c r="N615" i="37"/>
  <c r="S615" i="37" s="1"/>
  <c r="B615" i="37"/>
  <c r="N614" i="37"/>
  <c r="S614" i="37" s="1"/>
  <c r="B614" i="37"/>
  <c r="N613" i="37"/>
  <c r="S613" i="37" s="1"/>
  <c r="B613" i="37"/>
  <c r="N612" i="37"/>
  <c r="S612" i="37" s="1"/>
  <c r="B612" i="37"/>
  <c r="N611" i="37"/>
  <c r="S611" i="37" s="1"/>
  <c r="B611" i="37"/>
  <c r="N610" i="37"/>
  <c r="S610" i="37" s="1"/>
  <c r="B610" i="37"/>
  <c r="N609" i="37"/>
  <c r="S609" i="37" s="1"/>
  <c r="B609" i="37"/>
  <c r="N608" i="37"/>
  <c r="S608" i="37" s="1"/>
  <c r="B608" i="37"/>
  <c r="N607" i="37"/>
  <c r="S607" i="37" s="1"/>
  <c r="B607" i="37"/>
  <c r="N606" i="37"/>
  <c r="S606" i="37" s="1"/>
  <c r="B606" i="37"/>
  <c r="N605" i="37"/>
  <c r="S605" i="37" s="1"/>
  <c r="B605" i="37"/>
  <c r="N604" i="37"/>
  <c r="S604" i="37" s="1"/>
  <c r="B604" i="37"/>
  <c r="N603" i="37"/>
  <c r="S603" i="37" s="1"/>
  <c r="B603" i="37"/>
  <c r="N602" i="37"/>
  <c r="S602" i="37" s="1"/>
  <c r="B602" i="37"/>
  <c r="N601" i="37"/>
  <c r="S601" i="37" s="1"/>
  <c r="B601" i="37"/>
  <c r="N600" i="37"/>
  <c r="S600" i="37" s="1"/>
  <c r="B600" i="37"/>
  <c r="N599" i="37"/>
  <c r="S599" i="37" s="1"/>
  <c r="B599" i="37"/>
  <c r="N598" i="37"/>
  <c r="S598" i="37" s="1"/>
  <c r="B598" i="37"/>
  <c r="N597" i="37"/>
  <c r="S597" i="37" s="1"/>
  <c r="B597" i="37"/>
  <c r="N596" i="37"/>
  <c r="S596" i="37" s="1"/>
  <c r="B596" i="37"/>
  <c r="N595" i="37"/>
  <c r="S595" i="37" s="1"/>
  <c r="B595" i="37"/>
  <c r="N594" i="37"/>
  <c r="S594" i="37" s="1"/>
  <c r="B594" i="37"/>
  <c r="N593" i="37"/>
  <c r="S593" i="37" s="1"/>
  <c r="B593" i="37"/>
  <c r="N592" i="37"/>
  <c r="S592" i="37" s="1"/>
  <c r="B592" i="37"/>
  <c r="N591" i="37"/>
  <c r="S591" i="37" s="1"/>
  <c r="B591" i="37"/>
  <c r="N590" i="37"/>
  <c r="S590" i="37" s="1"/>
  <c r="B590" i="37"/>
  <c r="N589" i="37"/>
  <c r="S589" i="37" s="1"/>
  <c r="B589" i="37"/>
  <c r="N588" i="37"/>
  <c r="S588" i="37" s="1"/>
  <c r="B588" i="37"/>
  <c r="N587" i="37"/>
  <c r="S587" i="37" s="1"/>
  <c r="B587" i="37"/>
  <c r="N586" i="37"/>
  <c r="S586" i="37" s="1"/>
  <c r="B586" i="37"/>
  <c r="N585" i="37"/>
  <c r="S585" i="37" s="1"/>
  <c r="B585" i="37"/>
  <c r="N584" i="37"/>
  <c r="S584" i="37" s="1"/>
  <c r="B584" i="37"/>
  <c r="N583" i="37"/>
  <c r="S583" i="37" s="1"/>
  <c r="B583" i="37"/>
  <c r="N582" i="37"/>
  <c r="S582" i="37" s="1"/>
  <c r="B582" i="37"/>
  <c r="N581" i="37"/>
  <c r="S581" i="37" s="1"/>
  <c r="B581" i="37"/>
  <c r="N580" i="37"/>
  <c r="S580" i="37" s="1"/>
  <c r="B580" i="37"/>
  <c r="N579" i="37"/>
  <c r="S579" i="37" s="1"/>
  <c r="B579" i="37"/>
  <c r="N578" i="37"/>
  <c r="S578" i="37" s="1"/>
  <c r="B578" i="37"/>
  <c r="N577" i="37"/>
  <c r="S577" i="37" s="1"/>
  <c r="B577" i="37"/>
  <c r="N576" i="37"/>
  <c r="S576" i="37" s="1"/>
  <c r="B576" i="37"/>
  <c r="N575" i="37"/>
  <c r="S575" i="37" s="1"/>
  <c r="B575" i="37"/>
  <c r="N574" i="37"/>
  <c r="S574" i="37" s="1"/>
  <c r="B574" i="37"/>
  <c r="N573" i="37"/>
  <c r="S573" i="37" s="1"/>
  <c r="B573" i="37"/>
  <c r="N572" i="37"/>
  <c r="S572" i="37" s="1"/>
  <c r="B572" i="37"/>
  <c r="N571" i="37"/>
  <c r="S571" i="37" s="1"/>
  <c r="B571" i="37"/>
  <c r="N570" i="37"/>
  <c r="S570" i="37" s="1"/>
  <c r="B570" i="37"/>
  <c r="N569" i="37"/>
  <c r="S569" i="37" s="1"/>
  <c r="B569" i="37"/>
  <c r="N568" i="37"/>
  <c r="S568" i="37" s="1"/>
  <c r="B568" i="37"/>
  <c r="N567" i="37"/>
  <c r="S567" i="37" s="1"/>
  <c r="B567" i="37"/>
  <c r="N566" i="37"/>
  <c r="S566" i="37" s="1"/>
  <c r="B566" i="37"/>
  <c r="N565" i="37"/>
  <c r="S565" i="37" s="1"/>
  <c r="B565" i="37"/>
  <c r="N564" i="37"/>
  <c r="S564" i="37" s="1"/>
  <c r="B564" i="37"/>
  <c r="N563" i="37"/>
  <c r="S563" i="37" s="1"/>
  <c r="B563" i="37"/>
  <c r="N562" i="37"/>
  <c r="S562" i="37" s="1"/>
  <c r="B562" i="37"/>
  <c r="N561" i="37"/>
  <c r="S561" i="37" s="1"/>
  <c r="B561" i="37"/>
  <c r="N560" i="37"/>
  <c r="S560" i="37" s="1"/>
  <c r="B560" i="37"/>
  <c r="N559" i="37"/>
  <c r="S559" i="37" s="1"/>
  <c r="B559" i="37"/>
  <c r="N558" i="37"/>
  <c r="S558" i="37" s="1"/>
  <c r="B558" i="37"/>
  <c r="N557" i="37"/>
  <c r="S557" i="37" s="1"/>
  <c r="B557" i="37"/>
  <c r="N556" i="37"/>
  <c r="S556" i="37" s="1"/>
  <c r="B556" i="37"/>
  <c r="N555" i="37"/>
  <c r="S555" i="37" s="1"/>
  <c r="B555" i="37"/>
  <c r="N554" i="37"/>
  <c r="S554" i="37" s="1"/>
  <c r="B554" i="37"/>
  <c r="N553" i="37"/>
  <c r="S553" i="37" s="1"/>
  <c r="B553" i="37"/>
  <c r="N552" i="37"/>
  <c r="S552" i="37" s="1"/>
  <c r="B552" i="37"/>
  <c r="N551" i="37"/>
  <c r="S551" i="37" s="1"/>
  <c r="B551" i="37"/>
  <c r="N550" i="37"/>
  <c r="S550" i="37" s="1"/>
  <c r="B550" i="37"/>
  <c r="N549" i="37"/>
  <c r="S549" i="37" s="1"/>
  <c r="B549" i="37"/>
  <c r="N548" i="37"/>
  <c r="S548" i="37" s="1"/>
  <c r="B548" i="37"/>
  <c r="N547" i="37"/>
  <c r="S547" i="37" s="1"/>
  <c r="B547" i="37"/>
  <c r="N546" i="37"/>
  <c r="S546" i="37" s="1"/>
  <c r="B546" i="37"/>
  <c r="N545" i="37"/>
  <c r="S545" i="37" s="1"/>
  <c r="B545" i="37"/>
  <c r="N544" i="37"/>
  <c r="S544" i="37" s="1"/>
  <c r="B544" i="37"/>
  <c r="N543" i="37"/>
  <c r="S543" i="37" s="1"/>
  <c r="B543" i="37"/>
  <c r="N542" i="37"/>
  <c r="S542" i="37" s="1"/>
  <c r="B542" i="37"/>
  <c r="N541" i="37"/>
  <c r="S541" i="37" s="1"/>
  <c r="B541" i="37"/>
  <c r="N540" i="37"/>
  <c r="S540" i="37" s="1"/>
  <c r="B540" i="37"/>
  <c r="N539" i="37"/>
  <c r="S539" i="37" s="1"/>
  <c r="B539" i="37"/>
  <c r="N538" i="37"/>
  <c r="S538" i="37" s="1"/>
  <c r="B538" i="37"/>
  <c r="N537" i="37"/>
  <c r="S537" i="37" s="1"/>
  <c r="B537" i="37"/>
  <c r="N536" i="37"/>
  <c r="S536" i="37" s="1"/>
  <c r="B536" i="37"/>
  <c r="N535" i="37"/>
  <c r="S535" i="37" s="1"/>
  <c r="B535" i="37"/>
  <c r="N534" i="37"/>
  <c r="S534" i="37" s="1"/>
  <c r="B534" i="37"/>
  <c r="N533" i="37"/>
  <c r="S533" i="37" s="1"/>
  <c r="B533" i="37"/>
  <c r="N532" i="37"/>
  <c r="S532" i="37" s="1"/>
  <c r="B532" i="37"/>
  <c r="N531" i="37"/>
  <c r="S531" i="37" s="1"/>
  <c r="B531" i="37"/>
  <c r="N530" i="37"/>
  <c r="S530" i="37" s="1"/>
  <c r="B530" i="37"/>
  <c r="N529" i="37"/>
  <c r="S529" i="37" s="1"/>
  <c r="B529" i="37"/>
  <c r="N528" i="37"/>
  <c r="S528" i="37" s="1"/>
  <c r="B528" i="37"/>
  <c r="N527" i="37"/>
  <c r="S527" i="37" s="1"/>
  <c r="B527" i="37"/>
  <c r="N526" i="37"/>
  <c r="S526" i="37" s="1"/>
  <c r="B526" i="37"/>
  <c r="N525" i="37"/>
  <c r="S525" i="37" s="1"/>
  <c r="B525" i="37"/>
  <c r="N524" i="37"/>
  <c r="S524" i="37" s="1"/>
  <c r="B524" i="37"/>
  <c r="N523" i="37"/>
  <c r="S523" i="37" s="1"/>
  <c r="B523" i="37"/>
  <c r="N522" i="37"/>
  <c r="S522" i="37" s="1"/>
  <c r="B522" i="37"/>
  <c r="N521" i="37"/>
  <c r="S521" i="37" s="1"/>
  <c r="B521" i="37"/>
  <c r="N520" i="37"/>
  <c r="S520" i="37" s="1"/>
  <c r="B520" i="37"/>
  <c r="N519" i="37"/>
  <c r="S519" i="37" s="1"/>
  <c r="B519" i="37"/>
  <c r="N518" i="37"/>
  <c r="S518" i="37" s="1"/>
  <c r="B518" i="37"/>
  <c r="N517" i="37"/>
  <c r="S517" i="37" s="1"/>
  <c r="B517" i="37"/>
  <c r="N516" i="37"/>
  <c r="S516" i="37" s="1"/>
  <c r="B516" i="37"/>
  <c r="N515" i="37"/>
  <c r="S515" i="37" s="1"/>
  <c r="B515" i="37"/>
  <c r="N514" i="37"/>
  <c r="S514" i="37" s="1"/>
  <c r="B514" i="37"/>
  <c r="N513" i="37"/>
  <c r="S513" i="37" s="1"/>
  <c r="B513" i="37"/>
  <c r="N512" i="37"/>
  <c r="S512" i="37" s="1"/>
  <c r="B512" i="37"/>
  <c r="N511" i="37"/>
  <c r="S511" i="37" s="1"/>
  <c r="B511" i="37"/>
  <c r="N510" i="37"/>
  <c r="S510" i="37" s="1"/>
  <c r="B510" i="37"/>
  <c r="N509" i="37"/>
  <c r="S509" i="37" s="1"/>
  <c r="B509" i="37"/>
  <c r="N508" i="37"/>
  <c r="S508" i="37" s="1"/>
  <c r="B508" i="37"/>
  <c r="N507" i="37"/>
  <c r="S507" i="37" s="1"/>
  <c r="B507" i="37"/>
  <c r="N506" i="37"/>
  <c r="S506" i="37" s="1"/>
  <c r="B506" i="37"/>
  <c r="N505" i="37"/>
  <c r="S505" i="37" s="1"/>
  <c r="B505" i="37"/>
  <c r="N504" i="37"/>
  <c r="S504" i="37" s="1"/>
  <c r="B504" i="37"/>
  <c r="N503" i="37"/>
  <c r="S503" i="37" s="1"/>
  <c r="B503" i="37"/>
  <c r="N502" i="37"/>
  <c r="S502" i="37" s="1"/>
  <c r="B502" i="37"/>
  <c r="N501" i="37"/>
  <c r="S501" i="37" s="1"/>
  <c r="B501" i="37"/>
  <c r="N500" i="37"/>
  <c r="S500" i="37" s="1"/>
  <c r="B500" i="37"/>
  <c r="N499" i="37"/>
  <c r="S499" i="37" s="1"/>
  <c r="B499" i="37"/>
  <c r="N498" i="37"/>
  <c r="S498" i="37" s="1"/>
  <c r="B498" i="37"/>
  <c r="N497" i="37"/>
  <c r="S497" i="37" s="1"/>
  <c r="B497" i="37"/>
  <c r="N496" i="37"/>
  <c r="S496" i="37" s="1"/>
  <c r="B496" i="37"/>
  <c r="N495" i="37"/>
  <c r="S495" i="37" s="1"/>
  <c r="B495" i="37"/>
  <c r="N494" i="37"/>
  <c r="S494" i="37" s="1"/>
  <c r="B494" i="37"/>
  <c r="N493" i="37"/>
  <c r="S493" i="37" s="1"/>
  <c r="B493" i="37"/>
  <c r="N492" i="37"/>
  <c r="S492" i="37" s="1"/>
  <c r="B492" i="37"/>
  <c r="N491" i="37"/>
  <c r="S491" i="37" s="1"/>
  <c r="B491" i="37"/>
  <c r="N490" i="37"/>
  <c r="S490" i="37" s="1"/>
  <c r="B490" i="37"/>
  <c r="N489" i="37"/>
  <c r="S489" i="37" s="1"/>
  <c r="B489" i="37"/>
  <c r="N488" i="37"/>
  <c r="S488" i="37" s="1"/>
  <c r="B488" i="37"/>
  <c r="N487" i="37"/>
  <c r="S487" i="37" s="1"/>
  <c r="B487" i="37"/>
  <c r="N486" i="37"/>
  <c r="S486" i="37" s="1"/>
  <c r="B486" i="37"/>
  <c r="N485" i="37"/>
  <c r="S485" i="37" s="1"/>
  <c r="B485" i="37"/>
  <c r="N484" i="37"/>
  <c r="S484" i="37" s="1"/>
  <c r="B484" i="37"/>
  <c r="N483" i="37"/>
  <c r="S483" i="37" s="1"/>
  <c r="B483" i="37"/>
  <c r="N482" i="37"/>
  <c r="S482" i="37" s="1"/>
  <c r="B482" i="37"/>
  <c r="N481" i="37"/>
  <c r="S481" i="37" s="1"/>
  <c r="B481" i="37"/>
  <c r="N480" i="37"/>
  <c r="S480" i="37" s="1"/>
  <c r="B480" i="37"/>
  <c r="N479" i="37"/>
  <c r="S479" i="37" s="1"/>
  <c r="B479" i="37"/>
  <c r="N478" i="37"/>
  <c r="S478" i="37" s="1"/>
  <c r="B478" i="37"/>
  <c r="N477" i="37"/>
  <c r="S477" i="37" s="1"/>
  <c r="B477" i="37"/>
  <c r="N476" i="37"/>
  <c r="S476" i="37" s="1"/>
  <c r="B476" i="37"/>
  <c r="N475" i="37"/>
  <c r="S475" i="37" s="1"/>
  <c r="B475" i="37"/>
  <c r="N474" i="37"/>
  <c r="S474" i="37" s="1"/>
  <c r="B474" i="37"/>
  <c r="N473" i="37"/>
  <c r="S473" i="37" s="1"/>
  <c r="B473" i="37"/>
  <c r="N472" i="37"/>
  <c r="S472" i="37" s="1"/>
  <c r="B472" i="37"/>
  <c r="N471" i="37"/>
  <c r="S471" i="37" s="1"/>
  <c r="B471" i="37"/>
  <c r="N470" i="37"/>
  <c r="S470" i="37" s="1"/>
  <c r="B470" i="37"/>
  <c r="N469" i="37"/>
  <c r="S469" i="37" s="1"/>
  <c r="B469" i="37"/>
  <c r="N468" i="37"/>
  <c r="S468" i="37" s="1"/>
  <c r="B468" i="37"/>
  <c r="N467" i="37"/>
  <c r="S467" i="37" s="1"/>
  <c r="B467" i="37"/>
  <c r="N466" i="37"/>
  <c r="S466" i="37" s="1"/>
  <c r="B466" i="37"/>
  <c r="N465" i="37"/>
  <c r="S465" i="37" s="1"/>
  <c r="B465" i="37"/>
  <c r="N464" i="37"/>
  <c r="S464" i="37" s="1"/>
  <c r="B464" i="37"/>
  <c r="N463" i="37"/>
  <c r="S463" i="37" s="1"/>
  <c r="B463" i="37"/>
  <c r="N462" i="37"/>
  <c r="S462" i="37" s="1"/>
  <c r="B462" i="37"/>
  <c r="N461" i="37"/>
  <c r="S461" i="37" s="1"/>
  <c r="B461" i="37"/>
  <c r="N460" i="37"/>
  <c r="S460" i="37" s="1"/>
  <c r="B460" i="37"/>
  <c r="N459" i="37"/>
  <c r="S459" i="37" s="1"/>
  <c r="B459" i="37"/>
  <c r="N458" i="37"/>
  <c r="S458" i="37" s="1"/>
  <c r="B458" i="37"/>
  <c r="N457" i="37"/>
  <c r="S457" i="37" s="1"/>
  <c r="B457" i="37"/>
  <c r="N456" i="37"/>
  <c r="S456" i="37" s="1"/>
  <c r="B456" i="37"/>
  <c r="N455" i="37"/>
  <c r="S455" i="37" s="1"/>
  <c r="B455" i="37"/>
  <c r="N454" i="37"/>
  <c r="S454" i="37" s="1"/>
  <c r="B454" i="37"/>
  <c r="N453" i="37"/>
  <c r="S453" i="37" s="1"/>
  <c r="B453" i="37"/>
  <c r="N452" i="37"/>
  <c r="S452" i="37" s="1"/>
  <c r="B452" i="37"/>
  <c r="N451" i="37"/>
  <c r="S451" i="37" s="1"/>
  <c r="B451" i="37"/>
  <c r="N450" i="37"/>
  <c r="S450" i="37" s="1"/>
  <c r="B450" i="37"/>
  <c r="N449" i="37"/>
  <c r="S449" i="37" s="1"/>
  <c r="B449" i="37"/>
  <c r="N448" i="37"/>
  <c r="S448" i="37" s="1"/>
  <c r="B448" i="37"/>
  <c r="N447" i="37"/>
  <c r="S447" i="37" s="1"/>
  <c r="B447" i="37"/>
  <c r="N446" i="37"/>
  <c r="S446" i="37" s="1"/>
  <c r="B446" i="37"/>
  <c r="N445" i="37"/>
  <c r="S445" i="37" s="1"/>
  <c r="B445" i="37"/>
  <c r="N444" i="37"/>
  <c r="S444" i="37" s="1"/>
  <c r="B444" i="37"/>
  <c r="N443" i="37"/>
  <c r="S443" i="37" s="1"/>
  <c r="B443" i="37"/>
  <c r="N442" i="37"/>
  <c r="S442" i="37" s="1"/>
  <c r="B442" i="37"/>
  <c r="N441" i="37"/>
  <c r="S441" i="37" s="1"/>
  <c r="B441" i="37"/>
  <c r="N440" i="37"/>
  <c r="S440" i="37" s="1"/>
  <c r="B440" i="37"/>
  <c r="N439" i="37"/>
  <c r="S439" i="37" s="1"/>
  <c r="B439" i="37"/>
  <c r="N438" i="37"/>
  <c r="S438" i="37" s="1"/>
  <c r="B438" i="37"/>
  <c r="N437" i="37"/>
  <c r="S437" i="37" s="1"/>
  <c r="B437" i="37"/>
  <c r="B436" i="37"/>
  <c r="B435" i="37"/>
  <c r="B434" i="37"/>
  <c r="B433" i="37"/>
  <c r="B432" i="37"/>
  <c r="B431" i="37"/>
  <c r="B430" i="37"/>
  <c r="B429" i="37"/>
  <c r="B428" i="37"/>
  <c r="B427" i="37"/>
  <c r="B426" i="37"/>
  <c r="B425" i="37"/>
  <c r="B424" i="37"/>
  <c r="N423" i="37"/>
  <c r="S423" i="37" s="1"/>
  <c r="B423" i="37"/>
  <c r="N422" i="37"/>
  <c r="S422" i="37" s="1"/>
  <c r="B422" i="37"/>
  <c r="N421" i="37"/>
  <c r="S421" i="37" s="1"/>
  <c r="B421" i="37"/>
  <c r="N420" i="37"/>
  <c r="S420" i="37" s="1"/>
  <c r="B420" i="37"/>
  <c r="N419" i="37"/>
  <c r="S419" i="37" s="1"/>
  <c r="B419" i="37"/>
  <c r="N418" i="37"/>
  <c r="S418" i="37" s="1"/>
  <c r="B418" i="37"/>
  <c r="N417" i="37"/>
  <c r="S417" i="37" s="1"/>
  <c r="B417" i="37"/>
  <c r="N416" i="37"/>
  <c r="S416" i="37" s="1"/>
  <c r="B416" i="37"/>
  <c r="N415" i="37"/>
  <c r="S415" i="37" s="1"/>
  <c r="B415" i="37"/>
  <c r="N414" i="37"/>
  <c r="S414" i="37" s="1"/>
  <c r="B414" i="37"/>
  <c r="N413" i="37"/>
  <c r="S413" i="37" s="1"/>
  <c r="B413" i="37"/>
  <c r="N412" i="37"/>
  <c r="S412" i="37" s="1"/>
  <c r="B412" i="37"/>
  <c r="N411" i="37"/>
  <c r="S411" i="37" s="1"/>
  <c r="B411" i="37"/>
  <c r="N410" i="37"/>
  <c r="S410" i="37" s="1"/>
  <c r="B410" i="37"/>
  <c r="N409" i="37"/>
  <c r="S409" i="37" s="1"/>
  <c r="B409" i="37"/>
  <c r="N408" i="37"/>
  <c r="S408" i="37" s="1"/>
  <c r="B408" i="37"/>
  <c r="N407" i="37"/>
  <c r="S407" i="37" s="1"/>
  <c r="B407" i="37"/>
  <c r="N406" i="37"/>
  <c r="S406" i="37" s="1"/>
  <c r="B406" i="37"/>
  <c r="N405" i="37"/>
  <c r="S405" i="37" s="1"/>
  <c r="B405" i="37"/>
  <c r="N404" i="37"/>
  <c r="S404" i="37" s="1"/>
  <c r="B404" i="37"/>
  <c r="N403" i="37"/>
  <c r="S403" i="37" s="1"/>
  <c r="B403" i="37"/>
  <c r="N402" i="37"/>
  <c r="S402" i="37" s="1"/>
  <c r="B402" i="37"/>
  <c r="N401" i="37"/>
  <c r="S401" i="37" s="1"/>
  <c r="B401" i="37"/>
  <c r="N400" i="37"/>
  <c r="S400" i="37" s="1"/>
  <c r="B400" i="37"/>
  <c r="N399" i="37"/>
  <c r="S399" i="37" s="1"/>
  <c r="B399" i="37"/>
  <c r="N398" i="37"/>
  <c r="S398" i="37" s="1"/>
  <c r="B398" i="37"/>
  <c r="N397" i="37"/>
  <c r="S397" i="37" s="1"/>
  <c r="B397" i="37"/>
  <c r="N396" i="37"/>
  <c r="S396" i="37" s="1"/>
  <c r="B396" i="37"/>
  <c r="N395" i="37"/>
  <c r="S395" i="37" s="1"/>
  <c r="B395" i="37"/>
  <c r="N394" i="37"/>
  <c r="S394" i="37" s="1"/>
  <c r="B394" i="37"/>
  <c r="N393" i="37"/>
  <c r="S393" i="37" s="1"/>
  <c r="B393" i="37"/>
  <c r="N392" i="37"/>
  <c r="S392" i="37" s="1"/>
  <c r="B392" i="37"/>
  <c r="N391" i="37"/>
  <c r="S391" i="37" s="1"/>
  <c r="B391" i="37"/>
  <c r="N390" i="37"/>
  <c r="S390" i="37" s="1"/>
  <c r="B390" i="37"/>
  <c r="N389" i="37"/>
  <c r="S389" i="37" s="1"/>
  <c r="B389" i="37"/>
  <c r="N388" i="37"/>
  <c r="S388" i="37" s="1"/>
  <c r="B388" i="37"/>
  <c r="N387" i="37"/>
  <c r="S387" i="37" s="1"/>
  <c r="B387" i="37"/>
  <c r="N386" i="37"/>
  <c r="S386" i="37" s="1"/>
  <c r="B386" i="37"/>
  <c r="N385" i="37"/>
  <c r="S385" i="37" s="1"/>
  <c r="B385" i="37"/>
  <c r="N384" i="37"/>
  <c r="S384" i="37" s="1"/>
  <c r="B384" i="37"/>
  <c r="N383" i="37"/>
  <c r="S383" i="37" s="1"/>
  <c r="B383" i="37"/>
  <c r="N382" i="37"/>
  <c r="S382" i="37" s="1"/>
  <c r="B382" i="37"/>
  <c r="N381" i="37"/>
  <c r="S381" i="37" s="1"/>
  <c r="B381" i="37"/>
  <c r="N380" i="37"/>
  <c r="S380" i="37" s="1"/>
  <c r="B380" i="37"/>
  <c r="N379" i="37"/>
  <c r="S379" i="37" s="1"/>
  <c r="B379" i="37"/>
  <c r="N378" i="37"/>
  <c r="S378" i="37" s="1"/>
  <c r="B378" i="37"/>
  <c r="N377" i="37"/>
  <c r="S377" i="37" s="1"/>
  <c r="B377" i="37"/>
  <c r="N376" i="37"/>
  <c r="S376" i="37" s="1"/>
  <c r="B376" i="37"/>
  <c r="N375" i="37"/>
  <c r="S375" i="37" s="1"/>
  <c r="B375" i="37"/>
  <c r="N374" i="37"/>
  <c r="S374" i="37" s="1"/>
  <c r="B374" i="37"/>
  <c r="N373" i="37"/>
  <c r="S373" i="37" s="1"/>
  <c r="B373" i="37"/>
  <c r="N372" i="37"/>
  <c r="S372" i="37" s="1"/>
  <c r="B372" i="37"/>
  <c r="N371" i="37"/>
  <c r="S371" i="37" s="1"/>
  <c r="B371" i="37"/>
  <c r="N370" i="37"/>
  <c r="S370" i="37" s="1"/>
  <c r="B370" i="37"/>
  <c r="N369" i="37"/>
  <c r="S369" i="37" s="1"/>
  <c r="B369" i="37"/>
  <c r="N368" i="37"/>
  <c r="S368" i="37" s="1"/>
  <c r="B368" i="37"/>
  <c r="N367" i="37"/>
  <c r="S367" i="37" s="1"/>
  <c r="B367" i="37"/>
  <c r="N366" i="37"/>
  <c r="S366" i="37" s="1"/>
  <c r="B366" i="37"/>
  <c r="N365" i="37"/>
  <c r="S365" i="37" s="1"/>
  <c r="B365" i="37"/>
  <c r="N364" i="37"/>
  <c r="S364" i="37" s="1"/>
  <c r="B364" i="37"/>
  <c r="N363" i="37"/>
  <c r="S363" i="37" s="1"/>
  <c r="B363" i="37"/>
  <c r="N362" i="37"/>
  <c r="S362" i="37" s="1"/>
  <c r="B362" i="37"/>
  <c r="N361" i="37"/>
  <c r="S361" i="37" s="1"/>
  <c r="B361" i="37"/>
  <c r="N360" i="37"/>
  <c r="S360" i="37" s="1"/>
  <c r="B360" i="37"/>
  <c r="N359" i="37"/>
  <c r="S359" i="37" s="1"/>
  <c r="B359" i="37"/>
  <c r="N358" i="37"/>
  <c r="S358" i="37" s="1"/>
  <c r="B358" i="37"/>
  <c r="N357" i="37"/>
  <c r="S357" i="37" s="1"/>
  <c r="B357" i="37"/>
  <c r="N356" i="37"/>
  <c r="S356" i="37" s="1"/>
  <c r="B356" i="37"/>
  <c r="N355" i="37"/>
  <c r="S355" i="37" s="1"/>
  <c r="B355" i="37"/>
  <c r="N354" i="37"/>
  <c r="S354" i="37" s="1"/>
  <c r="B354" i="37"/>
  <c r="N353" i="37"/>
  <c r="S353" i="37" s="1"/>
  <c r="B353" i="37"/>
  <c r="N352" i="37"/>
  <c r="S352" i="37" s="1"/>
  <c r="B352" i="37"/>
  <c r="N351" i="37"/>
  <c r="S351" i="37" s="1"/>
  <c r="B351" i="37"/>
  <c r="N350" i="37"/>
  <c r="S350" i="37" s="1"/>
  <c r="B350" i="37"/>
  <c r="N349" i="37"/>
  <c r="S349" i="37" s="1"/>
  <c r="B349" i="37"/>
  <c r="N348" i="37"/>
  <c r="S348" i="37" s="1"/>
  <c r="B348" i="37"/>
  <c r="N347" i="37"/>
  <c r="S347" i="37" s="1"/>
  <c r="B347" i="37"/>
  <c r="N346" i="37"/>
  <c r="S346" i="37" s="1"/>
  <c r="B346" i="37"/>
  <c r="N345" i="37"/>
  <c r="S345" i="37" s="1"/>
  <c r="B345" i="37"/>
  <c r="N344" i="37"/>
  <c r="S344" i="37" s="1"/>
  <c r="B344" i="37"/>
  <c r="N343" i="37"/>
  <c r="S343" i="37" s="1"/>
  <c r="B343" i="37"/>
  <c r="N342" i="37"/>
  <c r="S342" i="37" s="1"/>
  <c r="B342" i="37"/>
  <c r="N341" i="37"/>
  <c r="S341" i="37" s="1"/>
  <c r="B341" i="37"/>
  <c r="N340" i="37"/>
  <c r="S340" i="37" s="1"/>
  <c r="B340" i="37"/>
  <c r="N339" i="37"/>
  <c r="S339" i="37" s="1"/>
  <c r="B339" i="37"/>
  <c r="N338" i="37"/>
  <c r="S338" i="37" s="1"/>
  <c r="B338" i="37"/>
  <c r="N337" i="37"/>
  <c r="S337" i="37" s="1"/>
  <c r="B337" i="37"/>
  <c r="N336" i="37"/>
  <c r="S336" i="37" s="1"/>
  <c r="B336" i="37"/>
  <c r="N335" i="37"/>
  <c r="S335" i="37" s="1"/>
  <c r="B335" i="37"/>
  <c r="N334" i="37"/>
  <c r="S334" i="37" s="1"/>
  <c r="B334" i="37"/>
  <c r="N333" i="37"/>
  <c r="S333" i="37" s="1"/>
  <c r="B333" i="37"/>
  <c r="N332" i="37"/>
  <c r="S332" i="37" s="1"/>
  <c r="B332" i="37"/>
  <c r="N331" i="37"/>
  <c r="S331" i="37" s="1"/>
  <c r="B331" i="37"/>
  <c r="N330" i="37"/>
  <c r="S330" i="37" s="1"/>
  <c r="B330" i="37"/>
  <c r="N329" i="37"/>
  <c r="S329" i="37" s="1"/>
  <c r="B329" i="37"/>
  <c r="N328" i="37"/>
  <c r="S328" i="37" s="1"/>
  <c r="B328" i="37"/>
  <c r="N327" i="37"/>
  <c r="S327" i="37" s="1"/>
  <c r="B327" i="37"/>
  <c r="N326" i="37"/>
  <c r="S326" i="37" s="1"/>
  <c r="B326" i="37"/>
  <c r="N325" i="37"/>
  <c r="S325" i="37" s="1"/>
  <c r="B325" i="37"/>
  <c r="N324" i="37"/>
  <c r="S324" i="37" s="1"/>
  <c r="B324" i="37"/>
  <c r="N323" i="37"/>
  <c r="S323" i="37" s="1"/>
  <c r="B323" i="37"/>
  <c r="N322" i="37"/>
  <c r="S322" i="37" s="1"/>
  <c r="B322" i="37"/>
  <c r="N321" i="37"/>
  <c r="S321" i="37" s="1"/>
  <c r="B321" i="37"/>
  <c r="N320" i="37"/>
  <c r="S320" i="37" s="1"/>
  <c r="B320" i="37"/>
  <c r="N319" i="37"/>
  <c r="S319" i="37" s="1"/>
  <c r="B319" i="37"/>
  <c r="N318" i="37"/>
  <c r="S318" i="37" s="1"/>
  <c r="B318" i="37"/>
  <c r="N317" i="37"/>
  <c r="S317" i="37" s="1"/>
  <c r="B317" i="37"/>
  <c r="N316" i="37"/>
  <c r="S316" i="37" s="1"/>
  <c r="B316" i="37"/>
  <c r="N315" i="37"/>
  <c r="S315" i="37" s="1"/>
  <c r="B315" i="37"/>
  <c r="N314" i="37"/>
  <c r="S314" i="37" s="1"/>
  <c r="B314" i="37"/>
  <c r="N313" i="37"/>
  <c r="S313" i="37" s="1"/>
  <c r="B313" i="37"/>
  <c r="N312" i="37"/>
  <c r="S312" i="37" s="1"/>
  <c r="B312" i="37"/>
  <c r="N311" i="37"/>
  <c r="S311" i="37" s="1"/>
  <c r="B311" i="37"/>
  <c r="N310" i="37"/>
  <c r="S310" i="37" s="1"/>
  <c r="B310" i="37"/>
  <c r="N309" i="37"/>
  <c r="S309" i="37" s="1"/>
  <c r="B309" i="37"/>
  <c r="N308" i="37"/>
  <c r="S308" i="37" s="1"/>
  <c r="B308" i="37"/>
  <c r="N307" i="37"/>
  <c r="S307" i="37" s="1"/>
  <c r="B307" i="37"/>
  <c r="N306" i="37"/>
  <c r="S306" i="37" s="1"/>
  <c r="B306" i="37"/>
  <c r="N305" i="37"/>
  <c r="S305" i="37" s="1"/>
  <c r="B305" i="37"/>
  <c r="N304" i="37"/>
  <c r="S304" i="37" s="1"/>
  <c r="B304" i="37"/>
  <c r="N303" i="37"/>
  <c r="S303" i="37" s="1"/>
  <c r="B303" i="37"/>
  <c r="N302" i="37"/>
  <c r="S302" i="37" s="1"/>
  <c r="B302" i="37"/>
  <c r="N301" i="37"/>
  <c r="S301" i="37" s="1"/>
  <c r="B301" i="37"/>
  <c r="N300" i="37"/>
  <c r="S300" i="37" s="1"/>
  <c r="B300" i="37"/>
  <c r="N299" i="37"/>
  <c r="S299" i="37" s="1"/>
  <c r="B299" i="37"/>
  <c r="N298" i="37"/>
  <c r="S298" i="37" s="1"/>
  <c r="B298" i="37"/>
  <c r="N297" i="37"/>
  <c r="S297" i="37" s="1"/>
  <c r="B297" i="37"/>
  <c r="N296" i="37"/>
  <c r="S296" i="37" s="1"/>
  <c r="B296" i="37"/>
  <c r="N295" i="37"/>
  <c r="S295" i="37" s="1"/>
  <c r="B295" i="37"/>
  <c r="N294" i="37"/>
  <c r="S294" i="37" s="1"/>
  <c r="B294" i="37"/>
  <c r="N293" i="37"/>
  <c r="S293" i="37" s="1"/>
  <c r="B293" i="37"/>
  <c r="N292" i="37"/>
  <c r="S292" i="37" s="1"/>
  <c r="B292" i="37"/>
  <c r="N291" i="37"/>
  <c r="S291" i="37" s="1"/>
  <c r="B291" i="37"/>
  <c r="N290" i="37"/>
  <c r="S290" i="37" s="1"/>
  <c r="B290" i="37"/>
  <c r="N289" i="37"/>
  <c r="S289" i="37" s="1"/>
  <c r="B289" i="37"/>
  <c r="N288" i="37"/>
  <c r="S288" i="37" s="1"/>
  <c r="B288" i="37"/>
  <c r="N287" i="37"/>
  <c r="S287" i="37" s="1"/>
  <c r="B287" i="37"/>
  <c r="N286" i="37"/>
  <c r="S286" i="37" s="1"/>
  <c r="B286" i="37"/>
  <c r="N285" i="37"/>
  <c r="S285" i="37" s="1"/>
  <c r="B285" i="37"/>
  <c r="N284" i="37"/>
  <c r="S284" i="37" s="1"/>
  <c r="B284" i="37"/>
  <c r="N283" i="37"/>
  <c r="S283" i="37" s="1"/>
  <c r="B283" i="37"/>
  <c r="N282" i="37"/>
  <c r="S282" i="37" s="1"/>
  <c r="B282" i="37"/>
  <c r="N281" i="37"/>
  <c r="S281" i="37" s="1"/>
  <c r="B281" i="37"/>
  <c r="N280" i="37"/>
  <c r="S280" i="37" s="1"/>
  <c r="B280" i="37"/>
  <c r="N279" i="37"/>
  <c r="S279" i="37" s="1"/>
  <c r="B279" i="37"/>
  <c r="N278" i="37"/>
  <c r="S278" i="37" s="1"/>
  <c r="B278" i="37"/>
  <c r="N277" i="37"/>
  <c r="S277" i="37" s="1"/>
  <c r="B277" i="37"/>
  <c r="N276" i="37"/>
  <c r="S276" i="37" s="1"/>
  <c r="B276" i="37"/>
  <c r="N275" i="37"/>
  <c r="S275" i="37" s="1"/>
  <c r="B275" i="37"/>
  <c r="N274" i="37"/>
  <c r="S274" i="37" s="1"/>
  <c r="B274" i="37"/>
  <c r="N273" i="37"/>
  <c r="S273" i="37" s="1"/>
  <c r="B273" i="37"/>
  <c r="N272" i="37"/>
  <c r="S272" i="37" s="1"/>
  <c r="B272" i="37"/>
  <c r="N271" i="37"/>
  <c r="S271" i="37" s="1"/>
  <c r="B271" i="37"/>
  <c r="N270" i="37"/>
  <c r="S270" i="37" s="1"/>
  <c r="B270" i="37"/>
  <c r="N269" i="37"/>
  <c r="S269" i="37" s="1"/>
  <c r="B269" i="37"/>
  <c r="N268" i="37"/>
  <c r="S268" i="37" s="1"/>
  <c r="B268" i="37"/>
  <c r="N267" i="37"/>
  <c r="S267" i="37" s="1"/>
  <c r="B267" i="37"/>
  <c r="N266" i="37"/>
  <c r="S266" i="37" s="1"/>
  <c r="B266" i="37"/>
  <c r="N265" i="37"/>
  <c r="S265" i="37" s="1"/>
  <c r="B265" i="37"/>
  <c r="N264" i="37"/>
  <c r="S264" i="37" s="1"/>
  <c r="B264" i="37"/>
  <c r="N263" i="37"/>
  <c r="S263" i="37" s="1"/>
  <c r="B263" i="37"/>
  <c r="N262" i="37"/>
  <c r="S262" i="37" s="1"/>
  <c r="B262" i="37"/>
  <c r="N261" i="37"/>
  <c r="S261" i="37" s="1"/>
  <c r="B261" i="37"/>
  <c r="N260" i="37"/>
  <c r="S260" i="37" s="1"/>
  <c r="B260" i="37"/>
  <c r="N259" i="37"/>
  <c r="S259" i="37" s="1"/>
  <c r="B259" i="37"/>
  <c r="N258" i="37"/>
  <c r="S258" i="37" s="1"/>
  <c r="B258" i="37"/>
  <c r="N257" i="37"/>
  <c r="S257" i="37" s="1"/>
  <c r="B257" i="37"/>
  <c r="N256" i="37"/>
  <c r="S256" i="37" s="1"/>
  <c r="B256" i="37"/>
  <c r="N255" i="37"/>
  <c r="S255" i="37" s="1"/>
  <c r="B255" i="37"/>
  <c r="N254" i="37"/>
  <c r="S254" i="37" s="1"/>
  <c r="B254" i="37"/>
  <c r="N253" i="37"/>
  <c r="S253" i="37" s="1"/>
  <c r="B253" i="37"/>
  <c r="N252" i="37"/>
  <c r="S252" i="37" s="1"/>
  <c r="B252" i="37"/>
  <c r="N251" i="37"/>
  <c r="S251" i="37" s="1"/>
  <c r="B251" i="37"/>
  <c r="N250" i="37"/>
  <c r="S250" i="37" s="1"/>
  <c r="B250" i="37"/>
  <c r="N249" i="37"/>
  <c r="S249" i="37" s="1"/>
  <c r="B249" i="37"/>
  <c r="N248" i="37"/>
  <c r="S248" i="37" s="1"/>
  <c r="B248" i="37"/>
  <c r="N247" i="37"/>
  <c r="S247" i="37" s="1"/>
  <c r="B247" i="37"/>
  <c r="N246" i="37"/>
  <c r="S246" i="37" s="1"/>
  <c r="B246" i="37"/>
  <c r="N245" i="37"/>
  <c r="S245" i="37" s="1"/>
  <c r="B245" i="37"/>
  <c r="N244" i="37"/>
  <c r="S244" i="37" s="1"/>
  <c r="B244" i="37"/>
  <c r="N243" i="37"/>
  <c r="S243" i="37" s="1"/>
  <c r="B243" i="37"/>
  <c r="N242" i="37"/>
  <c r="S242" i="37" s="1"/>
  <c r="B242" i="37"/>
  <c r="N241" i="37"/>
  <c r="S241" i="37" s="1"/>
  <c r="B241" i="37"/>
  <c r="N240" i="37"/>
  <c r="S240" i="37" s="1"/>
  <c r="B240" i="37"/>
  <c r="N239" i="37"/>
  <c r="S239" i="37" s="1"/>
  <c r="B239" i="37"/>
  <c r="N238" i="37"/>
  <c r="S238" i="37" s="1"/>
  <c r="B238" i="37"/>
  <c r="N237" i="37"/>
  <c r="S237" i="37" s="1"/>
  <c r="B237" i="37"/>
  <c r="N236" i="37"/>
  <c r="S236" i="37" s="1"/>
  <c r="B236" i="37"/>
  <c r="N235" i="37"/>
  <c r="S235" i="37" s="1"/>
  <c r="B235" i="37"/>
  <c r="N234" i="37"/>
  <c r="S234" i="37" s="1"/>
  <c r="B234" i="37"/>
  <c r="N233" i="37"/>
  <c r="S233" i="37" s="1"/>
  <c r="B233" i="37"/>
  <c r="N232" i="37"/>
  <c r="S232" i="37" s="1"/>
  <c r="B232" i="37"/>
  <c r="N231" i="37"/>
  <c r="S231" i="37" s="1"/>
  <c r="B231" i="37"/>
  <c r="N230" i="37"/>
  <c r="S230" i="37" s="1"/>
  <c r="B230" i="37"/>
  <c r="N229" i="37"/>
  <c r="S229" i="37" s="1"/>
  <c r="B229" i="37"/>
  <c r="N228" i="37"/>
  <c r="S228" i="37" s="1"/>
  <c r="B228" i="37"/>
  <c r="N227" i="37"/>
  <c r="S227" i="37" s="1"/>
  <c r="B227" i="37"/>
  <c r="N226" i="37"/>
  <c r="S226" i="37" s="1"/>
  <c r="B226" i="37"/>
  <c r="N225" i="37"/>
  <c r="S225" i="37" s="1"/>
  <c r="B225" i="37"/>
  <c r="N224" i="37"/>
  <c r="S224" i="37" s="1"/>
  <c r="B224" i="37"/>
  <c r="N223" i="37"/>
  <c r="S223" i="37" s="1"/>
  <c r="B223" i="37"/>
  <c r="N222" i="37"/>
  <c r="S222" i="37" s="1"/>
  <c r="B222" i="37"/>
  <c r="N221" i="37"/>
  <c r="S221" i="37" s="1"/>
  <c r="B221" i="37"/>
  <c r="N220" i="37"/>
  <c r="S220" i="37" s="1"/>
  <c r="B220" i="37"/>
  <c r="N219" i="37"/>
  <c r="S219" i="37" s="1"/>
  <c r="B219" i="37"/>
  <c r="N218" i="37"/>
  <c r="S218" i="37" s="1"/>
  <c r="B218" i="37"/>
  <c r="N217" i="37"/>
  <c r="S217" i="37" s="1"/>
  <c r="B217" i="37"/>
  <c r="N216" i="37"/>
  <c r="S216" i="37" s="1"/>
  <c r="B216" i="37"/>
  <c r="N215" i="37"/>
  <c r="S215" i="37" s="1"/>
  <c r="B215" i="37"/>
  <c r="N214" i="37"/>
  <c r="S214" i="37" s="1"/>
  <c r="B214" i="37"/>
  <c r="N213" i="37"/>
  <c r="S213" i="37" s="1"/>
  <c r="B213" i="37"/>
  <c r="N212" i="37"/>
  <c r="S212" i="37" s="1"/>
  <c r="B212" i="37"/>
  <c r="N211" i="37"/>
  <c r="S211" i="37" s="1"/>
  <c r="B211" i="37"/>
  <c r="N210" i="37"/>
  <c r="S210" i="37" s="1"/>
  <c r="B210" i="37"/>
  <c r="N209" i="37"/>
  <c r="S209" i="37" s="1"/>
  <c r="B209" i="37"/>
  <c r="N208" i="37"/>
  <c r="S208" i="37" s="1"/>
  <c r="B208" i="37"/>
  <c r="N207" i="37"/>
  <c r="S207" i="37" s="1"/>
  <c r="B207" i="37"/>
  <c r="N206" i="37"/>
  <c r="S206" i="37" s="1"/>
  <c r="B206" i="37"/>
  <c r="N205" i="37"/>
  <c r="S205" i="37" s="1"/>
  <c r="B205" i="37"/>
  <c r="N204" i="37"/>
  <c r="S204" i="37" s="1"/>
  <c r="B204" i="37"/>
  <c r="N203" i="37"/>
  <c r="S203" i="37" s="1"/>
  <c r="B203" i="37"/>
  <c r="N202" i="37"/>
  <c r="S202" i="37" s="1"/>
  <c r="B202" i="37"/>
  <c r="N201" i="37"/>
  <c r="S201" i="37" s="1"/>
  <c r="B201" i="37"/>
  <c r="N200" i="37"/>
  <c r="S200" i="37" s="1"/>
  <c r="B200" i="37"/>
  <c r="N199" i="37"/>
  <c r="S199" i="37" s="1"/>
  <c r="B199" i="37"/>
  <c r="N198" i="37"/>
  <c r="S198" i="37" s="1"/>
  <c r="B198" i="37"/>
  <c r="N197" i="37"/>
  <c r="S197" i="37" s="1"/>
  <c r="B197" i="37"/>
  <c r="N196" i="37"/>
  <c r="S196" i="37" s="1"/>
  <c r="B196" i="37"/>
  <c r="N195" i="37"/>
  <c r="S195" i="37" s="1"/>
  <c r="B195" i="37"/>
  <c r="N194" i="37"/>
  <c r="S194" i="37" s="1"/>
  <c r="B194" i="37"/>
  <c r="N193" i="37"/>
  <c r="S193" i="37" s="1"/>
  <c r="B193" i="37"/>
  <c r="N192" i="37"/>
  <c r="S192" i="37" s="1"/>
  <c r="B192" i="37"/>
  <c r="N191" i="37"/>
  <c r="S191" i="37" s="1"/>
  <c r="B191" i="37"/>
  <c r="N190" i="37"/>
  <c r="S190" i="37" s="1"/>
  <c r="B190" i="37"/>
  <c r="N189" i="37"/>
  <c r="S189" i="37" s="1"/>
  <c r="B189" i="37"/>
  <c r="N188" i="37"/>
  <c r="S188" i="37" s="1"/>
  <c r="B188" i="37"/>
  <c r="N187" i="37"/>
  <c r="S187" i="37" s="1"/>
  <c r="B187" i="37"/>
  <c r="N186" i="37"/>
  <c r="S186" i="37" s="1"/>
  <c r="B186" i="37"/>
  <c r="N185" i="37"/>
  <c r="S185" i="37" s="1"/>
  <c r="B185" i="37"/>
  <c r="N184" i="37"/>
  <c r="S184" i="37" s="1"/>
  <c r="B184" i="37"/>
  <c r="N183" i="37"/>
  <c r="S183" i="37" s="1"/>
  <c r="B183" i="37"/>
  <c r="N182" i="37"/>
  <c r="S182" i="37" s="1"/>
  <c r="B182" i="37"/>
  <c r="N181" i="37"/>
  <c r="S181" i="37" s="1"/>
  <c r="B181" i="37"/>
  <c r="N180" i="37"/>
  <c r="S180" i="37" s="1"/>
  <c r="B180" i="37"/>
  <c r="N179" i="37"/>
  <c r="S179" i="37" s="1"/>
  <c r="B179" i="37"/>
  <c r="N178" i="37"/>
  <c r="S178" i="37" s="1"/>
  <c r="B178" i="37"/>
  <c r="N177" i="37"/>
  <c r="S177" i="37" s="1"/>
  <c r="B177" i="37"/>
  <c r="N176" i="37"/>
  <c r="S176" i="37" s="1"/>
  <c r="B176" i="37"/>
  <c r="N175" i="37"/>
  <c r="S175" i="37" s="1"/>
  <c r="B175" i="37"/>
  <c r="N174" i="37"/>
  <c r="S174" i="37" s="1"/>
  <c r="B174" i="37"/>
  <c r="N173" i="37"/>
  <c r="S173" i="37" s="1"/>
  <c r="B173" i="37"/>
  <c r="N172" i="37"/>
  <c r="S172" i="37" s="1"/>
  <c r="B172" i="37"/>
  <c r="N171" i="37"/>
  <c r="S171" i="37" s="1"/>
  <c r="B171" i="37"/>
  <c r="N170" i="37"/>
  <c r="S170" i="37" s="1"/>
  <c r="B170" i="37"/>
  <c r="N169" i="37"/>
  <c r="S169" i="37" s="1"/>
  <c r="B169" i="37"/>
  <c r="N168" i="37"/>
  <c r="S168" i="37" s="1"/>
  <c r="B168" i="37"/>
  <c r="N167" i="37"/>
  <c r="S167" i="37" s="1"/>
  <c r="B167" i="37"/>
  <c r="N166" i="37"/>
  <c r="S166" i="37" s="1"/>
  <c r="B166" i="37"/>
  <c r="N165" i="37"/>
  <c r="S165" i="37" s="1"/>
  <c r="B165" i="37"/>
  <c r="N164" i="37"/>
  <c r="S164" i="37" s="1"/>
  <c r="B164" i="37"/>
  <c r="N163" i="37"/>
  <c r="S163" i="37" s="1"/>
  <c r="B163" i="37"/>
  <c r="N162" i="37"/>
  <c r="S162" i="37" s="1"/>
  <c r="B162" i="37"/>
  <c r="N161" i="37"/>
  <c r="S161" i="37" s="1"/>
  <c r="B161" i="37"/>
  <c r="N160" i="37"/>
  <c r="S160" i="37" s="1"/>
  <c r="B160" i="37"/>
  <c r="N159" i="37"/>
  <c r="S159" i="37" s="1"/>
  <c r="B159" i="37"/>
  <c r="N158" i="37"/>
  <c r="S158" i="37" s="1"/>
  <c r="B158" i="37"/>
  <c r="N157" i="37"/>
  <c r="S157" i="37" s="1"/>
  <c r="B157" i="37"/>
  <c r="N156" i="37"/>
  <c r="S156" i="37" s="1"/>
  <c r="B156" i="37"/>
  <c r="N155" i="37"/>
  <c r="S155" i="37" s="1"/>
  <c r="B155" i="37"/>
  <c r="N154" i="37"/>
  <c r="S154" i="37" s="1"/>
  <c r="B154" i="37"/>
  <c r="N153" i="37"/>
  <c r="S153" i="37" s="1"/>
  <c r="B153" i="37"/>
  <c r="N152" i="37"/>
  <c r="S152" i="37" s="1"/>
  <c r="B152" i="37"/>
  <c r="N151" i="37"/>
  <c r="S151" i="37" s="1"/>
  <c r="B151" i="37"/>
  <c r="N150" i="37"/>
  <c r="S150" i="37" s="1"/>
  <c r="B150" i="37"/>
  <c r="N149" i="37"/>
  <c r="S149" i="37" s="1"/>
  <c r="B149" i="37"/>
  <c r="N148" i="37"/>
  <c r="S148" i="37" s="1"/>
  <c r="B148" i="37"/>
  <c r="N147" i="37"/>
  <c r="S147" i="37" s="1"/>
  <c r="B147" i="37"/>
  <c r="N146" i="37"/>
  <c r="S146" i="37" s="1"/>
  <c r="B146" i="37"/>
  <c r="N145" i="37"/>
  <c r="S145" i="37" s="1"/>
  <c r="B145" i="37"/>
  <c r="N144" i="37"/>
  <c r="S144" i="37" s="1"/>
  <c r="B144" i="37"/>
  <c r="B143" i="37"/>
  <c r="N142" i="37"/>
  <c r="S142" i="37" s="1"/>
  <c r="B142" i="37"/>
  <c r="N141" i="37"/>
  <c r="S141" i="37" s="1"/>
  <c r="B141" i="37"/>
  <c r="N140" i="37"/>
  <c r="S140" i="37" s="1"/>
  <c r="B140" i="37"/>
  <c r="N139" i="37"/>
  <c r="S139" i="37" s="1"/>
  <c r="B139" i="37"/>
  <c r="N138" i="37"/>
  <c r="S138" i="37" s="1"/>
  <c r="B138" i="37"/>
  <c r="N137" i="37"/>
  <c r="S137" i="37" s="1"/>
  <c r="B137" i="37"/>
  <c r="N136" i="37"/>
  <c r="S136" i="37" s="1"/>
  <c r="B136" i="37"/>
  <c r="N135" i="37"/>
  <c r="S135" i="37" s="1"/>
  <c r="B135" i="37"/>
  <c r="N134" i="37"/>
  <c r="S134" i="37" s="1"/>
  <c r="B134" i="37"/>
  <c r="N133" i="37"/>
  <c r="S133" i="37" s="1"/>
  <c r="B133" i="37"/>
  <c r="N132" i="37"/>
  <c r="S132" i="37" s="1"/>
  <c r="B132" i="37"/>
  <c r="N131" i="37"/>
  <c r="S131" i="37" s="1"/>
  <c r="B131" i="37"/>
  <c r="N130" i="37"/>
  <c r="S130" i="37" s="1"/>
  <c r="B130" i="37"/>
  <c r="N129" i="37"/>
  <c r="S129" i="37" s="1"/>
  <c r="B129" i="37"/>
  <c r="N128" i="37"/>
  <c r="S128" i="37" s="1"/>
  <c r="B128" i="37"/>
  <c r="N127" i="37"/>
  <c r="S127" i="37" s="1"/>
  <c r="B127" i="37"/>
  <c r="N126" i="37"/>
  <c r="S126" i="37" s="1"/>
  <c r="B126" i="37"/>
  <c r="N125" i="37"/>
  <c r="S125" i="37" s="1"/>
  <c r="B125" i="37"/>
  <c r="N124" i="37"/>
  <c r="S124" i="37" s="1"/>
  <c r="B124" i="37"/>
  <c r="N123" i="37"/>
  <c r="S123" i="37" s="1"/>
  <c r="B123" i="37"/>
  <c r="N122" i="37"/>
  <c r="S122" i="37" s="1"/>
  <c r="B122" i="37"/>
  <c r="N121" i="37"/>
  <c r="S121" i="37" s="1"/>
  <c r="B121" i="37"/>
  <c r="N120" i="37"/>
  <c r="S120" i="37" s="1"/>
  <c r="B120" i="37"/>
  <c r="N119" i="37"/>
  <c r="S119" i="37" s="1"/>
  <c r="B119" i="37"/>
  <c r="N118" i="37"/>
  <c r="S118" i="37" s="1"/>
  <c r="B118" i="37"/>
  <c r="N117" i="37"/>
  <c r="S117" i="37" s="1"/>
  <c r="B117" i="37"/>
  <c r="N116" i="37"/>
  <c r="S116" i="37" s="1"/>
  <c r="B116" i="37"/>
  <c r="N115" i="37"/>
  <c r="S115" i="37" s="1"/>
  <c r="B115" i="37"/>
  <c r="B114" i="37"/>
  <c r="N113" i="37"/>
  <c r="S113" i="37" s="1"/>
  <c r="B113" i="37"/>
  <c r="N112" i="37"/>
  <c r="S112" i="37" s="1"/>
  <c r="B112" i="37"/>
  <c r="N111" i="37"/>
  <c r="S111" i="37" s="1"/>
  <c r="B111" i="37"/>
  <c r="N110" i="37"/>
  <c r="S110" i="37" s="1"/>
  <c r="B110" i="37"/>
  <c r="N109" i="37"/>
  <c r="S109" i="37" s="1"/>
  <c r="B109" i="37"/>
  <c r="N108" i="37"/>
  <c r="S108" i="37" s="1"/>
  <c r="B108" i="37"/>
  <c r="N107" i="37"/>
  <c r="S107" i="37" s="1"/>
  <c r="N106" i="37"/>
  <c r="S106" i="37" s="1"/>
  <c r="N105" i="37"/>
  <c r="S105" i="37" s="1"/>
  <c r="N104" i="37"/>
  <c r="S104" i="37" s="1"/>
  <c r="N103" i="37"/>
  <c r="S103" i="37" s="1"/>
  <c r="N102" i="37"/>
  <c r="S102" i="37" s="1"/>
  <c r="N101" i="37"/>
  <c r="S101" i="37" s="1"/>
  <c r="N100" i="37"/>
  <c r="S100" i="37" s="1"/>
  <c r="N99" i="37"/>
  <c r="S99" i="37" s="1"/>
  <c r="N98" i="37"/>
  <c r="S98" i="37" s="1"/>
  <c r="N97" i="37"/>
  <c r="S97" i="37" s="1"/>
  <c r="N96" i="37"/>
  <c r="S96" i="37" s="1"/>
  <c r="N95" i="37"/>
  <c r="S95" i="37" s="1"/>
  <c r="N94" i="37"/>
  <c r="S94" i="37" s="1"/>
  <c r="N93" i="37"/>
  <c r="S93" i="37" s="1"/>
  <c r="N92" i="37"/>
  <c r="S92" i="37" s="1"/>
  <c r="N91" i="37"/>
  <c r="S91" i="37" s="1"/>
  <c r="N90" i="37"/>
  <c r="S90" i="37" s="1"/>
  <c r="N89" i="37"/>
  <c r="S89" i="37" s="1"/>
  <c r="N88" i="37"/>
  <c r="S88" i="37" s="1"/>
  <c r="N87" i="37"/>
  <c r="S87" i="37" s="1"/>
  <c r="N86" i="37"/>
  <c r="S86" i="37" s="1"/>
  <c r="N85" i="37"/>
  <c r="S85" i="37" s="1"/>
  <c r="N84" i="37"/>
  <c r="S84" i="37" s="1"/>
  <c r="N83" i="37"/>
  <c r="S83" i="37" s="1"/>
  <c r="N82" i="37"/>
  <c r="S82" i="37" s="1"/>
  <c r="N81" i="37"/>
  <c r="S81" i="37" s="1"/>
  <c r="N80" i="37"/>
  <c r="S80" i="37" s="1"/>
  <c r="N79" i="37"/>
  <c r="S79" i="37" s="1"/>
  <c r="N78" i="37"/>
  <c r="S78" i="37" s="1"/>
  <c r="N77" i="37"/>
  <c r="S77" i="37" s="1"/>
  <c r="N76" i="37"/>
  <c r="S76" i="37" s="1"/>
  <c r="N75" i="37"/>
  <c r="S75" i="37" s="1"/>
  <c r="N74" i="37"/>
  <c r="S74" i="37" s="1"/>
  <c r="N73" i="37"/>
  <c r="S73" i="37" s="1"/>
  <c r="N72" i="37"/>
  <c r="S72" i="37" s="1"/>
  <c r="N71" i="37"/>
  <c r="S71" i="37" s="1"/>
  <c r="N70" i="37"/>
  <c r="S70" i="37" s="1"/>
  <c r="N69" i="37"/>
  <c r="S69" i="37" s="1"/>
  <c r="N68" i="37"/>
  <c r="S68" i="37" s="1"/>
  <c r="N67" i="37"/>
  <c r="S67" i="37" s="1"/>
  <c r="N66" i="37"/>
  <c r="S66" i="37" s="1"/>
  <c r="N65" i="37"/>
  <c r="S65" i="37" s="1"/>
  <c r="N64" i="37"/>
  <c r="S64" i="37" s="1"/>
  <c r="N63" i="37"/>
  <c r="S63" i="37" s="1"/>
  <c r="N62" i="37"/>
  <c r="S62" i="37" s="1"/>
  <c r="N61" i="37"/>
  <c r="S61" i="37" s="1"/>
  <c r="N60" i="37"/>
  <c r="S60" i="37" s="1"/>
  <c r="R2" i="37"/>
  <c r="AB666" i="37"/>
  <c r="B2" i="37"/>
  <c r="A2" i="37"/>
  <c r="AE2" i="37" s="1"/>
  <c r="AE3" i="37" s="1"/>
  <c r="AB623" i="37" l="1"/>
  <c r="AB528" i="37"/>
  <c r="AB139" i="37"/>
  <c r="AB496" i="37"/>
  <c r="AB577" i="37"/>
  <c r="AB129" i="37"/>
  <c r="AF3" i="37"/>
  <c r="AE4" i="37"/>
  <c r="AF4" i="37" s="1"/>
  <c r="X614" i="37"/>
  <c r="AD525" i="37"/>
  <c r="AD524" i="37" s="1"/>
  <c r="X524" i="37" s="1"/>
  <c r="AD354" i="37"/>
  <c r="AD353" i="37" s="1"/>
  <c r="AD352" i="37" s="1"/>
  <c r="X352" i="37" s="1"/>
  <c r="AD134" i="37"/>
  <c r="X134" i="37" s="1"/>
  <c r="AA512" i="37"/>
  <c r="AA513" i="37" s="1"/>
  <c r="AA516" i="37"/>
  <c r="AD454" i="37"/>
  <c r="AD453" i="37" s="1"/>
  <c r="X453" i="37" s="1"/>
  <c r="AD132" i="37"/>
  <c r="AD131" i="37" s="1"/>
  <c r="AD528" i="37"/>
  <c r="AD527" i="37" s="1"/>
  <c r="X527" i="37" s="1"/>
  <c r="AD622" i="37"/>
  <c r="AD523" i="37"/>
  <c r="AD522" i="37" s="1"/>
  <c r="X522" i="37" s="1"/>
  <c r="AD451" i="37"/>
  <c r="AD450" i="37" s="1"/>
  <c r="X450" i="37" s="1"/>
  <c r="AD446" i="37"/>
  <c r="AD445" i="37" s="1"/>
  <c r="X445" i="37" s="1"/>
  <c r="AD261" i="37"/>
  <c r="X261" i="37" s="1"/>
  <c r="AD470" i="37"/>
  <c r="X470" i="37" s="1"/>
  <c r="AD266" i="37"/>
  <c r="AD265" i="37" s="1"/>
  <c r="X265" i="37" s="1"/>
  <c r="AD621" i="37"/>
  <c r="AD620" i="37" s="1"/>
  <c r="AD619" i="37" s="1"/>
  <c r="AD495" i="37"/>
  <c r="AD485" i="37"/>
  <c r="AD484" i="37" s="1"/>
  <c r="X484" i="37" s="1"/>
  <c r="AB515" i="37"/>
  <c r="AB156" i="37"/>
  <c r="X508" i="37"/>
  <c r="X521" i="37"/>
  <c r="AA364" i="37"/>
  <c r="AD364" i="37" s="1"/>
  <c r="X349" i="37"/>
  <c r="X518" i="37"/>
  <c r="AB374" i="37"/>
  <c r="AA626" i="37"/>
  <c r="AA324" i="37"/>
  <c r="X316" i="37"/>
  <c r="X444" i="37"/>
  <c r="X447" i="37"/>
  <c r="X255" i="37"/>
  <c r="AA618" i="37"/>
  <c r="X610" i="37"/>
  <c r="X478" i="37"/>
  <c r="X464" i="37"/>
  <c r="X439" i="37"/>
  <c r="AA503" i="37"/>
  <c r="X495" i="37"/>
  <c r="T35" i="37"/>
  <c r="T36" i="37"/>
  <c r="T37" i="37"/>
  <c r="T38" i="37"/>
  <c r="T39" i="37"/>
  <c r="T40" i="37"/>
  <c r="T41" i="37"/>
  <c r="T42" i="37"/>
  <c r="T43" i="37"/>
  <c r="T44" i="37"/>
  <c r="T45" i="37"/>
  <c r="T46" i="37"/>
  <c r="T47" i="37"/>
  <c r="T48" i="37"/>
  <c r="T49" i="37"/>
  <c r="T50" i="37"/>
  <c r="T51" i="37"/>
  <c r="T52" i="37"/>
  <c r="T53" i="37"/>
  <c r="T54" i="37"/>
  <c r="T55" i="37"/>
  <c r="T56" i="37"/>
  <c r="T57" i="37"/>
  <c r="T58" i="37"/>
  <c r="T59" i="37"/>
  <c r="T60" i="37"/>
  <c r="T61" i="37"/>
  <c r="T62" i="37"/>
  <c r="T63" i="37"/>
  <c r="T64" i="37"/>
  <c r="T65" i="37"/>
  <c r="T66" i="37"/>
  <c r="T67" i="37"/>
  <c r="T68" i="37"/>
  <c r="T69" i="37"/>
  <c r="T70" i="37"/>
  <c r="T71" i="37"/>
  <c r="T72" i="37"/>
  <c r="T73" i="37"/>
  <c r="T74" i="37"/>
  <c r="T75" i="37"/>
  <c r="T76" i="37"/>
  <c r="T77" i="37"/>
  <c r="T78" i="37"/>
  <c r="T79" i="37"/>
  <c r="T80" i="37"/>
  <c r="T81" i="37"/>
  <c r="T82" i="37"/>
  <c r="T83" i="37"/>
  <c r="T84" i="37"/>
  <c r="T85" i="37"/>
  <c r="T86" i="37"/>
  <c r="T87" i="37"/>
  <c r="T88" i="37"/>
  <c r="T89" i="37"/>
  <c r="T90" i="37"/>
  <c r="T91" i="37"/>
  <c r="T92" i="37"/>
  <c r="T93" i="37"/>
  <c r="T94" i="37"/>
  <c r="T95" i="37"/>
  <c r="T96" i="37"/>
  <c r="T97" i="37"/>
  <c r="T98" i="37"/>
  <c r="T99" i="37"/>
  <c r="T100" i="37"/>
  <c r="T101" i="37"/>
  <c r="T102" i="37"/>
  <c r="T103" i="37"/>
  <c r="T104" i="37"/>
  <c r="T105" i="37"/>
  <c r="T106" i="37"/>
  <c r="T107" i="37"/>
  <c r="T108" i="37"/>
  <c r="T109" i="37"/>
  <c r="T110" i="37"/>
  <c r="T111" i="37"/>
  <c r="T112" i="37"/>
  <c r="T113" i="37"/>
  <c r="T114" i="37"/>
  <c r="T115" i="37"/>
  <c r="T116" i="37"/>
  <c r="T117" i="37"/>
  <c r="T118" i="37"/>
  <c r="T119" i="37"/>
  <c r="T120" i="37"/>
  <c r="T121" i="37"/>
  <c r="T122" i="37"/>
  <c r="T123" i="37"/>
  <c r="T124" i="37"/>
  <c r="T125" i="37"/>
  <c r="T126" i="37"/>
  <c r="T127" i="37"/>
  <c r="T128" i="37"/>
  <c r="T129" i="37"/>
  <c r="T130" i="37"/>
  <c r="T131" i="37"/>
  <c r="T132" i="37"/>
  <c r="T133" i="37"/>
  <c r="T134" i="37"/>
  <c r="T135" i="37"/>
  <c r="T136" i="37"/>
  <c r="T137" i="37"/>
  <c r="T138" i="37"/>
  <c r="T139" i="37"/>
  <c r="T140" i="37"/>
  <c r="T141" i="37"/>
  <c r="T142" i="37"/>
  <c r="T143" i="37"/>
  <c r="T144" i="37"/>
  <c r="T145" i="37"/>
  <c r="T146" i="37"/>
  <c r="T147" i="37"/>
  <c r="T148" i="37"/>
  <c r="T149" i="37"/>
  <c r="T150" i="37"/>
  <c r="T151" i="37"/>
  <c r="T152" i="37"/>
  <c r="T153" i="37"/>
  <c r="U36" i="37"/>
  <c r="U38" i="37"/>
  <c r="U40" i="37"/>
  <c r="U42" i="37"/>
  <c r="U44" i="37"/>
  <c r="U46" i="37"/>
  <c r="U48" i="37"/>
  <c r="U50" i="37"/>
  <c r="U52" i="37"/>
  <c r="U54" i="37"/>
  <c r="U56" i="37"/>
  <c r="U58" i="37"/>
  <c r="U60" i="37"/>
  <c r="U62" i="37"/>
  <c r="U64" i="37"/>
  <c r="U66" i="37"/>
  <c r="U68" i="37"/>
  <c r="U70" i="37"/>
  <c r="U72" i="37"/>
  <c r="U74" i="37"/>
  <c r="U76" i="37"/>
  <c r="U78" i="37"/>
  <c r="U80" i="37"/>
  <c r="U82" i="37"/>
  <c r="U84" i="37"/>
  <c r="U86" i="37"/>
  <c r="U88" i="37"/>
  <c r="U90" i="37"/>
  <c r="U92" i="37"/>
  <c r="U94" i="37"/>
  <c r="U96" i="37"/>
  <c r="U98" i="37"/>
  <c r="U100" i="37"/>
  <c r="U102" i="37"/>
  <c r="U104" i="37"/>
  <c r="U106" i="37"/>
  <c r="U108" i="37"/>
  <c r="U110" i="37"/>
  <c r="U112" i="37"/>
  <c r="U114" i="37"/>
  <c r="U116" i="37"/>
  <c r="U118" i="37"/>
  <c r="U120" i="37"/>
  <c r="U124" i="37"/>
  <c r="U128" i="37"/>
  <c r="U132" i="37"/>
  <c r="U136" i="37"/>
  <c r="U140" i="37"/>
  <c r="U144" i="37"/>
  <c r="U148" i="37"/>
  <c r="U152" i="37"/>
  <c r="U123" i="37"/>
  <c r="U127" i="37"/>
  <c r="U131" i="37"/>
  <c r="U135" i="37"/>
  <c r="U139" i="37"/>
  <c r="U143" i="37"/>
  <c r="U147" i="37"/>
  <c r="U151" i="37"/>
  <c r="U39" i="37"/>
  <c r="U47" i="37"/>
  <c r="U55" i="37"/>
  <c r="U63" i="37"/>
  <c r="U71" i="37"/>
  <c r="U79" i="37"/>
  <c r="U87" i="37"/>
  <c r="U95" i="37"/>
  <c r="U103" i="37"/>
  <c r="U111" i="37"/>
  <c r="U119" i="37"/>
  <c r="U121" i="37"/>
  <c r="U126" i="37"/>
  <c r="U137" i="37"/>
  <c r="U142" i="37"/>
  <c r="U153" i="37"/>
  <c r="U154" i="37"/>
  <c r="U155" i="37"/>
  <c r="U156" i="37"/>
  <c r="U157" i="37"/>
  <c r="U158" i="37"/>
  <c r="U159" i="37"/>
  <c r="U160" i="37"/>
  <c r="U161" i="37"/>
  <c r="U162" i="37"/>
  <c r="U163" i="37"/>
  <c r="U164" i="37"/>
  <c r="U165" i="37"/>
  <c r="U166" i="37"/>
  <c r="U167" i="37"/>
  <c r="U168" i="37"/>
  <c r="U169" i="37"/>
  <c r="U170" i="37"/>
  <c r="U171" i="37"/>
  <c r="U172" i="37"/>
  <c r="U173" i="37"/>
  <c r="U174" i="37"/>
  <c r="U175" i="37"/>
  <c r="U176" i="37"/>
  <c r="U177" i="37"/>
  <c r="U178" i="37"/>
  <c r="U179" i="37"/>
  <c r="U180" i="37"/>
  <c r="U181" i="37"/>
  <c r="U182" i="37"/>
  <c r="U183" i="37"/>
  <c r="U184" i="37"/>
  <c r="U185" i="37"/>
  <c r="U186" i="37"/>
  <c r="U187" i="37"/>
  <c r="U188" i="37"/>
  <c r="U189" i="37"/>
  <c r="U190" i="37"/>
  <c r="U191" i="37"/>
  <c r="U192" i="37"/>
  <c r="U193" i="37"/>
  <c r="U194" i="37"/>
  <c r="U195" i="37"/>
  <c r="U196" i="37"/>
  <c r="U197" i="37"/>
  <c r="U198" i="37"/>
  <c r="U199" i="37"/>
  <c r="U200" i="37"/>
  <c r="U201" i="37"/>
  <c r="U202" i="37"/>
  <c r="U203" i="37"/>
  <c r="U204" i="37"/>
  <c r="U205" i="37"/>
  <c r="U206" i="37"/>
  <c r="U207" i="37"/>
  <c r="AB784" i="37" s="1"/>
  <c r="U208" i="37"/>
  <c r="U209" i="37"/>
  <c r="U210" i="37"/>
  <c r="U211" i="37"/>
  <c r="U212" i="37"/>
  <c r="U213" i="37"/>
  <c r="U214" i="37"/>
  <c r="U215" i="37"/>
  <c r="U216" i="37"/>
  <c r="U217" i="37"/>
  <c r="U218" i="37"/>
  <c r="U219" i="37"/>
  <c r="U220" i="37"/>
  <c r="U37" i="37"/>
  <c r="U45" i="37"/>
  <c r="U53" i="37"/>
  <c r="U61" i="37"/>
  <c r="U69" i="37"/>
  <c r="U77" i="37"/>
  <c r="U85" i="37"/>
  <c r="U93" i="37"/>
  <c r="U101" i="37"/>
  <c r="U109" i="37"/>
  <c r="U117" i="37"/>
  <c r="U125" i="37"/>
  <c r="U130" i="37"/>
  <c r="U141" i="37"/>
  <c r="U146" i="37"/>
  <c r="U43" i="37"/>
  <c r="U59" i="37"/>
  <c r="U75" i="37"/>
  <c r="U91" i="37"/>
  <c r="U107" i="37"/>
  <c r="U122" i="37"/>
  <c r="U133" i="37"/>
  <c r="U145" i="37"/>
  <c r="T156" i="37"/>
  <c r="T160" i="37"/>
  <c r="T164" i="37"/>
  <c r="T168" i="37"/>
  <c r="T172" i="37"/>
  <c r="T176" i="37"/>
  <c r="T180" i="37"/>
  <c r="T184" i="37"/>
  <c r="T188" i="37"/>
  <c r="T192" i="37"/>
  <c r="T196" i="37"/>
  <c r="T200" i="37"/>
  <c r="T204" i="37"/>
  <c r="T208" i="37"/>
  <c r="T212" i="37"/>
  <c r="T216" i="37"/>
  <c r="T220" i="37"/>
  <c r="U221" i="37"/>
  <c r="U222" i="37"/>
  <c r="AB805" i="37" s="1"/>
  <c r="U223" i="37"/>
  <c r="U224" i="37"/>
  <c r="U225" i="37"/>
  <c r="U226" i="37"/>
  <c r="U227" i="37"/>
  <c r="U228" i="37"/>
  <c r="U229" i="37"/>
  <c r="U230" i="37"/>
  <c r="U231" i="37"/>
  <c r="U232" i="37"/>
  <c r="U233" i="37"/>
  <c r="U234" i="37"/>
  <c r="U235" i="37"/>
  <c r="U236" i="37"/>
  <c r="U237" i="37"/>
  <c r="U238" i="37"/>
  <c r="U239" i="37"/>
  <c r="U240" i="37"/>
  <c r="U241" i="37"/>
  <c r="U242" i="37"/>
  <c r="U243" i="37"/>
  <c r="U244" i="37"/>
  <c r="U245" i="37"/>
  <c r="U246" i="37"/>
  <c r="U247" i="37"/>
  <c r="U248" i="37"/>
  <c r="U249" i="37"/>
  <c r="U250" i="37"/>
  <c r="U251" i="37"/>
  <c r="U252" i="37"/>
  <c r="AB840" i="37" s="1"/>
  <c r="U253" i="37"/>
  <c r="U254" i="37"/>
  <c r="U255" i="37"/>
  <c r="U256" i="37"/>
  <c r="U257" i="37"/>
  <c r="U258" i="37"/>
  <c r="U259" i="37"/>
  <c r="U260" i="37"/>
  <c r="AB854" i="37" s="1"/>
  <c r="U261" i="37"/>
  <c r="U262" i="37"/>
  <c r="U263" i="37"/>
  <c r="U264" i="37"/>
  <c r="U265" i="37"/>
  <c r="U266" i="37"/>
  <c r="U267" i="37"/>
  <c r="U268" i="37"/>
  <c r="U269" i="37"/>
  <c r="U270" i="37"/>
  <c r="U271" i="37"/>
  <c r="U272" i="37"/>
  <c r="U273" i="37"/>
  <c r="U274" i="37"/>
  <c r="U275" i="37"/>
  <c r="U276" i="37"/>
  <c r="U277" i="37"/>
  <c r="U278" i="37"/>
  <c r="U279" i="37"/>
  <c r="U280" i="37"/>
  <c r="U281" i="37"/>
  <c r="U282" i="37"/>
  <c r="U283" i="37"/>
  <c r="U284" i="37"/>
  <c r="U285" i="37"/>
  <c r="U286" i="37"/>
  <c r="U287" i="37"/>
  <c r="U288" i="37"/>
  <c r="U289" i="37"/>
  <c r="U290" i="37"/>
  <c r="U291" i="37"/>
  <c r="U292" i="37"/>
  <c r="U293" i="37"/>
  <c r="U294" i="37"/>
  <c r="U295" i="37"/>
  <c r="U296" i="37"/>
  <c r="U297" i="37"/>
  <c r="U298" i="37"/>
  <c r="U299" i="37"/>
  <c r="U300" i="37"/>
  <c r="U301" i="37"/>
  <c r="U302" i="37"/>
  <c r="U303" i="37"/>
  <c r="U304" i="37"/>
  <c r="U305" i="37"/>
  <c r="U306" i="37"/>
  <c r="U307" i="37"/>
  <c r="U308" i="37"/>
  <c r="U309" i="37"/>
  <c r="U310" i="37"/>
  <c r="U311" i="37"/>
  <c r="U312" i="37"/>
  <c r="U313" i="37"/>
  <c r="U314" i="37"/>
  <c r="U315" i="37"/>
  <c r="U316" i="37"/>
  <c r="U317" i="37"/>
  <c r="U318" i="37"/>
  <c r="U319" i="37"/>
  <c r="U320" i="37"/>
  <c r="U321" i="37"/>
  <c r="U322" i="37"/>
  <c r="U323" i="37"/>
  <c r="U324" i="37"/>
  <c r="U325" i="37"/>
  <c r="U326" i="37"/>
  <c r="U327" i="37"/>
  <c r="U328" i="37"/>
  <c r="U329" i="37"/>
  <c r="U330" i="37"/>
  <c r="U331" i="37"/>
  <c r="U332" i="37"/>
  <c r="U333" i="37"/>
  <c r="U334" i="37"/>
  <c r="U335" i="37"/>
  <c r="U336" i="37"/>
  <c r="U337" i="37"/>
  <c r="U338" i="37"/>
  <c r="U339" i="37"/>
  <c r="U340" i="37"/>
  <c r="U341" i="37"/>
  <c r="U342" i="37"/>
  <c r="U343" i="37"/>
  <c r="U344" i="37"/>
  <c r="U345" i="37"/>
  <c r="U346" i="37"/>
  <c r="U347" i="37"/>
  <c r="U348" i="37"/>
  <c r="U349" i="37"/>
  <c r="U350" i="37"/>
  <c r="U351" i="37"/>
  <c r="U352" i="37"/>
  <c r="U353" i="37"/>
  <c r="U354" i="37"/>
  <c r="U355" i="37"/>
  <c r="U356" i="37"/>
  <c r="U357" i="37"/>
  <c r="U358" i="37"/>
  <c r="U359" i="37"/>
  <c r="U360" i="37"/>
  <c r="U361" i="37"/>
  <c r="U362" i="37"/>
  <c r="U363" i="37"/>
  <c r="U364" i="37"/>
  <c r="U365" i="37"/>
  <c r="U41" i="37"/>
  <c r="U57" i="37"/>
  <c r="U73" i="37"/>
  <c r="U89" i="37"/>
  <c r="U105" i="37"/>
  <c r="U129" i="37"/>
  <c r="T155" i="37"/>
  <c r="T159" i="37"/>
  <c r="T163" i="37"/>
  <c r="T167" i="37"/>
  <c r="T171" i="37"/>
  <c r="T175" i="37"/>
  <c r="T179" i="37"/>
  <c r="T183" i="37"/>
  <c r="T187" i="37"/>
  <c r="T191" i="37"/>
  <c r="T195" i="37"/>
  <c r="T199" i="37"/>
  <c r="T203" i="37"/>
  <c r="T207" i="37"/>
  <c r="T211" i="37"/>
  <c r="T215" i="37"/>
  <c r="T219" i="37"/>
  <c r="T420" i="37"/>
  <c r="U421" i="37"/>
  <c r="T424" i="37"/>
  <c r="U425" i="37"/>
  <c r="T428" i="37"/>
  <c r="U429" i="37"/>
  <c r="T432" i="37"/>
  <c r="U433" i="37"/>
  <c r="T436" i="37"/>
  <c r="U437" i="37"/>
  <c r="T440" i="37"/>
  <c r="U441" i="37"/>
  <c r="T444" i="37"/>
  <c r="U445" i="37"/>
  <c r="T448" i="37"/>
  <c r="U449" i="37"/>
  <c r="T452" i="37"/>
  <c r="U453" i="37"/>
  <c r="T456" i="37"/>
  <c r="U457" i="37"/>
  <c r="T460" i="37"/>
  <c r="U461" i="37"/>
  <c r="T464" i="37"/>
  <c r="U465" i="37"/>
  <c r="T468" i="37"/>
  <c r="U469" i="37"/>
  <c r="T472" i="37"/>
  <c r="U473" i="37"/>
  <c r="T476" i="37"/>
  <c r="U477" i="37"/>
  <c r="T480" i="37"/>
  <c r="U481" i="37"/>
  <c r="T484" i="37"/>
  <c r="U485" i="37"/>
  <c r="T488" i="37"/>
  <c r="U489" i="37"/>
  <c r="T492" i="37"/>
  <c r="U493" i="37"/>
  <c r="T496" i="37"/>
  <c r="U497" i="37"/>
  <c r="T500" i="37"/>
  <c r="U501" i="37"/>
  <c r="T504" i="37"/>
  <c r="U505" i="37"/>
  <c r="T508" i="37"/>
  <c r="U509" i="37"/>
  <c r="T512" i="37"/>
  <c r="U513" i="37"/>
  <c r="T516" i="37"/>
  <c r="U517" i="37"/>
  <c r="T520" i="37"/>
  <c r="U521" i="37"/>
  <c r="T524" i="37"/>
  <c r="U525" i="37"/>
  <c r="T528" i="37"/>
  <c r="U529" i="37"/>
  <c r="T532" i="37"/>
  <c r="U533" i="37"/>
  <c r="T536" i="37"/>
  <c r="U537" i="37"/>
  <c r="T540" i="37"/>
  <c r="U541" i="37"/>
  <c r="U51" i="37"/>
  <c r="U83" i="37"/>
  <c r="U115" i="37"/>
  <c r="U149" i="37"/>
  <c r="T161" i="37"/>
  <c r="T169" i="37"/>
  <c r="T177" i="37"/>
  <c r="T185" i="37"/>
  <c r="T193" i="37"/>
  <c r="T201" i="37"/>
  <c r="T209" i="37"/>
  <c r="T217" i="37"/>
  <c r="T223" i="37"/>
  <c r="T227" i="37"/>
  <c r="T231" i="37"/>
  <c r="T235" i="37"/>
  <c r="T239" i="37"/>
  <c r="T243" i="37"/>
  <c r="T247" i="37"/>
  <c r="T251" i="37"/>
  <c r="T255" i="37"/>
  <c r="T259" i="37"/>
  <c r="T263" i="37"/>
  <c r="T267" i="37"/>
  <c r="T271" i="37"/>
  <c r="T275" i="37"/>
  <c r="T279" i="37"/>
  <c r="T283" i="37"/>
  <c r="T287" i="37"/>
  <c r="T291" i="37"/>
  <c r="T295" i="37"/>
  <c r="T299" i="37"/>
  <c r="T303" i="37"/>
  <c r="T307" i="37"/>
  <c r="T311" i="37"/>
  <c r="T315" i="37"/>
  <c r="T319" i="37"/>
  <c r="T323" i="37"/>
  <c r="T327" i="37"/>
  <c r="T331" i="37"/>
  <c r="T335" i="37"/>
  <c r="T339" i="37"/>
  <c r="T343" i="37"/>
  <c r="T347" i="37"/>
  <c r="T351" i="37"/>
  <c r="T355" i="37"/>
  <c r="T359" i="37"/>
  <c r="T363" i="37"/>
  <c r="T419" i="37"/>
  <c r="U422" i="37"/>
  <c r="T427" i="37"/>
  <c r="U430" i="37"/>
  <c r="T435" i="37"/>
  <c r="U438" i="37"/>
  <c r="T443" i="37"/>
  <c r="U446" i="37"/>
  <c r="T451" i="37"/>
  <c r="U454" i="37"/>
  <c r="T459" i="37"/>
  <c r="U462" i="37"/>
  <c r="T467" i="37"/>
  <c r="U470" i="37"/>
  <c r="T475" i="37"/>
  <c r="U478" i="37"/>
  <c r="T483" i="37"/>
  <c r="U486" i="37"/>
  <c r="T491" i="37"/>
  <c r="U494" i="37"/>
  <c r="T499" i="37"/>
  <c r="U502" i="37"/>
  <c r="T507" i="37"/>
  <c r="U510" i="37"/>
  <c r="T515" i="37"/>
  <c r="U518" i="37"/>
  <c r="T523" i="37"/>
  <c r="U526" i="37"/>
  <c r="T531" i="37"/>
  <c r="U534" i="37"/>
  <c r="T539" i="37"/>
  <c r="U542" i="37"/>
  <c r="T545" i="37"/>
  <c r="U546" i="37"/>
  <c r="T549" i="37"/>
  <c r="U550" i="37"/>
  <c r="T553" i="37"/>
  <c r="U554" i="37"/>
  <c r="T557" i="37"/>
  <c r="U558" i="37"/>
  <c r="T561" i="37"/>
  <c r="U562" i="37"/>
  <c r="T565" i="37"/>
  <c r="U566" i="37"/>
  <c r="T569" i="37"/>
  <c r="U570" i="37"/>
  <c r="T573" i="37"/>
  <c r="U574" i="37"/>
  <c r="T577" i="37"/>
  <c r="U578" i="37"/>
  <c r="U49" i="37"/>
  <c r="U81" i="37"/>
  <c r="U113" i="37"/>
  <c r="T158" i="37"/>
  <c r="T166" i="37"/>
  <c r="T174" i="37"/>
  <c r="T182" i="37"/>
  <c r="T190" i="37"/>
  <c r="T198" i="37"/>
  <c r="T206" i="37"/>
  <c r="T214" i="37"/>
  <c r="T222" i="37"/>
  <c r="AB807" i="37" s="1"/>
  <c r="T226" i="37"/>
  <c r="T230" i="37"/>
  <c r="T234" i="37"/>
  <c r="T238" i="37"/>
  <c r="T242" i="37"/>
  <c r="T246" i="37"/>
  <c r="T250" i="37"/>
  <c r="T254" i="37"/>
  <c r="T258" i="37"/>
  <c r="T262" i="37"/>
  <c r="T266" i="37"/>
  <c r="T270" i="37"/>
  <c r="T274" i="37"/>
  <c r="T278" i="37"/>
  <c r="T282" i="37"/>
  <c r="T286" i="37"/>
  <c r="T290" i="37"/>
  <c r="T294" i="37"/>
  <c r="T298" i="37"/>
  <c r="T302" i="37"/>
  <c r="T306" i="37"/>
  <c r="T310" i="37"/>
  <c r="T314" i="37"/>
  <c r="T318" i="37"/>
  <c r="T322" i="37"/>
  <c r="T326" i="37"/>
  <c r="T330" i="37"/>
  <c r="T334" i="37"/>
  <c r="T338" i="37"/>
  <c r="T342" i="37"/>
  <c r="T346" i="37"/>
  <c r="T350" i="37"/>
  <c r="T354" i="37"/>
  <c r="T358" i="37"/>
  <c r="T362" i="37"/>
  <c r="T366" i="37"/>
  <c r="T367" i="37"/>
  <c r="T368" i="37"/>
  <c r="T369" i="37"/>
  <c r="T370" i="37"/>
  <c r="T371" i="37"/>
  <c r="T372" i="37"/>
  <c r="T373" i="37"/>
  <c r="T374" i="37"/>
  <c r="T375" i="37"/>
  <c r="T376" i="37"/>
  <c r="T377" i="37"/>
  <c r="T378" i="37"/>
  <c r="T379" i="37"/>
  <c r="T380" i="37"/>
  <c r="T381" i="37"/>
  <c r="T382" i="37"/>
  <c r="T383" i="37"/>
  <c r="T384" i="37"/>
  <c r="T385" i="37"/>
  <c r="T386" i="37"/>
  <c r="T387" i="37"/>
  <c r="T388" i="37"/>
  <c r="T389" i="37"/>
  <c r="T390" i="37"/>
  <c r="T391" i="37"/>
  <c r="T392" i="37"/>
  <c r="T393" i="37"/>
  <c r="T394" i="37"/>
  <c r="T395" i="37"/>
  <c r="T396" i="37"/>
  <c r="T397" i="37"/>
  <c r="T398" i="37"/>
  <c r="T399" i="37"/>
  <c r="T400" i="37"/>
  <c r="T401" i="37"/>
  <c r="T402" i="37"/>
  <c r="T403" i="37"/>
  <c r="T404" i="37"/>
  <c r="T405" i="37"/>
  <c r="T406" i="37"/>
  <c r="T407" i="37"/>
  <c r="T408" i="37"/>
  <c r="T409" i="37"/>
  <c r="T410" i="37"/>
  <c r="T411" i="37"/>
  <c r="T412" i="37"/>
  <c r="T413" i="37"/>
  <c r="T414" i="37"/>
  <c r="T415" i="37"/>
  <c r="T416" i="37"/>
  <c r="T417" i="37"/>
  <c r="T418" i="37"/>
  <c r="U419" i="37"/>
  <c r="T421" i="37"/>
  <c r="U424" i="37"/>
  <c r="T426" i="37"/>
  <c r="U427" i="37"/>
  <c r="T429" i="37"/>
  <c r="U432" i="37"/>
  <c r="T434" i="37"/>
  <c r="U435" i="37"/>
  <c r="T437" i="37"/>
  <c r="U440" i="37"/>
  <c r="T442" i="37"/>
  <c r="U443" i="37"/>
  <c r="T445" i="37"/>
  <c r="U448" i="37"/>
  <c r="T450" i="37"/>
  <c r="U451" i="37"/>
  <c r="T453" i="37"/>
  <c r="U456" i="37"/>
  <c r="T458" i="37"/>
  <c r="U459" i="37"/>
  <c r="T461" i="37"/>
  <c r="U464" i="37"/>
  <c r="T466" i="37"/>
  <c r="U467" i="37"/>
  <c r="T469" i="37"/>
  <c r="U472" i="37"/>
  <c r="T474" i="37"/>
  <c r="U475" i="37"/>
  <c r="T477" i="37"/>
  <c r="U480" i="37"/>
  <c r="T482" i="37"/>
  <c r="U483" i="37"/>
  <c r="T485" i="37"/>
  <c r="U488" i="37"/>
  <c r="T490" i="37"/>
  <c r="U491" i="37"/>
  <c r="T493" i="37"/>
  <c r="U496" i="37"/>
  <c r="T498" i="37"/>
  <c r="U499" i="37"/>
  <c r="T501" i="37"/>
  <c r="U504" i="37"/>
  <c r="T506" i="37"/>
  <c r="U507" i="37"/>
  <c r="T509" i="37"/>
  <c r="U512" i="37"/>
  <c r="T514" i="37"/>
  <c r="U515" i="37"/>
  <c r="T517" i="37"/>
  <c r="U520" i="37"/>
  <c r="T522" i="37"/>
  <c r="U523" i="37"/>
  <c r="T525" i="37"/>
  <c r="U528" i="37"/>
  <c r="T530" i="37"/>
  <c r="U531" i="37"/>
  <c r="T533" i="37"/>
  <c r="U536" i="37"/>
  <c r="T538" i="37"/>
  <c r="U539" i="37"/>
  <c r="T541" i="37"/>
  <c r="T544" i="37"/>
  <c r="U545" i="37"/>
  <c r="T548" i="37"/>
  <c r="U549" i="37"/>
  <c r="T552" i="37"/>
  <c r="U553" i="37"/>
  <c r="T556" i="37"/>
  <c r="U557" i="37"/>
  <c r="T560" i="37"/>
  <c r="U561" i="37"/>
  <c r="T564" i="37"/>
  <c r="U565" i="37"/>
  <c r="T568" i="37"/>
  <c r="U569" i="37"/>
  <c r="T572" i="37"/>
  <c r="U573" i="37"/>
  <c r="T576" i="37"/>
  <c r="U577" i="37"/>
  <c r="T580" i="37"/>
  <c r="T581" i="37"/>
  <c r="T582" i="37"/>
  <c r="T583" i="37"/>
  <c r="T584" i="37"/>
  <c r="T585" i="37"/>
  <c r="T586" i="37"/>
  <c r="T587" i="37"/>
  <c r="T588" i="37"/>
  <c r="T589" i="37"/>
  <c r="T590" i="37"/>
  <c r="T591" i="37"/>
  <c r="T592" i="37"/>
  <c r="T593" i="37"/>
  <c r="T594" i="37"/>
  <c r="T595" i="37"/>
  <c r="T596" i="37"/>
  <c r="T597" i="37"/>
  <c r="T598" i="37"/>
  <c r="T599" i="37"/>
  <c r="T600" i="37"/>
  <c r="T601" i="37"/>
  <c r="T602" i="37"/>
  <c r="T603" i="37"/>
  <c r="T604" i="37"/>
  <c r="T605" i="37"/>
  <c r="T606" i="37"/>
  <c r="T607" i="37"/>
  <c r="T608" i="37"/>
  <c r="T609" i="37"/>
  <c r="T610" i="37"/>
  <c r="T611" i="37"/>
  <c r="T612" i="37"/>
  <c r="T613" i="37"/>
  <c r="T614" i="37"/>
  <c r="T615" i="37"/>
  <c r="T616" i="37"/>
  <c r="T617" i="37"/>
  <c r="T618" i="37"/>
  <c r="T619" i="37"/>
  <c r="T620" i="37"/>
  <c r="T621" i="37"/>
  <c r="T622" i="37"/>
  <c r="T623" i="37"/>
  <c r="T624" i="37"/>
  <c r="T625" i="37"/>
  <c r="T626" i="37"/>
  <c r="T627" i="37"/>
  <c r="T628" i="37"/>
  <c r="T629" i="37"/>
  <c r="T630" i="37"/>
  <c r="T631" i="37"/>
  <c r="T632" i="37"/>
  <c r="T633" i="37"/>
  <c r="T634" i="37"/>
  <c r="T635" i="37"/>
  <c r="T636" i="37"/>
  <c r="T637" i="37"/>
  <c r="T638" i="37"/>
  <c r="T639" i="37"/>
  <c r="T640" i="37"/>
  <c r="T641" i="37"/>
  <c r="T642" i="37"/>
  <c r="T643" i="37"/>
  <c r="T644" i="37"/>
  <c r="T645" i="37"/>
  <c r="U35" i="37"/>
  <c r="U67" i="37"/>
  <c r="U99" i="37"/>
  <c r="U134" i="37"/>
  <c r="U138" i="37"/>
  <c r="T157" i="37"/>
  <c r="T165" i="37"/>
  <c r="T173" i="37"/>
  <c r="T181" i="37"/>
  <c r="T189" i="37"/>
  <c r="T197" i="37"/>
  <c r="T205" i="37"/>
  <c r="T213" i="37"/>
  <c r="T221" i="37"/>
  <c r="T225" i="37"/>
  <c r="T229" i="37"/>
  <c r="T233" i="37"/>
  <c r="T237" i="37"/>
  <c r="T241" i="37"/>
  <c r="T245" i="37"/>
  <c r="T249" i="37"/>
  <c r="T253" i="37"/>
  <c r="T257" i="37"/>
  <c r="T261" i="37"/>
  <c r="T265" i="37"/>
  <c r="T269" i="37"/>
  <c r="T273" i="37"/>
  <c r="T277" i="37"/>
  <c r="T281" i="37"/>
  <c r="T285" i="37"/>
  <c r="T289" i="37"/>
  <c r="T293" i="37"/>
  <c r="T297" i="37"/>
  <c r="T301" i="37"/>
  <c r="T305" i="37"/>
  <c r="T309" i="37"/>
  <c r="T313" i="37"/>
  <c r="T317" i="37"/>
  <c r="T321" i="37"/>
  <c r="T325" i="37"/>
  <c r="T329" i="37"/>
  <c r="T333" i="37"/>
  <c r="T337" i="37"/>
  <c r="T341" i="37"/>
  <c r="T345" i="37"/>
  <c r="T349" i="37"/>
  <c r="T353" i="37"/>
  <c r="T357" i="37"/>
  <c r="T361" i="37"/>
  <c r="T365" i="37"/>
  <c r="U366" i="37"/>
  <c r="U367" i="37"/>
  <c r="U368" i="37"/>
  <c r="U369" i="37"/>
  <c r="U370" i="37"/>
  <c r="U371" i="37"/>
  <c r="U372" i="37"/>
  <c r="U373" i="37"/>
  <c r="U374" i="37"/>
  <c r="U375" i="37"/>
  <c r="U376" i="37"/>
  <c r="U377" i="37"/>
  <c r="U378" i="37"/>
  <c r="U379" i="37"/>
  <c r="U380" i="37"/>
  <c r="U381" i="37"/>
  <c r="U382" i="37"/>
  <c r="U383" i="37"/>
  <c r="U384" i="37"/>
  <c r="U385" i="37"/>
  <c r="U386" i="37"/>
  <c r="U387" i="37"/>
  <c r="U388" i="37"/>
  <c r="U389" i="37"/>
  <c r="U390" i="37"/>
  <c r="U391" i="37"/>
  <c r="U392" i="37"/>
  <c r="U393" i="37"/>
  <c r="U394" i="37"/>
  <c r="U395" i="37"/>
  <c r="U396" i="37"/>
  <c r="U397" i="37"/>
  <c r="U398" i="37"/>
  <c r="U399" i="37"/>
  <c r="U400" i="37"/>
  <c r="U401" i="37"/>
  <c r="U402" i="37"/>
  <c r="U403" i="37"/>
  <c r="U404" i="37"/>
  <c r="U405" i="37"/>
  <c r="U406" i="37"/>
  <c r="U407" i="37"/>
  <c r="U408" i="37"/>
  <c r="U409" i="37"/>
  <c r="U410" i="37"/>
  <c r="U411" i="37"/>
  <c r="U412" i="37"/>
  <c r="U413" i="37"/>
  <c r="U414" i="37"/>
  <c r="U415" i="37"/>
  <c r="U416" i="37"/>
  <c r="U417" i="37"/>
  <c r="U418" i="37"/>
  <c r="T423" i="37"/>
  <c r="U426" i="37"/>
  <c r="T431" i="37"/>
  <c r="U434" i="37"/>
  <c r="T439" i="37"/>
  <c r="U442" i="37"/>
  <c r="T447" i="37"/>
  <c r="U450" i="37"/>
  <c r="T455" i="37"/>
  <c r="U458" i="37"/>
  <c r="T463" i="37"/>
  <c r="U466" i="37"/>
  <c r="T471" i="37"/>
  <c r="U474" i="37"/>
  <c r="T479" i="37"/>
  <c r="U482" i="37"/>
  <c r="T487" i="37"/>
  <c r="U490" i="37"/>
  <c r="T495" i="37"/>
  <c r="U498" i="37"/>
  <c r="T503" i="37"/>
  <c r="U506" i="37"/>
  <c r="T511" i="37"/>
  <c r="U514" i="37"/>
  <c r="T519" i="37"/>
  <c r="U522" i="37"/>
  <c r="T527" i="37"/>
  <c r="U530" i="37"/>
  <c r="T535" i="37"/>
  <c r="U538" i="37"/>
  <c r="T543" i="37"/>
  <c r="U544" i="37"/>
  <c r="T547" i="37"/>
  <c r="U548" i="37"/>
  <c r="T551" i="37"/>
  <c r="U552" i="37"/>
  <c r="T555" i="37"/>
  <c r="U556" i="37"/>
  <c r="T559" i="37"/>
  <c r="U560" i="37"/>
  <c r="T563" i="37"/>
  <c r="U564" i="37"/>
  <c r="T567" i="37"/>
  <c r="U568" i="37"/>
  <c r="T571" i="37"/>
  <c r="U572" i="37"/>
  <c r="T575" i="37"/>
  <c r="U576" i="37"/>
  <c r="T579" i="37"/>
  <c r="U580" i="37"/>
  <c r="U581" i="37"/>
  <c r="U582" i="37"/>
  <c r="U583" i="37"/>
  <c r="U584" i="37"/>
  <c r="U585" i="37"/>
  <c r="U586" i="37"/>
  <c r="U587" i="37"/>
  <c r="U588" i="37"/>
  <c r="U589" i="37"/>
  <c r="U590" i="37"/>
  <c r="U591" i="37"/>
  <c r="U592" i="37"/>
  <c r="U593" i="37"/>
  <c r="U594" i="37"/>
  <c r="U595" i="37"/>
  <c r="U596" i="37"/>
  <c r="U597" i="37"/>
  <c r="U65" i="37"/>
  <c r="T162" i="37"/>
  <c r="T194" i="37"/>
  <c r="T224" i="37"/>
  <c r="T240" i="37"/>
  <c r="T256" i="37"/>
  <c r="T272" i="37"/>
  <c r="T288" i="37"/>
  <c r="T304" i="37"/>
  <c r="T320" i="37"/>
  <c r="T336" i="37"/>
  <c r="T352" i="37"/>
  <c r="T236" i="37"/>
  <c r="U439" i="37"/>
  <c r="U455" i="37"/>
  <c r="U471" i="37"/>
  <c r="U511" i="37"/>
  <c r="U519" i="37"/>
  <c r="U535" i="37"/>
  <c r="U543" i="37"/>
  <c r="U551" i="37"/>
  <c r="T570" i="37"/>
  <c r="U599" i="37"/>
  <c r="U607" i="37"/>
  <c r="U615" i="37"/>
  <c r="U621" i="37"/>
  <c r="U627" i="37"/>
  <c r="U633" i="37"/>
  <c r="U639" i="37"/>
  <c r="U645" i="37"/>
  <c r="U97" i="37"/>
  <c r="T170" i="37"/>
  <c r="T202" i="37"/>
  <c r="T228" i="37"/>
  <c r="T244" i="37"/>
  <c r="T260" i="37"/>
  <c r="T276" i="37"/>
  <c r="T292" i="37"/>
  <c r="T308" i="37"/>
  <c r="T324" i="37"/>
  <c r="T340" i="37"/>
  <c r="T356" i="37"/>
  <c r="T422" i="37"/>
  <c r="T430" i="37"/>
  <c r="T438" i="37"/>
  <c r="T446" i="37"/>
  <c r="T454" i="37"/>
  <c r="T462" i="37"/>
  <c r="T470" i="37"/>
  <c r="T478" i="37"/>
  <c r="T486" i="37"/>
  <c r="T494" i="37"/>
  <c r="T502" i="37"/>
  <c r="T510" i="37"/>
  <c r="T518" i="37"/>
  <c r="T526" i="37"/>
  <c r="T534" i="37"/>
  <c r="T542" i="37"/>
  <c r="U547" i="37"/>
  <c r="T550" i="37"/>
  <c r="U555" i="37"/>
  <c r="T558" i="37"/>
  <c r="U563" i="37"/>
  <c r="T566" i="37"/>
  <c r="U571" i="37"/>
  <c r="T574" i="37"/>
  <c r="U579" i="37"/>
  <c r="U598" i="37"/>
  <c r="U600" i="37"/>
  <c r="U602" i="37"/>
  <c r="U604" i="37"/>
  <c r="U606" i="37"/>
  <c r="U608" i="37"/>
  <c r="U610" i="37"/>
  <c r="U612" i="37"/>
  <c r="U614" i="37"/>
  <c r="U616" i="37"/>
  <c r="U618" i="37"/>
  <c r="U620" i="37"/>
  <c r="U622" i="37"/>
  <c r="U624" i="37"/>
  <c r="U626" i="37"/>
  <c r="U628" i="37"/>
  <c r="U630" i="37"/>
  <c r="U632" i="37"/>
  <c r="U634" i="37"/>
  <c r="U636" i="37"/>
  <c r="U638" i="37"/>
  <c r="U640" i="37"/>
  <c r="U642" i="37"/>
  <c r="U644" i="37"/>
  <c r="T284" i="37"/>
  <c r="T316" i="37"/>
  <c r="T348" i="37"/>
  <c r="T364" i="37"/>
  <c r="U423" i="37"/>
  <c r="U479" i="37"/>
  <c r="U495" i="37"/>
  <c r="U527" i="37"/>
  <c r="T562" i="37"/>
  <c r="U567" i="37"/>
  <c r="U575" i="37"/>
  <c r="U601" i="37"/>
  <c r="U603" i="37"/>
  <c r="U609" i="37"/>
  <c r="U613" i="37"/>
  <c r="U619" i="37"/>
  <c r="U623" i="37"/>
  <c r="U629" i="37"/>
  <c r="U637" i="37"/>
  <c r="U643" i="37"/>
  <c r="T178" i="37"/>
  <c r="T210" i="37"/>
  <c r="T232" i="37"/>
  <c r="T248" i="37"/>
  <c r="T264" i="37"/>
  <c r="T280" i="37"/>
  <c r="T296" i="37"/>
  <c r="T312" i="37"/>
  <c r="T328" i="37"/>
  <c r="T344" i="37"/>
  <c r="T360" i="37"/>
  <c r="U420" i="37"/>
  <c r="T425" i="37"/>
  <c r="U428" i="37"/>
  <c r="T433" i="37"/>
  <c r="U436" i="37"/>
  <c r="T441" i="37"/>
  <c r="U444" i="37"/>
  <c r="T449" i="37"/>
  <c r="U452" i="37"/>
  <c r="T457" i="37"/>
  <c r="U460" i="37"/>
  <c r="T465" i="37"/>
  <c r="U468" i="37"/>
  <c r="T473" i="37"/>
  <c r="U476" i="37"/>
  <c r="T481" i="37"/>
  <c r="U484" i="37"/>
  <c r="T489" i="37"/>
  <c r="U492" i="37"/>
  <c r="T497" i="37"/>
  <c r="U500" i="37"/>
  <c r="T505" i="37"/>
  <c r="U508" i="37"/>
  <c r="T513" i="37"/>
  <c r="U516" i="37"/>
  <c r="T521" i="37"/>
  <c r="U524" i="37"/>
  <c r="T529" i="37"/>
  <c r="U532" i="37"/>
  <c r="T537" i="37"/>
  <c r="U540" i="37"/>
  <c r="U150" i="37"/>
  <c r="T154" i="37"/>
  <c r="T186" i="37"/>
  <c r="T218" i="37"/>
  <c r="T252" i="37"/>
  <c r="T268" i="37"/>
  <c r="T300" i="37"/>
  <c r="T332" i="37"/>
  <c r="U431" i="37"/>
  <c r="U447" i="37"/>
  <c r="U463" i="37"/>
  <c r="U487" i="37"/>
  <c r="U503" i="37"/>
  <c r="T546" i="37"/>
  <c r="T554" i="37"/>
  <c r="U559" i="37"/>
  <c r="T578" i="37"/>
  <c r="U605" i="37"/>
  <c r="U611" i="37"/>
  <c r="U617" i="37"/>
  <c r="U625" i="37"/>
  <c r="U631" i="37"/>
  <c r="U635" i="37"/>
  <c r="U641" i="37"/>
  <c r="U4" i="37"/>
  <c r="U11" i="37"/>
  <c r="U15" i="37"/>
  <c r="U19" i="37"/>
  <c r="U22" i="37"/>
  <c r="U24" i="37"/>
  <c r="U27" i="37"/>
  <c r="U30" i="37"/>
  <c r="U33" i="37"/>
  <c r="U34" i="37"/>
  <c r="U5" i="37"/>
  <c r="U13" i="37"/>
  <c r="U16" i="37"/>
  <c r="U18" i="37"/>
  <c r="U21" i="37"/>
  <c r="U25" i="37"/>
  <c r="U28" i="37"/>
  <c r="U31" i="37"/>
  <c r="T3" i="37"/>
  <c r="T4" i="37"/>
  <c r="T5" i="37"/>
  <c r="T6" i="37"/>
  <c r="T7" i="37"/>
  <c r="T8" i="37"/>
  <c r="T9" i="37"/>
  <c r="T10" i="37"/>
  <c r="T11" i="37"/>
  <c r="T12" i="37"/>
  <c r="T13" i="37"/>
  <c r="T14" i="37"/>
  <c r="T15" i="37"/>
  <c r="T16" i="37"/>
  <c r="T17" i="37"/>
  <c r="T18" i="37"/>
  <c r="T19" i="37"/>
  <c r="T20" i="37"/>
  <c r="T21" i="37"/>
  <c r="T22" i="37"/>
  <c r="T23" i="37"/>
  <c r="T24" i="37"/>
  <c r="T25" i="37"/>
  <c r="T26" i="37"/>
  <c r="T27" i="37"/>
  <c r="T28" i="37"/>
  <c r="T29" i="37"/>
  <c r="T30" i="37"/>
  <c r="T31" i="37"/>
  <c r="T32" i="37"/>
  <c r="T33" i="37"/>
  <c r="T34" i="37"/>
  <c r="U3" i="37"/>
  <c r="U6" i="37"/>
  <c r="U7" i="37"/>
  <c r="U8" i="37"/>
  <c r="U9" i="37"/>
  <c r="U10" i="37"/>
  <c r="U12" i="37"/>
  <c r="U14" i="37"/>
  <c r="U17" i="37"/>
  <c r="U20" i="37"/>
  <c r="U23" i="37"/>
  <c r="U26" i="37"/>
  <c r="U29" i="37"/>
  <c r="U32" i="37"/>
  <c r="W67" i="37"/>
  <c r="AC67" i="37" s="1"/>
  <c r="AD67" i="37" s="1"/>
  <c r="X67" i="37" s="1"/>
  <c r="W69" i="37"/>
  <c r="AC69" i="37" s="1"/>
  <c r="AD69" i="37" s="1"/>
  <c r="X69" i="37" s="1"/>
  <c r="W71" i="37"/>
  <c r="W73" i="37"/>
  <c r="AC73" i="37" s="1"/>
  <c r="AD73" i="37" s="1"/>
  <c r="W75" i="37"/>
  <c r="AC75" i="37" s="1"/>
  <c r="AD75" i="37" s="1"/>
  <c r="W77" i="37"/>
  <c r="AC77" i="37" s="1"/>
  <c r="W79" i="37"/>
  <c r="AC79" i="37" s="1"/>
  <c r="AD79" i="37" s="1"/>
  <c r="W81" i="37"/>
  <c r="W83" i="37"/>
  <c r="AC83" i="37" s="1"/>
  <c r="W85" i="37"/>
  <c r="AC85" i="37" s="1"/>
  <c r="W87" i="37"/>
  <c r="W89" i="37"/>
  <c r="AC89" i="37" s="1"/>
  <c r="AD89" i="37" s="1"/>
  <c r="W91" i="37"/>
  <c r="AC91" i="37" s="1"/>
  <c r="AD91" i="37" s="1"/>
  <c r="X91" i="37" s="1"/>
  <c r="W93" i="37"/>
  <c r="AC93" i="37" s="1"/>
  <c r="AD93" i="37" s="1"/>
  <c r="X93" i="37" s="1"/>
  <c r="W95" i="37"/>
  <c r="AC95" i="37" s="1"/>
  <c r="AD95" i="37" s="1"/>
  <c r="W97" i="37"/>
  <c r="AC97" i="37" s="1"/>
  <c r="AD97" i="37" s="1"/>
  <c r="W99" i="37"/>
  <c r="AC99" i="37" s="1"/>
  <c r="AD99" i="37" s="1"/>
  <c r="W101" i="37"/>
  <c r="AC101" i="37" s="1"/>
  <c r="AD101" i="37" s="1"/>
  <c r="W103" i="37"/>
  <c r="W105" i="37"/>
  <c r="W107" i="37"/>
  <c r="AC107" i="37" s="1"/>
  <c r="W109" i="37"/>
  <c r="AC109" i="37" s="1"/>
  <c r="AD109" i="37" s="1"/>
  <c r="X109" i="37" s="1"/>
  <c r="W111" i="37"/>
  <c r="W115" i="37"/>
  <c r="AC115" i="37" s="1"/>
  <c r="AD115" i="37" s="1"/>
  <c r="W117" i="37"/>
  <c r="AC117" i="37" s="1"/>
  <c r="AD117" i="37" s="1"/>
  <c r="X117" i="37" s="1"/>
  <c r="W119" i="37"/>
  <c r="AC119" i="37" s="1"/>
  <c r="AD119" i="37" s="1"/>
  <c r="X119" i="37" s="1"/>
  <c r="W123" i="37"/>
  <c r="W125" i="37"/>
  <c r="W127" i="37"/>
  <c r="AC127" i="37" s="1"/>
  <c r="AD127" i="37" s="1"/>
  <c r="X127" i="37" s="1"/>
  <c r="W139" i="37"/>
  <c r="AC139" i="37" s="1"/>
  <c r="AD139" i="37" s="1"/>
  <c r="AD138" i="37" s="1"/>
  <c r="X138" i="37" s="1"/>
  <c r="W141" i="37"/>
  <c r="AC141" i="37" s="1"/>
  <c r="AD141" i="37" s="1"/>
  <c r="X141" i="37" s="1"/>
  <c r="W143" i="37"/>
  <c r="W147" i="37"/>
  <c r="AC147" i="37" s="1"/>
  <c r="AD147" i="37" s="1"/>
  <c r="W153" i="37"/>
  <c r="AC153" i="37" s="1"/>
  <c r="AD153" i="37" s="1"/>
  <c r="X153" i="37" s="1"/>
  <c r="W155" i="37"/>
  <c r="W157" i="37"/>
  <c r="W159" i="37"/>
  <c r="AC159" i="37" s="1"/>
  <c r="W163" i="37"/>
  <c r="AC163" i="37" s="1"/>
  <c r="AD163" i="37" s="1"/>
  <c r="W165" i="37"/>
  <c r="W167" i="37"/>
  <c r="AC167" i="37" s="1"/>
  <c r="W169" i="37"/>
  <c r="AC169" i="37" s="1"/>
  <c r="AD169" i="37" s="1"/>
  <c r="W171" i="37"/>
  <c r="AC171" i="37" s="1"/>
  <c r="W173" i="37"/>
  <c r="AC173" i="37" s="1"/>
  <c r="AD173" i="37" s="1"/>
  <c r="W175" i="37"/>
  <c r="W177" i="37"/>
  <c r="AC177" i="37" s="1"/>
  <c r="W179" i="37"/>
  <c r="AC179" i="37" s="1"/>
  <c r="W181" i="37"/>
  <c r="AC181" i="37" s="1"/>
  <c r="AD181" i="37" s="1"/>
  <c r="W185" i="37"/>
  <c r="AC185" i="37" s="1"/>
  <c r="W187" i="37"/>
  <c r="AC187" i="37" s="1"/>
  <c r="AD187" i="37" s="1"/>
  <c r="W189" i="37"/>
  <c r="AC189" i="37" s="1"/>
  <c r="W193" i="37"/>
  <c r="AC193" i="37" s="1"/>
  <c r="W197" i="37"/>
  <c r="AC197" i="37" s="1"/>
  <c r="W199" i="37"/>
  <c r="AC199" i="37" s="1"/>
  <c r="W201" i="37"/>
  <c r="AC201" i="37" s="1"/>
  <c r="AD201" i="37" s="1"/>
  <c r="W203" i="37"/>
  <c r="AC203" i="37" s="1"/>
  <c r="W205" i="37"/>
  <c r="AC205" i="37" s="1"/>
  <c r="W223" i="37"/>
  <c r="AC223" i="37" s="1"/>
  <c r="AD223" i="37" s="1"/>
  <c r="X223" i="37" s="1"/>
  <c r="W225" i="37"/>
  <c r="AC225" i="37" s="1"/>
  <c r="AD225" i="37" s="1"/>
  <c r="X225" i="37" s="1"/>
  <c r="W233" i="37"/>
  <c r="W243" i="37"/>
  <c r="W245" i="37"/>
  <c r="AC245" i="37" s="1"/>
  <c r="AD245" i="37" s="1"/>
  <c r="X245" i="37" s="1"/>
  <c r="W267" i="37"/>
  <c r="AC267" i="37" s="1"/>
  <c r="AD267" i="37" s="1"/>
  <c r="X267" i="37" s="1"/>
  <c r="W277" i="37"/>
  <c r="AC277" i="37" s="1"/>
  <c r="AD277" i="37" s="1"/>
  <c r="X277" i="37" s="1"/>
  <c r="W279" i="37"/>
  <c r="W287" i="37"/>
  <c r="AC287" i="37" s="1"/>
  <c r="AD287" i="37" s="1"/>
  <c r="X287" i="37" s="1"/>
  <c r="W301" i="37"/>
  <c r="AC301" i="37" s="1"/>
  <c r="AD301" i="37" s="1"/>
  <c r="X301" i="37" s="1"/>
  <c r="W323" i="37"/>
  <c r="AC323" i="37" s="1"/>
  <c r="W325" i="37"/>
  <c r="AC325" i="37" s="1"/>
  <c r="W327" i="37"/>
  <c r="AC327" i="37" s="1"/>
  <c r="W329" i="37"/>
  <c r="AC329" i="37" s="1"/>
  <c r="AD329" i="37" s="1"/>
  <c r="X329" i="37" s="1"/>
  <c r="W331" i="37"/>
  <c r="W333" i="37"/>
  <c r="W337" i="37"/>
  <c r="AC337" i="37" s="1"/>
  <c r="AD337" i="37" s="1"/>
  <c r="X337" i="37" s="1"/>
  <c r="W341" i="37"/>
  <c r="AC341" i="37" s="1"/>
  <c r="W343" i="37"/>
  <c r="W357" i="37"/>
  <c r="W363" i="37"/>
  <c r="AC363" i="37" s="1"/>
  <c r="W369" i="37"/>
  <c r="AC369" i="37" s="1"/>
  <c r="W371" i="37"/>
  <c r="AC371" i="37" s="1"/>
  <c r="AD371" i="37" s="1"/>
  <c r="W373" i="37"/>
  <c r="W379" i="37"/>
  <c r="AC379" i="37" s="1"/>
  <c r="AD379" i="37" s="1"/>
  <c r="X379" i="37" s="1"/>
  <c r="W381" i="37"/>
  <c r="AC381" i="37" s="1"/>
  <c r="AD381" i="37" s="1"/>
  <c r="X381" i="37" s="1"/>
  <c r="W383" i="37"/>
  <c r="W387" i="37"/>
  <c r="W389" i="37"/>
  <c r="AC389" i="37" s="1"/>
  <c r="AD389" i="37" s="1"/>
  <c r="X389" i="37" s="1"/>
  <c r="W66" i="37"/>
  <c r="AC66" i="37" s="1"/>
  <c r="AD66" i="37" s="1"/>
  <c r="W68" i="37"/>
  <c r="AC68" i="37" s="1"/>
  <c r="AD68" i="37" s="1"/>
  <c r="W70" i="37"/>
  <c r="AC70" i="37" s="1"/>
  <c r="AD70" i="37" s="1"/>
  <c r="W72" i="37"/>
  <c r="AC72" i="37" s="1"/>
  <c r="W74" i="37"/>
  <c r="AC74" i="37" s="1"/>
  <c r="W76" i="37"/>
  <c r="AC76" i="37" s="1"/>
  <c r="W78" i="37"/>
  <c r="AC78" i="37" s="1"/>
  <c r="AD78" i="37" s="1"/>
  <c r="W80" i="37"/>
  <c r="AC80" i="37" s="1"/>
  <c r="AD80" i="37" s="1"/>
  <c r="X80" i="37" s="1"/>
  <c r="W82" i="37"/>
  <c r="AC82" i="37" s="1"/>
  <c r="W84" i="37"/>
  <c r="AC84" i="37" s="1"/>
  <c r="AD84" i="37" s="1"/>
  <c r="W86" i="37"/>
  <c r="AC86" i="37" s="1"/>
  <c r="AD86" i="37" s="1"/>
  <c r="W88" i="37"/>
  <c r="AC88" i="37" s="1"/>
  <c r="W90" i="37"/>
  <c r="AC90" i="37" s="1"/>
  <c r="AD90" i="37" s="1"/>
  <c r="W92" i="37"/>
  <c r="AC92" i="37" s="1"/>
  <c r="AD92" i="37" s="1"/>
  <c r="W94" i="37"/>
  <c r="AC94" i="37" s="1"/>
  <c r="W96" i="37"/>
  <c r="AC96" i="37" s="1"/>
  <c r="W98" i="37"/>
  <c r="AC98" i="37" s="1"/>
  <c r="W100" i="37"/>
  <c r="W102" i="37"/>
  <c r="W104" i="37"/>
  <c r="AC104" i="37" s="1"/>
  <c r="AD104" i="37" s="1"/>
  <c r="X104" i="37" s="1"/>
  <c r="W106" i="37"/>
  <c r="AC106" i="37" s="1"/>
  <c r="AD106" i="37" s="1"/>
  <c r="X106" i="37" s="1"/>
  <c r="W108" i="37"/>
  <c r="AC108" i="37" s="1"/>
  <c r="AD108" i="37" s="1"/>
  <c r="W110" i="37"/>
  <c r="W112" i="37"/>
  <c r="AC112" i="37" s="1"/>
  <c r="AD112" i="37" s="1"/>
  <c r="X112" i="37" s="1"/>
  <c r="W114" i="37"/>
  <c r="AC114" i="37" s="1"/>
  <c r="AD114" i="37" s="1"/>
  <c r="X114" i="37" s="1"/>
  <c r="W116" i="37"/>
  <c r="AC116" i="37" s="1"/>
  <c r="AD116" i="37" s="1"/>
  <c r="X116" i="37" s="1"/>
  <c r="W118" i="37"/>
  <c r="W120" i="37"/>
  <c r="AC120" i="37" s="1"/>
  <c r="AD120" i="37" s="1"/>
  <c r="X120" i="37" s="1"/>
  <c r="W122" i="37"/>
  <c r="AC122" i="37" s="1"/>
  <c r="AD122" i="37" s="1"/>
  <c r="AD121" i="37" s="1"/>
  <c r="X121" i="37" s="1"/>
  <c r="W124" i="37"/>
  <c r="W126" i="37"/>
  <c r="W128" i="37"/>
  <c r="W130" i="37"/>
  <c r="AC130" i="37" s="1"/>
  <c r="W144" i="37"/>
  <c r="W146" i="37"/>
  <c r="W150" i="37"/>
  <c r="AC150" i="37" s="1"/>
  <c r="AD150" i="37" s="1"/>
  <c r="X150" i="37" s="1"/>
  <c r="W152" i="37"/>
  <c r="AC152" i="37" s="1"/>
  <c r="AD152" i="37" s="1"/>
  <c r="X152" i="37" s="1"/>
  <c r="W154" i="37"/>
  <c r="W156" i="37"/>
  <c r="W158" i="37"/>
  <c r="W160" i="37"/>
  <c r="AC160" i="37" s="1"/>
  <c r="AD160" i="37" s="1"/>
  <c r="W162" i="37"/>
  <c r="W168" i="37"/>
  <c r="AC168" i="37" s="1"/>
  <c r="W172" i="37"/>
  <c r="AC172" i="37" s="1"/>
  <c r="W174" i="37"/>
  <c r="AC174" i="37" s="1"/>
  <c r="AD174" i="37" s="1"/>
  <c r="X174" i="37" s="1"/>
  <c r="W180" i="37"/>
  <c r="AC180" i="37" s="1"/>
  <c r="W184" i="37"/>
  <c r="W186" i="37"/>
  <c r="AC186" i="37" s="1"/>
  <c r="AD186" i="37" s="1"/>
  <c r="W188" i="37"/>
  <c r="AC188" i="37" s="1"/>
  <c r="W190" i="37"/>
  <c r="W192" i="37"/>
  <c r="AC192" i="37" s="1"/>
  <c r="W194" i="37"/>
  <c r="AC194" i="37" s="1"/>
  <c r="AD194" i="37" s="1"/>
  <c r="W196" i="37"/>
  <c r="AC196" i="37" s="1"/>
  <c r="W198" i="37"/>
  <c r="AC198" i="37" s="1"/>
  <c r="AD198" i="37" s="1"/>
  <c r="W200" i="37"/>
  <c r="AC200" i="37" s="1"/>
  <c r="W202" i="37"/>
  <c r="W204" i="37"/>
  <c r="AC204" i="37" s="1"/>
  <c r="W206" i="37"/>
  <c r="AC206" i="37" s="1"/>
  <c r="AD206" i="37" s="1"/>
  <c r="W222" i="37"/>
  <c r="W224" i="37"/>
  <c r="AC224" i="37" s="1"/>
  <c r="AD224" i="37" s="1"/>
  <c r="X224" i="37" s="1"/>
  <c r="W230" i="37"/>
  <c r="AC230" i="37" s="1"/>
  <c r="AD230" i="37" s="1"/>
  <c r="X230" i="37" s="1"/>
  <c r="W240" i="37"/>
  <c r="W242" i="37"/>
  <c r="W272" i="37"/>
  <c r="AC272" i="37" s="1"/>
  <c r="AD272" i="37" s="1"/>
  <c r="X272" i="37" s="1"/>
  <c r="W288" i="37"/>
  <c r="AC288" i="37" s="1"/>
  <c r="AD288" i="37" s="1"/>
  <c r="X288" i="37" s="1"/>
  <c r="W300" i="37"/>
  <c r="W322" i="37"/>
  <c r="W324" i="37"/>
  <c r="AC324" i="37" s="1"/>
  <c r="W342" i="37"/>
  <c r="AC342" i="37" s="1"/>
  <c r="AD342" i="37" s="1"/>
  <c r="W370" i="37"/>
  <c r="AC370" i="37" s="1"/>
  <c r="W330" i="37"/>
  <c r="W338" i="37"/>
  <c r="AC338" i="37" s="1"/>
  <c r="AD338" i="37" s="1"/>
  <c r="X338" i="37" s="1"/>
  <c r="W340" i="37"/>
  <c r="AC340" i="37" s="1"/>
  <c r="W368" i="37"/>
  <c r="W360" i="37"/>
  <c r="AC360" i="37" s="1"/>
  <c r="AD360" i="37" s="1"/>
  <c r="AD359" i="37" s="1"/>
  <c r="X359" i="37" s="1"/>
  <c r="W362" i="37"/>
  <c r="AC362" i="37" s="1"/>
  <c r="W374" i="37"/>
  <c r="AC374" i="37" s="1"/>
  <c r="AD374" i="37" s="1"/>
  <c r="W388" i="37"/>
  <c r="W328" i="37"/>
  <c r="AC328" i="37" s="1"/>
  <c r="AD328" i="37" s="1"/>
  <c r="W344" i="37"/>
  <c r="AC344" i="37" s="1"/>
  <c r="AD344" i="37" s="1"/>
  <c r="X344" i="37" s="1"/>
  <c r="W392" i="37"/>
  <c r="AC392" i="37" s="1"/>
  <c r="AD392" i="37" s="1"/>
  <c r="X392" i="37" s="1"/>
  <c r="W398" i="37"/>
  <c r="W401" i="37"/>
  <c r="W406" i="37"/>
  <c r="AC406" i="37" s="1"/>
  <c r="AD406" i="37" s="1"/>
  <c r="X406" i="37" s="1"/>
  <c r="W409" i="37"/>
  <c r="AC409" i="37" s="1"/>
  <c r="AD409" i="37" s="1"/>
  <c r="X409" i="37" s="1"/>
  <c r="W414" i="37"/>
  <c r="AC414" i="37" s="1"/>
  <c r="AD414" i="37" s="1"/>
  <c r="X414" i="37" s="1"/>
  <c r="W417" i="37"/>
  <c r="AC417" i="37" s="1"/>
  <c r="AD417" i="37" s="1"/>
  <c r="AD416" i="37" s="1"/>
  <c r="X416" i="37" s="1"/>
  <c r="W425" i="37"/>
  <c r="AC425" i="37" s="1"/>
  <c r="AD425" i="37" s="1"/>
  <c r="X425" i="37" s="1"/>
  <c r="W430" i="37"/>
  <c r="AC430" i="37" s="1"/>
  <c r="AD430" i="37" s="1"/>
  <c r="X430" i="37" s="1"/>
  <c r="W433" i="37"/>
  <c r="W486" i="37"/>
  <c r="W488" i="37"/>
  <c r="AC488" i="37" s="1"/>
  <c r="AD488" i="37" s="1"/>
  <c r="X488" i="37" s="1"/>
  <c r="W500" i="37"/>
  <c r="AC500" i="37" s="1"/>
  <c r="AD500" i="37" s="1"/>
  <c r="X500" i="37" s="1"/>
  <c r="W504" i="37"/>
  <c r="W534" i="37"/>
  <c r="W544" i="37"/>
  <c r="AC544" i="37" s="1"/>
  <c r="AD544" i="37" s="1"/>
  <c r="X544" i="37" s="1"/>
  <c r="W556" i="37"/>
  <c r="AC556" i="37" s="1"/>
  <c r="AD556" i="37" s="1"/>
  <c r="X556" i="37" s="1"/>
  <c r="W566" i="37"/>
  <c r="W568" i="37"/>
  <c r="W600" i="37"/>
  <c r="AC600" i="37" s="1"/>
  <c r="AD600" i="37" s="1"/>
  <c r="X600" i="37" s="1"/>
  <c r="W624" i="37"/>
  <c r="AC624" i="37" s="1"/>
  <c r="W626" i="37"/>
  <c r="AC626" i="37" s="1"/>
  <c r="W628" i="37"/>
  <c r="AC628" i="37" s="1"/>
  <c r="W630" i="37"/>
  <c r="AC630" i="37" s="1"/>
  <c r="W634" i="37"/>
  <c r="AC634" i="37" s="1"/>
  <c r="AD634" i="37" s="1"/>
  <c r="X634" i="37" s="1"/>
  <c r="W640" i="37"/>
  <c r="W644" i="37"/>
  <c r="W380" i="37"/>
  <c r="AC380" i="37" s="1"/>
  <c r="AD380" i="37" s="1"/>
  <c r="X380" i="37" s="1"/>
  <c r="W393" i="37"/>
  <c r="AC393" i="37" s="1"/>
  <c r="AD393" i="37" s="1"/>
  <c r="X393" i="37" s="1"/>
  <c r="W396" i="37"/>
  <c r="W399" i="37"/>
  <c r="W404" i="37"/>
  <c r="AC404" i="37" s="1"/>
  <c r="AD404" i="37" s="1"/>
  <c r="X404" i="37" s="1"/>
  <c r="W407" i="37"/>
  <c r="AC407" i="37" s="1"/>
  <c r="AD407" i="37" s="1"/>
  <c r="X407" i="37" s="1"/>
  <c r="W412" i="37"/>
  <c r="W415" i="37"/>
  <c r="W423" i="37"/>
  <c r="AC423" i="37" s="1"/>
  <c r="AD423" i="37" s="1"/>
  <c r="X423" i="37" s="1"/>
  <c r="W428" i="37"/>
  <c r="AC428" i="37" s="1"/>
  <c r="AD428" i="37" s="1"/>
  <c r="X428" i="37" s="1"/>
  <c r="W431" i="37"/>
  <c r="W436" i="37"/>
  <c r="W456" i="37"/>
  <c r="AC456" i="37" s="1"/>
  <c r="AD456" i="37" s="1"/>
  <c r="X456" i="37" s="1"/>
  <c r="W332" i="37"/>
  <c r="AC332" i="37" s="1"/>
  <c r="W346" i="37"/>
  <c r="W372" i="37"/>
  <c r="W390" i="37"/>
  <c r="AC390" i="37" s="1"/>
  <c r="AD390" i="37" s="1"/>
  <c r="X390" i="37" s="1"/>
  <c r="W394" i="37"/>
  <c r="AC394" i="37" s="1"/>
  <c r="AD394" i="37" s="1"/>
  <c r="X394" i="37" s="1"/>
  <c r="W397" i="37"/>
  <c r="AC397" i="37" s="1"/>
  <c r="AD397" i="37" s="1"/>
  <c r="X397" i="37" s="1"/>
  <c r="W402" i="37"/>
  <c r="W410" i="37"/>
  <c r="AC410" i="37" s="1"/>
  <c r="AD410" i="37" s="1"/>
  <c r="W418" i="37"/>
  <c r="AC418" i="37" s="1"/>
  <c r="AD418" i="37" s="1"/>
  <c r="X418" i="37" s="1"/>
  <c r="W426" i="37"/>
  <c r="W429" i="37"/>
  <c r="W434" i="37"/>
  <c r="AC434" i="37" s="1"/>
  <c r="AD434" i="37" s="1"/>
  <c r="X434" i="37" s="1"/>
  <c r="W457" i="37"/>
  <c r="AC457" i="37" s="1"/>
  <c r="AD457" i="37" s="1"/>
  <c r="X457" i="37" s="1"/>
  <c r="W465" i="37"/>
  <c r="W483" i="37"/>
  <c r="W499" i="37"/>
  <c r="AC499" i="37" s="1"/>
  <c r="AD499" i="37" s="1"/>
  <c r="X499" i="37" s="1"/>
  <c r="W503" i="37"/>
  <c r="AC503" i="37" s="1"/>
  <c r="AD503" i="37" s="1"/>
  <c r="AD502" i="37" s="1"/>
  <c r="AD501" i="37" s="1"/>
  <c r="X501" i="37" s="1"/>
  <c r="W505" i="37"/>
  <c r="W517" i="37"/>
  <c r="W519" i="37"/>
  <c r="AC519" i="37" s="1"/>
  <c r="AD519" i="37" s="1"/>
  <c r="X519" i="37" s="1"/>
  <c r="W537" i="37"/>
  <c r="AC537" i="37" s="1"/>
  <c r="AD537" i="37" s="1"/>
  <c r="X537" i="37" s="1"/>
  <c r="W543" i="37"/>
  <c r="W555" i="37"/>
  <c r="W563" i="37"/>
  <c r="AC563" i="37" s="1"/>
  <c r="AD563" i="37" s="1"/>
  <c r="X563" i="37" s="1"/>
  <c r="W565" i="37"/>
  <c r="AC565" i="37" s="1"/>
  <c r="W569" i="37"/>
  <c r="W571" i="37"/>
  <c r="W613" i="37"/>
  <c r="AC613" i="37" s="1"/>
  <c r="AD613" i="37" s="1"/>
  <c r="W625" i="37"/>
  <c r="AC625" i="37" s="1"/>
  <c r="W627" i="37"/>
  <c r="AC627" i="37" s="1"/>
  <c r="W629" i="37"/>
  <c r="AC629" i="37" s="1"/>
  <c r="W633" i="37"/>
  <c r="AC633" i="37" s="1"/>
  <c r="AD633" i="37" s="1"/>
  <c r="AD632" i="37" s="1"/>
  <c r="AD631" i="37" s="1"/>
  <c r="X631" i="37" s="1"/>
  <c r="W639" i="37"/>
  <c r="AC639" i="37" s="1"/>
  <c r="AD639" i="37" s="1"/>
  <c r="X639" i="37" s="1"/>
  <c r="W641" i="37"/>
  <c r="AC641" i="37" s="1"/>
  <c r="AD641" i="37" s="1"/>
  <c r="X641" i="37" s="1"/>
  <c r="W386" i="37"/>
  <c r="W391" i="37"/>
  <c r="AC391" i="37" s="1"/>
  <c r="AD391" i="37" s="1"/>
  <c r="X391" i="37" s="1"/>
  <c r="W395" i="37"/>
  <c r="AC395" i="37" s="1"/>
  <c r="AD395" i="37" s="1"/>
  <c r="X395" i="37" s="1"/>
  <c r="W400" i="37"/>
  <c r="W403" i="37"/>
  <c r="W408" i="37"/>
  <c r="W419" i="37"/>
  <c r="AC419" i="37" s="1"/>
  <c r="AD419" i="37" s="1"/>
  <c r="X419" i="37" s="1"/>
  <c r="W424" i="37"/>
  <c r="W427" i="37"/>
  <c r="W432" i="37"/>
  <c r="AC432" i="37" s="1"/>
  <c r="AD432" i="37" s="1"/>
  <c r="X432" i="37" s="1"/>
  <c r="W435" i="37"/>
  <c r="AC435" i="37" s="1"/>
  <c r="AD435" i="37" s="1"/>
  <c r="X435" i="37" s="1"/>
  <c r="W443" i="37"/>
  <c r="W8" i="37"/>
  <c r="AC8" i="37" s="1"/>
  <c r="AD8" i="37" s="1"/>
  <c r="W10" i="37"/>
  <c r="AC10" i="37" s="1"/>
  <c r="AD10" i="37" s="1"/>
  <c r="W12" i="37"/>
  <c r="AC12" i="37" s="1"/>
  <c r="AD12" i="37" s="1"/>
  <c r="X12" i="37" s="1"/>
  <c r="W14" i="37"/>
  <c r="W16" i="37"/>
  <c r="W18" i="37"/>
  <c r="AC18" i="37" s="1"/>
  <c r="AD18" i="37" s="1"/>
  <c r="X18" i="37" s="1"/>
  <c r="W20" i="37"/>
  <c r="AC20" i="37" s="1"/>
  <c r="AD20" i="37" s="1"/>
  <c r="W22" i="37"/>
  <c r="W24" i="37"/>
  <c r="W26" i="37"/>
  <c r="AC26" i="37" s="1"/>
  <c r="AD26" i="37" s="1"/>
  <c r="X26" i="37" s="1"/>
  <c r="W28" i="37"/>
  <c r="AC28" i="37" s="1"/>
  <c r="AD28" i="37" s="1"/>
  <c r="X28" i="37" s="1"/>
  <c r="W30" i="37"/>
  <c r="W32" i="37"/>
  <c r="W34" i="37"/>
  <c r="AC34" i="37" s="1"/>
  <c r="AD34" i="37" s="1"/>
  <c r="X34" i="37" s="1"/>
  <c r="W36" i="37"/>
  <c r="AC36" i="37" s="1"/>
  <c r="AD36" i="37" s="1"/>
  <c r="X36" i="37" s="1"/>
  <c r="W38" i="37"/>
  <c r="W40" i="37"/>
  <c r="W42" i="37"/>
  <c r="AC42" i="37" s="1"/>
  <c r="AD42" i="37" s="1"/>
  <c r="X42" i="37" s="1"/>
  <c r="W44" i="37"/>
  <c r="AC44" i="37" s="1"/>
  <c r="AD44" i="37" s="1"/>
  <c r="X44" i="37" s="1"/>
  <c r="W46" i="37"/>
  <c r="W48" i="37"/>
  <c r="W50" i="37"/>
  <c r="AC50" i="37" s="1"/>
  <c r="AD50" i="37" s="1"/>
  <c r="X50" i="37" s="1"/>
  <c r="W52" i="37"/>
  <c r="AC52" i="37" s="1"/>
  <c r="AD52" i="37" s="1"/>
  <c r="X52" i="37" s="1"/>
  <c r="W54" i="37"/>
  <c r="W56" i="37"/>
  <c r="AC56" i="37" s="1"/>
  <c r="AD56" i="37" s="1"/>
  <c r="W58" i="37"/>
  <c r="AC58" i="37" s="1"/>
  <c r="AD58" i="37" s="1"/>
  <c r="X58" i="37" s="1"/>
  <c r="W60" i="37"/>
  <c r="AC60" i="37" s="1"/>
  <c r="AD60" i="37" s="1"/>
  <c r="X60" i="37" s="1"/>
  <c r="W62" i="37"/>
  <c r="W9" i="37"/>
  <c r="W11" i="37"/>
  <c r="W13" i="37"/>
  <c r="AC13" i="37" s="1"/>
  <c r="AD13" i="37" s="1"/>
  <c r="W15" i="37"/>
  <c r="W17" i="37"/>
  <c r="W19" i="37"/>
  <c r="W21" i="37"/>
  <c r="AC21" i="37" s="1"/>
  <c r="AD21" i="37" s="1"/>
  <c r="X21" i="37" s="1"/>
  <c r="W23" i="37"/>
  <c r="W25" i="37"/>
  <c r="W27" i="37"/>
  <c r="W29" i="37"/>
  <c r="AC29" i="37" s="1"/>
  <c r="AD29" i="37" s="1"/>
  <c r="X29" i="37" s="1"/>
  <c r="W31" i="37"/>
  <c r="W33" i="37"/>
  <c r="W35" i="37"/>
  <c r="AC35" i="37" s="1"/>
  <c r="AD35" i="37" s="1"/>
  <c r="X35" i="37" s="1"/>
  <c r="W37" i="37"/>
  <c r="AC37" i="37" s="1"/>
  <c r="AD37" i="37" s="1"/>
  <c r="X37" i="37" s="1"/>
  <c r="W39" i="37"/>
  <c r="W41" i="37"/>
  <c r="W43" i="37"/>
  <c r="W45" i="37"/>
  <c r="AC45" i="37" s="1"/>
  <c r="AD45" i="37" s="1"/>
  <c r="X45" i="37" s="1"/>
  <c r="W47" i="37"/>
  <c r="W49" i="37"/>
  <c r="W51" i="37"/>
  <c r="AC51" i="37" s="1"/>
  <c r="AD51" i="37" s="1"/>
  <c r="X51" i="37" s="1"/>
  <c r="W53" i="37"/>
  <c r="AC53" i="37" s="1"/>
  <c r="AD53" i="37" s="1"/>
  <c r="X53" i="37" s="1"/>
  <c r="W55" i="37"/>
  <c r="W61" i="37"/>
  <c r="W63" i="37"/>
  <c r="AC63" i="37" s="1"/>
  <c r="AD63" i="37" s="1"/>
  <c r="W3" i="37"/>
  <c r="AC3" i="37" s="1"/>
  <c r="W4" i="37"/>
  <c r="AC4" i="37" s="1"/>
  <c r="W6" i="37"/>
  <c r="AC6" i="37" s="1"/>
  <c r="W5" i="37"/>
  <c r="AC5" i="37" s="1"/>
  <c r="W7" i="37"/>
  <c r="AC7" i="37" s="1"/>
  <c r="AF2" i="37"/>
  <c r="Z2" i="37" s="1"/>
  <c r="AB471" i="37"/>
  <c r="AB262" i="37"/>
  <c r="AB689" i="37"/>
  <c r="AB687" i="37"/>
  <c r="AB710" i="37"/>
  <c r="AB708" i="37"/>
  <c r="AB673" i="37"/>
  <c r="AB682" i="37"/>
  <c r="AB680" i="37"/>
  <c r="AB696" i="37"/>
  <c r="AB694" i="37"/>
  <c r="AB701" i="37"/>
  <c r="AB703" i="37" s="1"/>
  <c r="AB745" i="37"/>
  <c r="AB743" i="37"/>
  <c r="AB766" i="37"/>
  <c r="AB764" i="37"/>
  <c r="AB813" i="37"/>
  <c r="AB792" i="37"/>
  <c r="AB799" i="37"/>
  <c r="AB808" i="37"/>
  <c r="AB806" i="37"/>
  <c r="AB731" i="37"/>
  <c r="AB729" i="37"/>
  <c r="AB736" i="37"/>
  <c r="AB750" i="37"/>
  <c r="AB757" i="37"/>
  <c r="AB771" i="37"/>
  <c r="AB785" i="37"/>
  <c r="AB717" i="37"/>
  <c r="AB715" i="37"/>
  <c r="AB722" i="37"/>
  <c r="AB778" i="37"/>
  <c r="AB356" i="37"/>
  <c r="AB446" i="37"/>
  <c r="AB135" i="37"/>
  <c r="AB147" i="37"/>
  <c r="Z194" i="37"/>
  <c r="AB194" i="37" s="1"/>
  <c r="AB451" i="37"/>
  <c r="AB454" i="37"/>
  <c r="AB566" i="37"/>
  <c r="AB511" i="37"/>
  <c r="AB266" i="37"/>
  <c r="AB525" i="37"/>
  <c r="AB163" i="37"/>
  <c r="Z617" i="37"/>
  <c r="AB617" i="37" s="1"/>
  <c r="Z618" i="37"/>
  <c r="AB618" i="37" s="1"/>
  <c r="Z167" i="37"/>
  <c r="AB167" i="37" s="1"/>
  <c r="Z625" i="37"/>
  <c r="AB625" i="37" s="1"/>
  <c r="Z620" i="37"/>
  <c r="AB620" i="37" s="1"/>
  <c r="Z621" i="37"/>
  <c r="AB621" i="37" s="1"/>
  <c r="Z353" i="37"/>
  <c r="AB353" i="37" s="1"/>
  <c r="Z354" i="37"/>
  <c r="AB354" i="37" s="1"/>
  <c r="Z350" i="37"/>
  <c r="AB350" i="37" s="1"/>
  <c r="Z351" i="37"/>
  <c r="AB351" i="37" s="1"/>
  <c r="Z178" i="37"/>
  <c r="AB178" i="37" s="1"/>
  <c r="Z632" i="37"/>
  <c r="AB632" i="37" s="1"/>
  <c r="Z633" i="37"/>
  <c r="AB633" i="37" s="1"/>
  <c r="Z512" i="37"/>
  <c r="Z513" i="37"/>
  <c r="Z327" i="37"/>
  <c r="AB327" i="37" s="1"/>
  <c r="Z328" i="37"/>
  <c r="AB328" i="37" s="1"/>
  <c r="Z171" i="37"/>
  <c r="AB171" i="37" s="1"/>
  <c r="Z197" i="37"/>
  <c r="AB197" i="37" s="1"/>
  <c r="Z198" i="37"/>
  <c r="AB198" i="37" s="1"/>
  <c r="Z502" i="37"/>
  <c r="AB502" i="37" s="1"/>
  <c r="Z503" i="37"/>
  <c r="Z158" i="37"/>
  <c r="AB158" i="37" s="1"/>
  <c r="Z371" i="37"/>
  <c r="AB371" i="37" s="1"/>
  <c r="Z370" i="37"/>
  <c r="AB370" i="37" s="1"/>
  <c r="Z203" i="37"/>
  <c r="AB203" i="37" s="1"/>
  <c r="Z485" i="37"/>
  <c r="AB485" i="37" s="1"/>
  <c r="Z322" i="37"/>
  <c r="AB322" i="37" s="1"/>
  <c r="Z189" i="37"/>
  <c r="AB189" i="37" s="1"/>
  <c r="Z190" i="37"/>
  <c r="AB190" i="37" s="1"/>
  <c r="Z341" i="37"/>
  <c r="AB341" i="37" s="1"/>
  <c r="Z342" i="37"/>
  <c r="AB342" i="37" s="1"/>
  <c r="AB841" i="37"/>
  <c r="AB855" i="37"/>
  <c r="Z363" i="37"/>
  <c r="AB363" i="37" s="1"/>
  <c r="Z364" i="37"/>
  <c r="AB364" i="37" s="1"/>
  <c r="Z131" i="37"/>
  <c r="AB131" i="37" s="1"/>
  <c r="Z132" i="37"/>
  <c r="AB132" i="37" s="1"/>
  <c r="Z193" i="37"/>
  <c r="AB193" i="37" s="1"/>
  <c r="Z185" i="37"/>
  <c r="AB185" i="37" s="1"/>
  <c r="AB876" i="37"/>
  <c r="AA2" i="37"/>
  <c r="S2" i="37"/>
  <c r="AB668" i="37" s="1"/>
  <c r="AB904" i="37"/>
  <c r="AB911" i="37"/>
  <c r="AB925" i="37"/>
  <c r="AB988" i="37"/>
  <c r="AB974" i="37"/>
  <c r="AB659" i="37"/>
  <c r="AB820" i="37"/>
  <c r="AB848" i="37"/>
  <c r="AB883" i="37"/>
  <c r="AB885" i="37" s="1"/>
  <c r="AB918" i="37"/>
  <c r="AB939" i="37"/>
  <c r="AB960" i="37"/>
  <c r="AB967" i="37"/>
  <c r="AB862" i="37"/>
  <c r="AB869" i="37"/>
  <c r="AB897" i="37"/>
  <c r="AB932" i="37"/>
  <c r="AB953" i="37"/>
  <c r="AB827" i="37"/>
  <c r="AB834" i="37"/>
  <c r="AB890" i="37"/>
  <c r="AB946" i="37"/>
  <c r="AB981" i="37"/>
  <c r="X140" i="37"/>
  <c r="X164" i="37"/>
  <c r="X182" i="37"/>
  <c r="X320" i="37"/>
  <c r="X334" i="37"/>
  <c r="W2" i="37"/>
  <c r="AC2" i="37" s="1"/>
  <c r="U2" i="37"/>
  <c r="T2" i="37" l="1"/>
  <c r="AD370" i="37"/>
  <c r="AD180" i="37"/>
  <c r="AB503" i="37"/>
  <c r="AD363" i="37"/>
  <c r="AD362" i="37" s="1"/>
  <c r="X362" i="37" s="1"/>
  <c r="AB512" i="37"/>
  <c r="AD98" i="37"/>
  <c r="X98" i="37" s="1"/>
  <c r="AD74" i="37"/>
  <c r="X74" i="37" s="1"/>
  <c r="AD172" i="37"/>
  <c r="AD171" i="37" s="1"/>
  <c r="AD170" i="37" s="1"/>
  <c r="X170" i="37" s="1"/>
  <c r="AD94" i="37"/>
  <c r="X94" i="37" s="1"/>
  <c r="AD168" i="37"/>
  <c r="AD167" i="37" s="1"/>
  <c r="AD166" i="37" s="1"/>
  <c r="X166" i="37" s="1"/>
  <c r="AD513" i="37"/>
  <c r="AD512" i="37" s="1"/>
  <c r="AD511" i="37" s="1"/>
  <c r="AD510" i="37" s="1"/>
  <c r="X510" i="37" s="1"/>
  <c r="AD130" i="37"/>
  <c r="X130" i="37" s="1"/>
  <c r="X509" i="37"/>
  <c r="AD516" i="37"/>
  <c r="AD515" i="37" s="1"/>
  <c r="AD514" i="37" s="1"/>
  <c r="X514" i="37" s="1"/>
  <c r="AD200" i="37"/>
  <c r="AD199" i="37" s="1"/>
  <c r="X199" i="37" s="1"/>
  <c r="X611" i="37"/>
  <c r="AD618" i="37"/>
  <c r="AD617" i="37" s="1"/>
  <c r="AD616" i="37" s="1"/>
  <c r="AB516" i="37"/>
  <c r="AD96" i="37"/>
  <c r="X96" i="37" s="1"/>
  <c r="AD88" i="37"/>
  <c r="X88" i="37" s="1"/>
  <c r="AD72" i="37"/>
  <c r="X72" i="37" s="1"/>
  <c r="AC55" i="37"/>
  <c r="AD55" i="37" s="1"/>
  <c r="X55" i="37" s="1"/>
  <c r="AC47" i="37"/>
  <c r="AD47" i="37" s="1"/>
  <c r="X47" i="37" s="1"/>
  <c r="AC39" i="37"/>
  <c r="AD39" i="37" s="1"/>
  <c r="X39" i="37" s="1"/>
  <c r="AC31" i="37"/>
  <c r="AD31" i="37" s="1"/>
  <c r="X31" i="37" s="1"/>
  <c r="AC23" i="37"/>
  <c r="AD23" i="37" s="1"/>
  <c r="X23" i="37" s="1"/>
  <c r="AC15" i="37"/>
  <c r="AD15" i="37" s="1"/>
  <c r="X15" i="37" s="1"/>
  <c r="AC62" i="37"/>
  <c r="AD62" i="37" s="1"/>
  <c r="X62" i="37" s="1"/>
  <c r="AC54" i="37"/>
  <c r="AD54" i="37" s="1"/>
  <c r="X54" i="37" s="1"/>
  <c r="AC46" i="37"/>
  <c r="AD46" i="37" s="1"/>
  <c r="X46" i="37" s="1"/>
  <c r="AC38" i="37"/>
  <c r="AD38" i="37" s="1"/>
  <c r="X38" i="37" s="1"/>
  <c r="AC30" i="37"/>
  <c r="AD30" i="37" s="1"/>
  <c r="X30" i="37" s="1"/>
  <c r="AC22" i="37"/>
  <c r="AD22" i="37" s="1"/>
  <c r="X22" i="37" s="1"/>
  <c r="AC14" i="37"/>
  <c r="AD14" i="37" s="1"/>
  <c r="X14" i="37" s="1"/>
  <c r="AC443" i="37"/>
  <c r="AD443" i="37" s="1"/>
  <c r="X443" i="37" s="1"/>
  <c r="AC424" i="37"/>
  <c r="AD424" i="37" s="1"/>
  <c r="X424" i="37" s="1"/>
  <c r="AC400" i="37"/>
  <c r="AD400" i="37" s="1"/>
  <c r="X400" i="37" s="1"/>
  <c r="AC569" i="37"/>
  <c r="AD569" i="37" s="1"/>
  <c r="X569" i="37" s="1"/>
  <c r="AC543" i="37"/>
  <c r="AD543" i="37" s="1"/>
  <c r="X543" i="37" s="1"/>
  <c r="AC505" i="37"/>
  <c r="AD505" i="37" s="1"/>
  <c r="X505" i="37" s="1"/>
  <c r="AC465" i="37"/>
  <c r="AD465" i="37" s="1"/>
  <c r="X465" i="37" s="1"/>
  <c r="AC426" i="37"/>
  <c r="AD426" i="37" s="1"/>
  <c r="X426" i="37" s="1"/>
  <c r="AC346" i="37"/>
  <c r="AD346" i="37" s="1"/>
  <c r="X346" i="37" s="1"/>
  <c r="AC431" i="37"/>
  <c r="AD431" i="37" s="1"/>
  <c r="X431" i="37" s="1"/>
  <c r="AC412" i="37"/>
  <c r="AD412" i="37" s="1"/>
  <c r="X412" i="37" s="1"/>
  <c r="AC396" i="37"/>
  <c r="AD396" i="37" s="1"/>
  <c r="X396" i="37" s="1"/>
  <c r="AC640" i="37"/>
  <c r="AD640" i="37" s="1"/>
  <c r="X640" i="37" s="1"/>
  <c r="X559" i="37"/>
  <c r="AC566" i="37"/>
  <c r="AD566" i="37" s="1"/>
  <c r="AD565" i="37" s="1"/>
  <c r="X565" i="37" s="1"/>
  <c r="AC504" i="37"/>
  <c r="AD504" i="37" s="1"/>
  <c r="X504" i="37" s="1"/>
  <c r="AC433" i="37"/>
  <c r="AD433" i="37" s="1"/>
  <c r="X433" i="37" s="1"/>
  <c r="AC398" i="37"/>
  <c r="AD398" i="37" s="1"/>
  <c r="X398" i="37" s="1"/>
  <c r="AC388" i="37"/>
  <c r="AD388" i="37" s="1"/>
  <c r="X388" i="37" s="1"/>
  <c r="X361" i="37"/>
  <c r="AC368" i="37"/>
  <c r="AD368" i="37" s="1"/>
  <c r="AD367" i="37" s="1"/>
  <c r="X367" i="37" s="1"/>
  <c r="AC300" i="37"/>
  <c r="AD300" i="37" s="1"/>
  <c r="X300" i="37" s="1"/>
  <c r="AC240" i="37"/>
  <c r="AD240" i="37" s="1"/>
  <c r="X240" i="37" s="1"/>
  <c r="X176" i="37"/>
  <c r="AC190" i="37"/>
  <c r="AD190" i="37" s="1"/>
  <c r="AD189" i="37" s="1"/>
  <c r="AD188" i="37" s="1"/>
  <c r="X188" i="37" s="1"/>
  <c r="AC162" i="37"/>
  <c r="AD162" i="37" s="1"/>
  <c r="X162" i="37" s="1"/>
  <c r="AC154" i="37"/>
  <c r="AD154" i="37" s="1"/>
  <c r="X154" i="37" s="1"/>
  <c r="AC144" i="37"/>
  <c r="AD144" i="37" s="1"/>
  <c r="X144" i="37" s="1"/>
  <c r="AC124" i="37"/>
  <c r="AD124" i="37" s="1"/>
  <c r="X124" i="37" s="1"/>
  <c r="AC100" i="37"/>
  <c r="AD100" i="37" s="1"/>
  <c r="X100" i="37" s="1"/>
  <c r="AC383" i="37"/>
  <c r="AD383" i="37" s="1"/>
  <c r="X383" i="37" s="1"/>
  <c r="AC343" i="37"/>
  <c r="AD343" i="37" s="1"/>
  <c r="X343" i="37" s="1"/>
  <c r="AC331" i="37"/>
  <c r="AD331" i="37" s="1"/>
  <c r="X331" i="37" s="1"/>
  <c r="AC233" i="37"/>
  <c r="AD233" i="37" s="1"/>
  <c r="X233" i="37" s="1"/>
  <c r="AD193" i="37"/>
  <c r="AD192" i="37" s="1"/>
  <c r="AD191" i="37" s="1"/>
  <c r="X191" i="37" s="1"/>
  <c r="AC165" i="37"/>
  <c r="AD165" i="37" s="1"/>
  <c r="X165" i="37" s="1"/>
  <c r="AC155" i="37"/>
  <c r="AC123" i="37"/>
  <c r="AD123" i="37" s="1"/>
  <c r="X123" i="37" s="1"/>
  <c r="AC111" i="37"/>
  <c r="AD111" i="37" s="1"/>
  <c r="X111" i="37" s="1"/>
  <c r="AC103" i="37"/>
  <c r="AD103" i="37" s="1"/>
  <c r="X103" i="37" s="1"/>
  <c r="AC87" i="37"/>
  <c r="AD87" i="37" s="1"/>
  <c r="X87" i="37" s="1"/>
  <c r="AC71" i="37"/>
  <c r="AD71" i="37" s="1"/>
  <c r="X71" i="37" s="1"/>
  <c r="AD369" i="37"/>
  <c r="X369" i="37" s="1"/>
  <c r="AD341" i="37"/>
  <c r="AD340" i="37" s="1"/>
  <c r="X340" i="37" s="1"/>
  <c r="AD179" i="37"/>
  <c r="AD178" i="37" s="1"/>
  <c r="AD177" i="37" s="1"/>
  <c r="X177" i="37" s="1"/>
  <c r="AD85" i="37"/>
  <c r="X85" i="37" s="1"/>
  <c r="AD77" i="37"/>
  <c r="AD76" i="37" s="1"/>
  <c r="X76" i="37" s="1"/>
  <c r="AC43" i="37"/>
  <c r="AD43" i="37" s="1"/>
  <c r="X43" i="37" s="1"/>
  <c r="AC27" i="37"/>
  <c r="AD27" i="37" s="1"/>
  <c r="X27" i="37" s="1"/>
  <c r="AC19" i="37"/>
  <c r="AD19" i="37" s="1"/>
  <c r="X19" i="37" s="1"/>
  <c r="AC11" i="37"/>
  <c r="AD11" i="37" s="1"/>
  <c r="X11" i="37" s="1"/>
  <c r="AC408" i="37"/>
  <c r="AD408" i="37" s="1"/>
  <c r="X408" i="37" s="1"/>
  <c r="AC202" i="37"/>
  <c r="X151" i="37"/>
  <c r="AC158" i="37"/>
  <c r="AC128" i="37"/>
  <c r="AD128" i="37" s="1"/>
  <c r="X128" i="37" s="1"/>
  <c r="AD327" i="37"/>
  <c r="AD326" i="37" s="1"/>
  <c r="X326" i="37" s="1"/>
  <c r="AD159" i="37"/>
  <c r="AD107" i="37"/>
  <c r="X107" i="37" s="1"/>
  <c r="AD83" i="37"/>
  <c r="AD82" i="37" s="1"/>
  <c r="X82" i="37" s="1"/>
  <c r="AC61" i="37"/>
  <c r="AD61" i="37" s="1"/>
  <c r="X61" i="37" s="1"/>
  <c r="AC49" i="37"/>
  <c r="AD49" i="37" s="1"/>
  <c r="X49" i="37" s="1"/>
  <c r="AC41" i="37"/>
  <c r="AD41" i="37" s="1"/>
  <c r="X41" i="37" s="1"/>
  <c r="AC33" i="37"/>
  <c r="AD33" i="37" s="1"/>
  <c r="X33" i="37" s="1"/>
  <c r="AC25" i="37"/>
  <c r="AD25" i="37" s="1"/>
  <c r="X25" i="37" s="1"/>
  <c r="AC17" i="37"/>
  <c r="AD17" i="37" s="1"/>
  <c r="X17" i="37" s="1"/>
  <c r="AC9" i="37"/>
  <c r="AD9" i="37" s="1"/>
  <c r="X9" i="37" s="1"/>
  <c r="AC48" i="37"/>
  <c r="AD48" i="37" s="1"/>
  <c r="X48" i="37" s="1"/>
  <c r="AC40" i="37"/>
  <c r="AD40" i="37" s="1"/>
  <c r="X40" i="37" s="1"/>
  <c r="AC32" i="37"/>
  <c r="AD32" i="37" s="1"/>
  <c r="X32" i="37" s="1"/>
  <c r="AC24" i="37"/>
  <c r="AD24" i="37" s="1"/>
  <c r="X24" i="37" s="1"/>
  <c r="AC16" i="37"/>
  <c r="AD16" i="37" s="1"/>
  <c r="X16" i="37" s="1"/>
  <c r="AC427" i="37"/>
  <c r="AD427" i="37" s="1"/>
  <c r="X427" i="37" s="1"/>
  <c r="AC403" i="37"/>
  <c r="AD403" i="37" s="1"/>
  <c r="X403" i="37" s="1"/>
  <c r="AC386" i="37"/>
  <c r="AD386" i="37" s="1"/>
  <c r="X386" i="37" s="1"/>
  <c r="X564" i="37"/>
  <c r="AC571" i="37"/>
  <c r="AD571" i="37" s="1"/>
  <c r="AD570" i="37" s="1"/>
  <c r="X570" i="37" s="1"/>
  <c r="AC555" i="37"/>
  <c r="AD555" i="37" s="1"/>
  <c r="X555" i="37" s="1"/>
  <c r="AC517" i="37"/>
  <c r="AD517" i="37" s="1"/>
  <c r="X517" i="37" s="1"/>
  <c r="AC483" i="37"/>
  <c r="AD483" i="37" s="1"/>
  <c r="X483" i="37" s="1"/>
  <c r="AC429" i="37"/>
  <c r="AD429" i="37" s="1"/>
  <c r="X429" i="37" s="1"/>
  <c r="AC402" i="37"/>
  <c r="AD402" i="37" s="1"/>
  <c r="X402" i="37" s="1"/>
  <c r="AC372" i="37"/>
  <c r="AD372" i="37" s="1"/>
  <c r="X372" i="37" s="1"/>
  <c r="AC436" i="37"/>
  <c r="AD436" i="37" s="1"/>
  <c r="X436" i="37" s="1"/>
  <c r="AC415" i="37"/>
  <c r="AD415" i="37" s="1"/>
  <c r="X415" i="37" s="1"/>
  <c r="AC399" i="37"/>
  <c r="AD399" i="37" s="1"/>
  <c r="X399" i="37" s="1"/>
  <c r="AC644" i="37"/>
  <c r="AD644" i="37" s="1"/>
  <c r="X644" i="37" s="1"/>
  <c r="AC568" i="37"/>
  <c r="AD568" i="37" s="1"/>
  <c r="X568" i="37" s="1"/>
  <c r="AC534" i="37"/>
  <c r="AD534" i="37" s="1"/>
  <c r="X534" i="37" s="1"/>
  <c r="AC486" i="37"/>
  <c r="AD486" i="37" s="1"/>
  <c r="X486" i="37" s="1"/>
  <c r="AC401" i="37"/>
  <c r="AD401" i="37" s="1"/>
  <c r="X401" i="37" s="1"/>
  <c r="AC330" i="37"/>
  <c r="AD330" i="37" s="1"/>
  <c r="X330" i="37" s="1"/>
  <c r="X315" i="37"/>
  <c r="AC322" i="37"/>
  <c r="AC242" i="37"/>
  <c r="AD242" i="37" s="1"/>
  <c r="X242" i="37" s="1"/>
  <c r="AC222" i="37"/>
  <c r="AD222" i="37" s="1"/>
  <c r="X222" i="37" s="1"/>
  <c r="AC184" i="37"/>
  <c r="X149" i="37"/>
  <c r="AC156" i="37"/>
  <c r="AD156" i="37" s="1"/>
  <c r="AC146" i="37"/>
  <c r="AD146" i="37" s="1"/>
  <c r="X146" i="37" s="1"/>
  <c r="AC126" i="37"/>
  <c r="AD126" i="37" s="1"/>
  <c r="X126" i="37" s="1"/>
  <c r="AC118" i="37"/>
  <c r="AD118" i="37" s="1"/>
  <c r="X118" i="37" s="1"/>
  <c r="AC110" i="37"/>
  <c r="AD110" i="37" s="1"/>
  <c r="X110" i="37" s="1"/>
  <c r="AC102" i="37"/>
  <c r="AD102" i="37" s="1"/>
  <c r="X102" i="37" s="1"/>
  <c r="AC387" i="37"/>
  <c r="AD387" i="37" s="1"/>
  <c r="X387" i="37" s="1"/>
  <c r="AC373" i="37"/>
  <c r="AD373" i="37" s="1"/>
  <c r="X373" i="37" s="1"/>
  <c r="AC357" i="37"/>
  <c r="AD357" i="37" s="1"/>
  <c r="X357" i="37" s="1"/>
  <c r="AC333" i="37"/>
  <c r="AD333" i="37" s="1"/>
  <c r="AD332" i="37" s="1"/>
  <c r="X332" i="37" s="1"/>
  <c r="AC279" i="37"/>
  <c r="AD279" i="37" s="1"/>
  <c r="X279" i="37" s="1"/>
  <c r="AC243" i="37"/>
  <c r="AD243" i="37" s="1"/>
  <c r="X243" i="37" s="1"/>
  <c r="AD205" i="37"/>
  <c r="AD204" i="37" s="1"/>
  <c r="AD203" i="37" s="1"/>
  <c r="AD197" i="37"/>
  <c r="AD196" i="37" s="1"/>
  <c r="AD195" i="37" s="1"/>
  <c r="X195" i="37" s="1"/>
  <c r="AD185" i="37"/>
  <c r="AC175" i="37"/>
  <c r="AD175" i="37" s="1"/>
  <c r="X175" i="37" s="1"/>
  <c r="AC157" i="37"/>
  <c r="AC143" i="37"/>
  <c r="AD143" i="37" s="1"/>
  <c r="X143" i="37" s="1"/>
  <c r="AC125" i="37"/>
  <c r="AD125" i="37" s="1"/>
  <c r="X125" i="37" s="1"/>
  <c r="AC105" i="37"/>
  <c r="AD105" i="37" s="1"/>
  <c r="X105" i="37" s="1"/>
  <c r="AC81" i="37"/>
  <c r="AD81" i="37" s="1"/>
  <c r="X81" i="37" s="1"/>
  <c r="AA627" i="37"/>
  <c r="X619" i="37"/>
  <c r="X489" i="37"/>
  <c r="X506" i="37"/>
  <c r="AA325" i="37"/>
  <c r="X318" i="37" s="1"/>
  <c r="X317" i="37"/>
  <c r="X68" i="37"/>
  <c r="X92" i="37"/>
  <c r="X56" i="37"/>
  <c r="X70" i="37"/>
  <c r="X410" i="37"/>
  <c r="X115" i="37"/>
  <c r="X13" i="37"/>
  <c r="X79" i="37"/>
  <c r="X66" i="37"/>
  <c r="X90" i="37"/>
  <c r="X8" i="37"/>
  <c r="AB2" i="37"/>
  <c r="AA3" i="37"/>
  <c r="Z3" i="37"/>
  <c r="AB843" i="37"/>
  <c r="AB857" i="37"/>
  <c r="AB716" i="37"/>
  <c r="AB752" i="37"/>
  <c r="AB730" i="37"/>
  <c r="AB709" i="37"/>
  <c r="AB794" i="37"/>
  <c r="AB724" i="37"/>
  <c r="AB738" i="37"/>
  <c r="AB801" i="37"/>
  <c r="AB815" i="37"/>
  <c r="AB675" i="37"/>
  <c r="AB787" i="37"/>
  <c r="AB759" i="37"/>
  <c r="AB780" i="37"/>
  <c r="AB773" i="37"/>
  <c r="AB812" i="37"/>
  <c r="AB814" i="37" s="1"/>
  <c r="AB798" i="37"/>
  <c r="AB800" i="37" s="1"/>
  <c r="AB791" i="37"/>
  <c r="AB793" i="37" s="1"/>
  <c r="AB786" i="37"/>
  <c r="AB777" i="37"/>
  <c r="AB779" i="37" s="1"/>
  <c r="AB770" i="37"/>
  <c r="AB772" i="37" s="1"/>
  <c r="AB765" i="37"/>
  <c r="AB763" i="37"/>
  <c r="AB756" i="37"/>
  <c r="AB758" i="37" s="1"/>
  <c r="AB744" i="37"/>
  <c r="AB749" i="37"/>
  <c r="AB751" i="37" s="1"/>
  <c r="AB742" i="37"/>
  <c r="AB735" i="37"/>
  <c r="AB737" i="37" s="1"/>
  <c r="AB728" i="37"/>
  <c r="AB721" i="37"/>
  <c r="AB723" i="37" s="1"/>
  <c r="AB714" i="37"/>
  <c r="AB707" i="37"/>
  <c r="AB665" i="37"/>
  <c r="AB667" i="37" s="1"/>
  <c r="AB700" i="37"/>
  <c r="AB702" i="37" s="1"/>
  <c r="AB695" i="37"/>
  <c r="AB693" i="37"/>
  <c r="AB688" i="37"/>
  <c r="AB686" i="37"/>
  <c r="AB681" i="37"/>
  <c r="AB679" i="37"/>
  <c r="AB672" i="37"/>
  <c r="AB674" i="37" s="1"/>
  <c r="AB513" i="37"/>
  <c r="Z172" i="37"/>
  <c r="AB172" i="37" s="1"/>
  <c r="Z173" i="37"/>
  <c r="AB173" i="37" s="1"/>
  <c r="Z323" i="37"/>
  <c r="AB323" i="37" s="1"/>
  <c r="Z204" i="37"/>
  <c r="AB204" i="37" s="1"/>
  <c r="Z159" i="37"/>
  <c r="AB159" i="37" s="1"/>
  <c r="Z160" i="37"/>
  <c r="AB160" i="37" s="1"/>
  <c r="Z168" i="37"/>
  <c r="AB168" i="37" s="1"/>
  <c r="Z169" i="37"/>
  <c r="AB169" i="37" s="1"/>
  <c r="Z186" i="37"/>
  <c r="AB186" i="37" s="1"/>
  <c r="Z187" i="37"/>
  <c r="AB187" i="37" s="1"/>
  <c r="Z179" i="37"/>
  <c r="AB179" i="37" s="1"/>
  <c r="Z626" i="37"/>
  <c r="AB626" i="37" s="1"/>
  <c r="AB934" i="37"/>
  <c r="AB864" i="37"/>
  <c r="AB899" i="37"/>
  <c r="AB842" i="37"/>
  <c r="AB856" i="37"/>
  <c r="AB976" i="37"/>
  <c r="AB948" i="37"/>
  <c r="AB920" i="37"/>
  <c r="AB913" i="37"/>
  <c r="AB829" i="37"/>
  <c r="AB850" i="37"/>
  <c r="AB822" i="37"/>
  <c r="AB969" i="37"/>
  <c r="AB955" i="37"/>
  <c r="AB927" i="37"/>
  <c r="AB878" i="37"/>
  <c r="AB836" i="37"/>
  <c r="AB983" i="37"/>
  <c r="AB962" i="37"/>
  <c r="AB892" i="37"/>
  <c r="AB941" i="37"/>
  <c r="AB871" i="37"/>
  <c r="AB906" i="37"/>
  <c r="AB990" i="37"/>
  <c r="S646" i="37"/>
  <c r="AB661" i="37" s="1"/>
  <c r="AB903" i="37"/>
  <c r="AB905" i="37" s="1"/>
  <c r="AB882" i="37"/>
  <c r="AB884" i="37" s="1"/>
  <c r="AB847" i="37"/>
  <c r="AB849" i="37" s="1"/>
  <c r="AB861" i="37"/>
  <c r="AB863" i="37" s="1"/>
  <c r="AB959" i="37"/>
  <c r="AB961" i="37" s="1"/>
  <c r="AB987" i="37"/>
  <c r="AB989" i="37" s="1"/>
  <c r="AB931" i="37"/>
  <c r="AB933" i="37" s="1"/>
  <c r="AB896" i="37"/>
  <c r="AB898" i="37" s="1"/>
  <c r="AB819" i="37"/>
  <c r="AB821" i="37" s="1"/>
  <c r="AB868" i="37"/>
  <c r="AB870" i="37" s="1"/>
  <c r="U646" i="37"/>
  <c r="AB658" i="37" s="1"/>
  <c r="AB910" i="37"/>
  <c r="AB912" i="37" s="1"/>
  <c r="AB980" i="37"/>
  <c r="AB982" i="37" s="1"/>
  <c r="AB966" i="37"/>
  <c r="AB968" i="37" s="1"/>
  <c r="AB833" i="37"/>
  <c r="AB835" i="37" s="1"/>
  <c r="AB924" i="37"/>
  <c r="AB926" i="37" s="1"/>
  <c r="AB938" i="37"/>
  <c r="AB940" i="37" s="1"/>
  <c r="AB826" i="37"/>
  <c r="AB828" i="37" s="1"/>
  <c r="AB875" i="37"/>
  <c r="AB877" i="37" s="1"/>
  <c r="AB973" i="37"/>
  <c r="AB975" i="37" s="1"/>
  <c r="AB889" i="37"/>
  <c r="AB891" i="37" s="1"/>
  <c r="AB952" i="37"/>
  <c r="AB954" i="37" s="1"/>
  <c r="AB945" i="37"/>
  <c r="AB947" i="37" s="1"/>
  <c r="AB917" i="37"/>
  <c r="AB919" i="37" s="1"/>
  <c r="AB3" i="37" l="1"/>
  <c r="AD325" i="37"/>
  <c r="AD324" i="37" s="1"/>
  <c r="AD323" i="37" s="1"/>
  <c r="AD322" i="37" s="1"/>
  <c r="AD321" i="37" s="1"/>
  <c r="X321" i="37" s="1"/>
  <c r="AD158" i="37"/>
  <c r="AD157" i="37" s="1"/>
  <c r="X157" i="37" s="1"/>
  <c r="AD155" i="37"/>
  <c r="X155" i="37" s="1"/>
  <c r="AD184" i="37"/>
  <c r="X184" i="37" s="1"/>
  <c r="AD202" i="37"/>
  <c r="X202" i="37" s="1"/>
  <c r="AA628" i="37"/>
  <c r="X613" i="37"/>
  <c r="AA4" i="37"/>
  <c r="Z4" i="37"/>
  <c r="Z627" i="37"/>
  <c r="AB627" i="37" s="1"/>
  <c r="Z324" i="37"/>
  <c r="AB324" i="37" s="1"/>
  <c r="Z325" i="37"/>
  <c r="AB325" i="37" s="1"/>
  <c r="Z205" i="37"/>
  <c r="AB205" i="37" s="1"/>
  <c r="Z206" i="37"/>
  <c r="AB206" i="37" s="1"/>
  <c r="Z180" i="37"/>
  <c r="AB180" i="37" s="1"/>
  <c r="Z181" i="37"/>
  <c r="AB181" i="37" s="1"/>
  <c r="T646" i="37"/>
  <c r="AB660" i="37" s="1"/>
  <c r="AB4" i="37" l="1"/>
  <c r="AA629" i="37"/>
  <c r="AA5" i="37"/>
  <c r="Z5" i="37"/>
  <c r="AB5" i="37" s="1"/>
  <c r="Z628" i="37"/>
  <c r="AB628" i="37" s="1"/>
  <c r="AD4" i="37" l="1"/>
  <c r="AD3" i="37" s="1"/>
  <c r="AD2" i="37" s="1"/>
  <c r="X2" i="37" s="1"/>
  <c r="AA630" i="37"/>
  <c r="X622" i="37"/>
  <c r="AA6" i="37"/>
  <c r="Z6" i="37"/>
  <c r="Z7" i="37"/>
  <c r="Z630" i="37"/>
  <c r="Z629" i="37"/>
  <c r="AB629" i="37" s="1"/>
  <c r="AB6" i="37" l="1"/>
  <c r="AD630" i="37"/>
  <c r="AD629" i="37" s="1"/>
  <c r="AD628" i="37" s="1"/>
  <c r="AD627" i="37" s="1"/>
  <c r="AD626" i="37" s="1"/>
  <c r="AD625" i="37" s="1"/>
  <c r="AD624" i="37" s="1"/>
  <c r="X624" i="37" s="1"/>
  <c r="X616" i="37"/>
  <c r="AB630" i="37"/>
  <c r="AA7" i="37"/>
  <c r="AD7" i="37" l="1"/>
  <c r="AD6" i="37" s="1"/>
  <c r="AD5" i="37" s="1"/>
  <c r="X5" i="37" s="1"/>
  <c r="AB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Q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H89" authorId="3" shapeId="0" xr:uid="{B04C490B-14C4-4F56-8A87-70E2EFFF5100}">
      <text>
        <r>
          <rPr>
            <b/>
            <sz val="8"/>
            <color indexed="81"/>
            <rFont val="Tahoma"/>
            <family val="2"/>
          </rPr>
          <t xml:space="preserve">
ICOCIV: Índice de Costos de la Construcción de Obras Civiles.</t>
        </r>
      </text>
    </comment>
    <comment ref="J161" authorId="3" shapeId="0" xr:uid="{BC0C6B45-DFA1-4A21-8EFF-B7F4D5B030EF}">
      <text>
        <r>
          <rPr>
            <sz val="9"/>
            <color indexed="81"/>
            <rFont val="Tahoma"/>
            <family val="2"/>
          </rPr>
          <t xml:space="preserve">
Incorporar en las minutas las disposiciones contenidas en los artículos 13 y 14 de la Ley 1682 de 2013.
</t>
        </r>
      </text>
    </comment>
    <comment ref="K323" authorId="4" shapeId="0" xr:uid="{AB51373A-0281-4A5E-887E-A1EBC69163B8}">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324" authorId="4" shapeId="0" xr:uid="{CB5886E5-05C7-4592-AFC0-202B154A4D83}">
      <text>
        <r>
          <rPr>
            <b/>
            <sz val="9"/>
            <color indexed="81"/>
            <rFont val="Tahoma"/>
            <family val="2"/>
          </rPr>
          <t xml:space="preserve">
Se debe incluir en un documento el acta y el cronograma, dado que la dependencia estableció como cantidad 1.</t>
        </r>
      </text>
    </comment>
    <comment ref="K328" authorId="4" shapeId="0" xr:uid="{A791BC80-1BD0-4BB6-B2CF-62AFAC0367F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329" authorId="4" shapeId="0" xr:uid="{97163855-9BE8-4AD6-AAD3-FD128367888F}">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330" authorId="4" shapeId="0" xr:uid="{ED8D77A0-672E-4ABD-A743-F3415DA42540}">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340" authorId="4" shapeId="0" xr:uid="{04382472-4ED2-4F01-88B6-6E384571348D}">
      <text>
        <r>
          <rPr>
            <b/>
            <sz val="9"/>
            <color indexed="81"/>
            <rFont val="Tahoma"/>
            <family val="2"/>
          </rPr>
          <t xml:space="preserve">
Acción 2 y 3 - 30-12-2020</t>
        </r>
      </text>
    </comment>
  </commentList>
</comments>
</file>

<file path=xl/sharedStrings.xml><?xml version="1.0" encoding="utf-8"?>
<sst xmlns="http://schemas.openxmlformats.org/spreadsheetml/2006/main" count="6675" uniqueCount="2792">
  <si>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</si>
  <si>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</si>
  <si>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</si>
  <si>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</si>
  <si>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</si>
  <si>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</si>
  <si>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</si>
  <si>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</si>
  <si>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</si>
  <si>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</si>
  <si>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</si>
  <si>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</si>
  <si>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</si>
  <si>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</si>
  <si>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</si>
  <si>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</si>
  <si>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</si>
  <si>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</si>
  <si>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</si>
  <si>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</si>
  <si>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</si>
  <si>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</si>
  <si>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</si>
  <si>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</si>
  <si>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</si>
  <si>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</si>
  <si>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</si>
  <si>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</si>
  <si>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</si>
  <si>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</si>
  <si>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</si>
  <si>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</si>
  <si>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</si>
  <si>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</si>
  <si>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</si>
  <si>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</si>
  <si>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</si>
  <si>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</si>
  <si>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</si>
  <si>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</si>
  <si>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</si>
  <si>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</si>
  <si>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</si>
  <si>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</si>
  <si>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</si>
  <si>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</si>
  <si>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</si>
  <si>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</si>
  <si>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</si>
  <si>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</si>
  <si>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</si>
  <si>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</si>
  <si>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</si>
  <si>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</si>
  <si>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</si>
  <si>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</si>
  <si>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</si>
  <si>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</si>
  <si>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</si>
  <si>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</si>
  <si>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</si>
  <si>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</si>
  <si>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</si>
  <si>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</si>
  <si>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</si>
  <si>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</si>
  <si>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</si>
  <si>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</si>
  <si>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</si>
  <si>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</si>
  <si>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</si>
  <si>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</si>
  <si>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</si>
  <si>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</si>
  <si>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</si>
  <si>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</si>
  <si>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</si>
  <si>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</si>
  <si>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</si>
  <si>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</si>
  <si>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</si>
  <si>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</si>
  <si>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</si>
  <si>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</si>
  <si>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</si>
  <si>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</si>
  <si>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</si>
  <si>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</si>
  <si>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</si>
  <si>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</si>
  <si>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</si>
  <si>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</si>
  <si>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</si>
  <si>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</si>
  <si>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</si>
  <si>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</si>
  <si>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</si>
  <si>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</si>
  <si>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</si>
  <si>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</si>
  <si>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</si>
  <si>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</si>
  <si>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</si>
  <si>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</si>
  <si>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</si>
  <si>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</si>
  <si>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</si>
  <si>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</si>
  <si>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</si>
  <si>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</si>
  <si>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</si>
  <si>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</si>
  <si>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</si>
  <si>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</si>
  <si>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</si>
  <si>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</si>
  <si>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</si>
  <si>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</si>
  <si>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</si>
  <si>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</si>
  <si>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</si>
  <si>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</si>
  <si>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</si>
  <si>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</si>
  <si>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</si>
  <si>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</si>
  <si>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</si>
  <si>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</si>
  <si>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</si>
  <si>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</si>
  <si>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</si>
  <si>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</si>
  <si>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</si>
  <si>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</si>
  <si>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</si>
  <si>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</si>
  <si>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</si>
  <si>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</si>
  <si>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</si>
  <si>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</si>
  <si>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</si>
  <si>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</si>
  <si>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</si>
  <si>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</si>
  <si>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</si>
  <si>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</si>
  <si>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</si>
  <si>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</si>
  <si>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</si>
  <si>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</si>
  <si>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</si>
  <si>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</si>
  <si>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</si>
  <si>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</si>
  <si>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</si>
  <si>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</si>
  <si>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</si>
  <si>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</si>
  <si>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</si>
  <si>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</si>
  <si>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</si>
  <si>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</si>
  <si>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</si>
  <si>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</si>
  <si>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</si>
  <si>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</si>
  <si>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</si>
  <si>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</si>
  <si>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</si>
  <si>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</si>
  <si>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</si>
  <si>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</si>
  <si>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</si>
  <si>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</si>
  <si>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</si>
  <si>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</si>
  <si>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</si>
  <si>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</si>
  <si>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</si>
  <si>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</si>
  <si>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</si>
  <si>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</si>
  <si>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</si>
  <si>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</si>
  <si>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</si>
  <si>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</si>
  <si>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</si>
  <si>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</si>
  <si>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</si>
  <si>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</si>
  <si>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</si>
  <si>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</si>
  <si>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</si>
  <si>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</si>
  <si>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</si>
  <si>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</si>
  <si>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</si>
  <si>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</si>
  <si>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</si>
  <si>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</si>
  <si>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</si>
  <si>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</si>
  <si>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</si>
  <si>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</si>
  <si>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</si>
  <si>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</si>
  <si>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</si>
  <si>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</si>
  <si>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</si>
  <si>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</si>
  <si>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</si>
  <si>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</si>
  <si>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</si>
  <si>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</si>
  <si>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</si>
  <si>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</si>
  <si>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</si>
  <si>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</si>
  <si>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</si>
  <si>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</si>
  <si>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</si>
  <si>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</si>
  <si>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</si>
  <si>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</si>
  <si>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</si>
  <si>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</si>
  <si>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</si>
  <si>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</si>
  <si>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</si>
  <si>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</si>
  <si>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</si>
  <si>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</si>
  <si>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</si>
  <si>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</si>
  <si>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</si>
  <si>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</si>
  <si>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</si>
  <si>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</si>
  <si>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</si>
  <si>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</si>
  <si>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</si>
  <si>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</si>
  <si>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</si>
  <si>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</si>
  <si>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</si>
  <si>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</si>
  <si>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</si>
  <si>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</si>
  <si>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</si>
  <si>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</si>
  <si>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</si>
  <si>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</si>
  <si>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</si>
  <si>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</si>
  <si>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</si>
  <si>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</si>
  <si>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</si>
  <si>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</si>
  <si>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</si>
  <si>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</si>
  <si>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</si>
  <si>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</si>
  <si>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</si>
  <si>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</si>
  <si>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</si>
  <si>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</si>
  <si>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</si>
  <si>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</si>
  <si>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</si>
  <si>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</si>
  <si>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</si>
  <si>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</si>
  <si>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</si>
  <si>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</si>
  <si>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</si>
  <si>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</si>
  <si>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</si>
  <si>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</si>
  <si>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</si>
  <si>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</si>
  <si>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</si>
  <si>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</si>
  <si>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</si>
  <si>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</si>
  <si>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</si>
  <si>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</si>
  <si>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</si>
  <si>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</si>
  <si>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</si>
  <si>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</si>
  <si>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</si>
  <si>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</si>
  <si>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</si>
  <si>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</si>
  <si>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</si>
  <si>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</si>
  <si>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</si>
  <si>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</si>
  <si>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</si>
  <si>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</si>
  <si>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</si>
  <si>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</si>
  <si>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</si>
  <si>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</si>
  <si>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</si>
  <si>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</si>
  <si>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</si>
  <si>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</si>
  <si>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</si>
  <si>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</si>
  <si>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</si>
  <si>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</si>
  <si>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</si>
  <si>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</si>
  <si>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</si>
  <si>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</si>
  <si>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</si>
  <si>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</si>
  <si>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</si>
  <si>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</si>
  <si>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</si>
  <si>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</si>
  <si>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</si>
  <si>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</si>
  <si>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</si>
  <si>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</si>
  <si>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</si>
  <si>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</si>
  <si>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</si>
  <si>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</si>
  <si>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</si>
  <si>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</si>
  <si>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</si>
  <si>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</si>
  <si>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</si>
  <si>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</si>
  <si>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</si>
  <si>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</si>
  <si>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</si>
  <si>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</si>
  <si>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</si>
  <si>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</si>
  <si>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</si>
  <si>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</si>
  <si>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</si>
  <si>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</si>
  <si>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</si>
  <si>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</si>
  <si>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</si>
  <si>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</si>
  <si>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</si>
  <si>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</si>
  <si>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</si>
  <si>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</si>
  <si>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</si>
  <si>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</si>
  <si>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</si>
  <si>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</si>
  <si>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</si>
  <si>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</si>
  <si>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</si>
  <si>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</si>
  <si>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</si>
  <si>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</si>
  <si>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</si>
  <si>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</si>
  <si>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</si>
  <si>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</si>
  <si>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</si>
  <si>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</si>
  <si>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</si>
  <si>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</si>
  <si>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</si>
  <si>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</si>
  <si>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</si>
  <si>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</si>
  <si>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</si>
  <si>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</si>
  <si>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</si>
  <si>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</si>
  <si>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</si>
  <si>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</si>
  <si>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</si>
  <si>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</si>
  <si>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</si>
  <si>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</si>
  <si>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</si>
  <si>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</si>
  <si>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</si>
  <si>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</si>
  <si>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</si>
  <si>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</si>
  <si>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</si>
  <si>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</si>
  <si>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</si>
  <si>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</si>
  <si>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</si>
  <si>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</si>
  <si>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</si>
  <si>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</si>
  <si>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</si>
  <si>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</si>
  <si>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</si>
  <si>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</si>
  <si>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</si>
  <si>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</si>
  <si>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</si>
  <si>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</si>
  <si>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</si>
  <si>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</si>
  <si>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</si>
  <si>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</si>
  <si>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</si>
  <si>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</si>
  <si>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</si>
  <si>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</si>
  <si>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</si>
  <si>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</si>
  <si>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</si>
  <si>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</si>
  <si>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</si>
  <si>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</si>
  <si>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</si>
  <si>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</si>
  <si>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</si>
  <si>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</si>
  <si>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</si>
  <si>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</si>
  <si>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</si>
  <si>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</si>
  <si>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</si>
  <si>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</si>
  <si>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</si>
  <si>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</si>
  <si>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</si>
  <si>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</si>
  <si>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</si>
  <si>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</si>
  <si>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</si>
  <si>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</si>
  <si>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</si>
  <si>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</si>
  <si>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</si>
  <si>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</si>
  <si>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</si>
  <si>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</si>
  <si>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</si>
  <si>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</si>
  <si>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</si>
  <si>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</si>
  <si>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</si>
  <si>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</si>
  <si>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</si>
  <si>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</si>
  <si>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</si>
  <si>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</si>
  <si>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</si>
  <si>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</si>
  <si>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</si>
  <si>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</si>
  <si>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</si>
  <si>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</si>
  <si>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</si>
  <si>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</si>
  <si>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</si>
  <si>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</si>
  <si>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</si>
  <si>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</si>
  <si>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</si>
  <si>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</si>
  <si>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</si>
  <si>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</si>
  <si>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</si>
  <si>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</si>
  <si>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</si>
  <si>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</si>
  <si>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</si>
  <si>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</si>
  <si>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</si>
  <si>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</si>
  <si>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</si>
  <si>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</si>
  <si>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</si>
  <si>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</si>
  <si>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</si>
  <si>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</si>
  <si>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</si>
  <si>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</si>
  <si>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</si>
  <si>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</si>
  <si>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</si>
  <si>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</si>
  <si>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</si>
  <si>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</si>
  <si>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</si>
  <si>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</si>
  <si>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</si>
  <si>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</si>
  <si>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</si>
  <si>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</si>
  <si>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</si>
  <si>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</si>
  <si>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</si>
  <si>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</si>
  <si>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</si>
  <si>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</si>
  <si>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</si>
  <si>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</si>
  <si>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</si>
  <si>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</si>
  <si>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</si>
  <si>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</si>
  <si>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</si>
  <si>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</si>
  <si>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</si>
  <si>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</si>
  <si>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</si>
  <si>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</si>
  <si>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</si>
  <si>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</si>
  <si>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</si>
  <si>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</si>
  <si>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</si>
  <si>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</si>
  <si>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</si>
  <si>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</si>
  <si>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</si>
  <si>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</si>
  <si>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</si>
  <si>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</si>
  <si>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</si>
  <si>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</si>
  <si>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</si>
  <si>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</si>
  <si>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</si>
  <si>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</si>
  <si>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</si>
  <si>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</si>
  <si>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</si>
  <si>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</si>
  <si>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</si>
  <si>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</si>
  <si>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</si>
  <si>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</si>
  <si>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</si>
  <si>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</si>
  <si>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</si>
  <si>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</si>
  <si>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</si>
  <si>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</si>
  <si>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</si>
  <si>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</si>
  <si>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</si>
  <si>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</si>
  <si>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</si>
  <si>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</si>
  <si>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</si>
  <si>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</si>
  <si>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</si>
  <si>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</si>
  <si>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</si>
  <si>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</si>
  <si>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</si>
  <si>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</si>
  <si>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</si>
  <si>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</si>
  <si>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</si>
  <si>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</si>
  <si>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</si>
  <si>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</si>
  <si>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</si>
  <si>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</si>
  <si>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</si>
  <si>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</si>
  <si>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</si>
  <si>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</si>
  <si>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</si>
  <si>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</si>
  <si>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</si>
  <si>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</si>
  <si>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</si>
  <si>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</si>
  <si>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</si>
  <si>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</si>
  <si>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</si>
  <si>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</si>
  <si>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</si>
  <si>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</si>
  <si>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</si>
  <si>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</si>
  <si>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</si>
  <si>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</si>
  <si>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</si>
  <si>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</si>
  <si>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</si>
  <si>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</si>
  <si>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</si>
  <si>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</si>
  <si>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</si>
  <si>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</si>
  <si>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</si>
  <si>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</si>
  <si>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</si>
  <si>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</si>
  <si>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</si>
  <si>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</si>
  <si>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</si>
  <si>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</si>
  <si>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</si>
  <si>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</si>
  <si>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</si>
  <si>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</si>
  <si>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</si>
  <si>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</si>
  <si>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</si>
  <si>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</si>
  <si>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</si>
  <si>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</si>
  <si>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</si>
  <si>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</si>
  <si>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</si>
  <si>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</si>
  <si>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</si>
  <si>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</si>
  <si>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</si>
  <si>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</si>
  <si>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</si>
  <si>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</si>
  <si>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</si>
  <si>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</si>
  <si>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</si>
  <si>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</si>
  <si>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</si>
  <si>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</si>
  <si>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</si>
  <si>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</si>
  <si>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</si>
  <si>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</si>
  <si>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</si>
  <si>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</si>
  <si>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</si>
  <si>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</si>
  <si>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</si>
  <si>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</si>
  <si>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</si>
  <si>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</si>
  <si>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</si>
  <si>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</si>
  <si>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</si>
  <si>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</si>
  <si>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</si>
  <si>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</si>
  <si>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</si>
  <si>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</si>
  <si>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</si>
  <si>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</si>
  <si>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</si>
  <si>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</si>
  <si>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</si>
  <si>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</si>
  <si>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</si>
  <si>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</si>
  <si>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</si>
  <si>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</si>
  <si>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</si>
  <si>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</si>
  <si>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</si>
  <si>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</si>
  <si>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</si>
  <si>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</si>
  <si>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</si>
  <si>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</si>
  <si>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</si>
  <si>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</si>
  <si>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</si>
  <si>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</si>
  <si>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</si>
  <si>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</si>
  <si>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</si>
  <si>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</si>
  <si>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</si>
  <si>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</si>
  <si>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</si>
  <si>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</si>
  <si>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</si>
  <si>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</si>
  <si>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</si>
  <si>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</si>
  <si>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</si>
  <si>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</si>
  <si>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</si>
  <si>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</si>
  <si>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</si>
  <si>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</si>
  <si>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</si>
  <si>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</si>
  <si>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</si>
  <si>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</si>
  <si>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</si>
  <si>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</si>
  <si>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</si>
  <si>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</si>
  <si>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</si>
  <si>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</si>
  <si>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</si>
  <si>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</si>
  <si>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</si>
  <si>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</si>
  <si>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</si>
  <si>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</si>
  <si>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</si>
  <si>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</si>
  <si>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</si>
  <si>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</si>
  <si>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</si>
  <si>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</si>
  <si>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</si>
  <si>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</si>
  <si>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</si>
  <si>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</si>
  <si>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</si>
  <si>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</si>
  <si>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</si>
  <si>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</si>
  <si>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</si>
  <si>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</si>
  <si>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</si>
  <si>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</si>
  <si>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</si>
  <si>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</si>
  <si>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</si>
  <si>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</si>
  <si>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</si>
  <si>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</si>
  <si>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</si>
  <si>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</si>
  <si>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</si>
  <si>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</si>
  <si>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</si>
  <si>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</si>
  <si>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</si>
  <si>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</si>
  <si>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</si>
  <si>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</si>
  <si>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</si>
  <si>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</si>
  <si>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</si>
  <si>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</si>
  <si>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</si>
  <si>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</si>
  <si>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</si>
  <si>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</si>
  <si>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</si>
  <si>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</si>
  <si>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</si>
  <si>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</si>
  <si>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</si>
  <si>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</si>
  <si>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</si>
  <si>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</si>
  <si>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</si>
  <si>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</si>
  <si>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</si>
  <si>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</si>
  <si>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</si>
  <si>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</si>
  <si>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</si>
  <si>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</si>
  <si>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</si>
  <si>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</si>
  <si>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</si>
  <si>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</si>
  <si>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</si>
  <si>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</si>
  <si>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</si>
  <si>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</si>
  <si>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</si>
  <si>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</si>
  <si>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</si>
  <si>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</si>
  <si>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</si>
  <si>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</si>
  <si>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</si>
  <si>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</si>
  <si>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</si>
  <si>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</si>
  <si>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</si>
  <si>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</si>
  <si>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</si>
  <si>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</si>
  <si>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</si>
  <si>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</si>
  <si>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</si>
  <si>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</si>
  <si>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</si>
  <si>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</si>
  <si>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</si>
  <si>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</si>
  <si>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</si>
  <si>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</si>
  <si>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</si>
  <si>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</si>
  <si>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</si>
  <si>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</si>
  <si>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</si>
  <si>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</si>
  <si>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</si>
  <si>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</si>
  <si>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</si>
  <si>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</si>
  <si>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</si>
  <si>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</si>
  <si>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</si>
  <si>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</si>
  <si>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</si>
  <si>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</si>
  <si>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</si>
  <si>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</si>
  <si>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</si>
  <si>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</si>
  <si>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</si>
  <si>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</si>
  <si>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</si>
  <si>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</si>
  <si>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</si>
  <si>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</si>
  <si>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</si>
  <si>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</si>
  <si>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</si>
  <si>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</si>
  <si>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</si>
  <si>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</si>
  <si>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</si>
  <si>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</si>
  <si>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</si>
  <si>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</si>
  <si>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</si>
  <si>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</si>
  <si>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</si>
  <si>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</si>
  <si>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</si>
  <si>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</si>
  <si>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</si>
  <si>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</si>
  <si>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</si>
  <si>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</si>
  <si>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</si>
  <si>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</si>
  <si>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</si>
  <si>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</si>
  <si>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</si>
  <si>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</si>
  <si>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</si>
  <si>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</si>
  <si>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</si>
  <si>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</si>
  <si>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</si>
  <si>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</si>
  <si>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</si>
  <si>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</si>
  <si>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</si>
  <si>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</si>
  <si>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</si>
  <si>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</si>
  <si>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</si>
  <si>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</si>
  <si>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</si>
  <si>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</si>
  <si>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</si>
  <si>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</si>
  <si>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</si>
  <si>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</si>
  <si>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</si>
  <si>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</si>
  <si>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</si>
  <si>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</si>
  <si>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</si>
  <si>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</si>
  <si>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</si>
  <si>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</si>
  <si>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</si>
  <si>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</si>
  <si>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</si>
  <si>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</si>
  <si>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</si>
  <si>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</si>
  <si>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</si>
  <si>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</si>
  <si>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</si>
  <si>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</si>
  <si>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</si>
  <si>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</si>
  <si>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</si>
  <si>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</si>
  <si>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</si>
  <si>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</si>
  <si>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</si>
  <si>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</si>
  <si>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</si>
  <si>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</si>
  <si>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</si>
  <si>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</si>
  <si>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</si>
  <si>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</si>
  <si>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</si>
  <si>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</si>
  <si>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</si>
  <si>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</si>
  <si>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</si>
  <si>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</si>
  <si>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</si>
  <si>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</si>
  <si>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</si>
  <si>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</si>
  <si>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</si>
  <si>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</si>
  <si>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</si>
  <si>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</si>
  <si>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</si>
  <si>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</si>
  <si>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</si>
  <si>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</si>
  <si>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</si>
  <si>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</si>
  <si>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</si>
  <si>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</si>
  <si>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</si>
  <si>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</si>
  <si>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</si>
  <si>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</si>
  <si>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</si>
  <si>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</si>
  <si>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</si>
  <si>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</si>
  <si>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</si>
  <si>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</si>
  <si>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</si>
  <si>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</si>
  <si>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</si>
  <si>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</si>
  <si>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</si>
  <si>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</si>
  <si>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</si>
  <si>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</si>
  <si>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</si>
  <si>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</si>
  <si>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</si>
  <si>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</si>
  <si>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</si>
  <si>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</si>
  <si>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</si>
  <si>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</si>
  <si>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</si>
  <si>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</si>
  <si>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</si>
  <si>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</si>
  <si>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</si>
  <si>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</si>
  <si>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</si>
  <si>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</si>
  <si>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</si>
  <si>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</si>
  <si>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</si>
  <si>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</si>
  <si>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</si>
  <si>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</si>
  <si>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</si>
  <si>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</si>
  <si>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</si>
  <si>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</si>
  <si>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</si>
  <si>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</si>
  <si>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</si>
  <si>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</si>
  <si>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</si>
  <si>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</si>
  <si>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</si>
  <si>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</si>
  <si>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</si>
  <si>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</si>
  <si>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</si>
  <si>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</si>
  <si>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</si>
  <si>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</si>
  <si>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</si>
  <si>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</si>
  <si>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</si>
  <si>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</si>
  <si>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</si>
  <si>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</si>
  <si>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</si>
  <si>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</si>
  <si>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</si>
  <si>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</si>
  <si>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</si>
  <si>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</si>
  <si>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</si>
  <si>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</si>
  <si>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</si>
  <si>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</si>
  <si>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</si>
  <si>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</si>
  <si>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</si>
  <si>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</si>
  <si>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</si>
  <si>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</si>
  <si>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</si>
  <si>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</si>
  <si>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</si>
  <si>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</si>
  <si>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</si>
  <si>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</si>
  <si>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</si>
  <si>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</si>
  <si>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</si>
  <si>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</si>
  <si>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</si>
  <si>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</si>
  <si>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</si>
  <si>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</si>
  <si>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</si>
  <si>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</si>
  <si>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</si>
  <si>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</si>
  <si>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</si>
  <si>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</si>
  <si>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</si>
  <si>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</si>
  <si>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</si>
  <si>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</si>
  <si>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</si>
  <si>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</si>
  <si>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</si>
  <si>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</si>
  <si>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</si>
  <si>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</si>
  <si>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</si>
  <si>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</si>
  <si>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</si>
  <si>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</si>
  <si>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</si>
  <si>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</si>
  <si>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</si>
  <si>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</si>
  <si>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</si>
  <si>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</si>
  <si>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</si>
  <si>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</si>
  <si>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</si>
  <si>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</si>
  <si>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</si>
  <si>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</si>
  <si>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</si>
  <si>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</si>
  <si>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</si>
  <si>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</si>
  <si>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</si>
  <si>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</si>
  <si>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</si>
  <si>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</si>
  <si>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</si>
  <si>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</si>
  <si>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</si>
  <si>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</si>
  <si>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</si>
  <si>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</si>
  <si>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</si>
  <si>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</si>
  <si>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</si>
  <si>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</si>
  <si>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</si>
  <si>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</si>
  <si>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</si>
  <si>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</si>
  <si>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</si>
  <si>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</si>
  <si>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</si>
  <si>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</si>
  <si>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</si>
  <si>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</si>
  <si>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</si>
  <si>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</si>
  <si>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</si>
  <si>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</si>
  <si>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</si>
  <si>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</si>
  <si>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</si>
  <si>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</si>
  <si>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</si>
  <si>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</si>
  <si>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</si>
  <si>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</si>
  <si>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</si>
  <si>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</si>
  <si>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</si>
  <si>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</si>
  <si>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</si>
  <si>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</si>
  <si>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</si>
  <si>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</si>
  <si>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</si>
  <si>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</si>
  <si>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</si>
  <si>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</si>
  <si>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</si>
  <si>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</si>
  <si>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</si>
  <si>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</si>
  <si>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</si>
  <si>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</si>
  <si>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</si>
  <si>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</si>
  <si>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</si>
  <si>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</si>
  <si>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</si>
  <si>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</si>
  <si>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</si>
  <si>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</si>
  <si>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</si>
  <si>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</si>
  <si>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</si>
  <si>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</si>
  <si>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</si>
  <si>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</si>
  <si>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</si>
  <si>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</si>
  <si>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</si>
  <si>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</si>
  <si>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</si>
  <si>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</si>
  <si>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</si>
  <si>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</si>
  <si>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</si>
  <si>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</si>
  <si>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</si>
  <si>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</si>
  <si>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</si>
  <si>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</si>
  <si>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</si>
  <si>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</si>
  <si>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</si>
  <si>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</si>
  <si>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</si>
  <si>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</si>
  <si>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</si>
  <si>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</si>
  <si>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</si>
  <si>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</si>
  <si>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</si>
  <si>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</si>
  <si>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</si>
  <si>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</si>
  <si>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</si>
  <si>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</si>
  <si>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</si>
  <si>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</si>
  <si>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</si>
  <si>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</si>
  <si>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</si>
  <si>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</si>
  <si>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</si>
  <si>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</si>
  <si>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</si>
  <si>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</si>
  <si>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</si>
  <si>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</si>
  <si>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</si>
  <si>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</si>
  <si>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</si>
  <si>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</si>
  <si>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</si>
  <si>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</si>
  <si>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</si>
  <si>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</si>
  <si>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</si>
  <si>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</si>
  <si>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</si>
  <si>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</si>
  <si>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</si>
  <si>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</si>
  <si>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</si>
  <si>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</si>
  <si>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</si>
  <si>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</si>
  <si>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</si>
  <si>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</si>
  <si>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</si>
  <si>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</si>
  <si>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</si>
  <si>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</si>
  <si>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</si>
  <si>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</si>
  <si>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</si>
  <si>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</si>
  <si>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</si>
  <si>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</si>
  <si>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</si>
  <si>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</si>
  <si>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</si>
  <si>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</si>
  <si>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</si>
  <si>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</si>
  <si>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</si>
  <si>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</si>
  <si>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</si>
  <si>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</si>
  <si>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</si>
  <si>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</si>
  <si>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</si>
  <si>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</si>
  <si>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</si>
  <si>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</si>
  <si>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</si>
  <si>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</si>
  <si>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</si>
  <si>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</si>
  <si>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</si>
  <si>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</si>
  <si>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</si>
  <si>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</si>
  <si>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</si>
  <si>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</si>
  <si>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</si>
  <si>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</si>
  <si>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</si>
  <si>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</si>
  <si>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</si>
  <si>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</si>
  <si>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</si>
  <si>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</si>
  <si>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</si>
  <si>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</si>
  <si>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</si>
  <si>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</si>
  <si>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</si>
  <si>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</si>
  <si>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</si>
  <si>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</si>
  <si>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</si>
  <si>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</si>
  <si>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</si>
  <si>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</si>
  <si>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</si>
  <si>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</si>
  <si>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</si>
  <si>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</si>
  <si>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</si>
  <si>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</si>
  <si>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</si>
  <si>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</si>
  <si>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</si>
  <si>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</si>
  <si>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</si>
  <si>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</si>
  <si>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</si>
  <si>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</si>
  <si>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</si>
  <si>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</si>
  <si>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</si>
  <si>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</si>
  <si>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</si>
  <si>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</si>
  <si>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</si>
  <si>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</si>
  <si>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</si>
  <si>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</si>
  <si>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</si>
  <si>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</si>
  <si>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</si>
  <si>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</si>
  <si>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</si>
  <si>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</si>
  <si>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</si>
  <si>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</si>
  <si>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</si>
  <si>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</si>
  <si>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</si>
  <si>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</si>
  <si>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</si>
  <si>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</si>
  <si>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</si>
  <si>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</si>
  <si>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</si>
  <si>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</si>
  <si>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</si>
  <si>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</si>
  <si>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</si>
  <si>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</si>
  <si>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</si>
  <si>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</si>
  <si>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</si>
  <si>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</si>
  <si>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</si>
  <si>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</si>
  <si>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</si>
  <si>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</si>
  <si>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</si>
  <si>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</si>
  <si>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</si>
  <si>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</si>
  <si>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</si>
  <si>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</si>
  <si>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</si>
  <si>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</si>
  <si>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</si>
  <si>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</si>
  <si>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</si>
  <si>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</si>
  <si>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</si>
  <si>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</si>
  <si>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</si>
  <si>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</si>
  <si>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</si>
  <si>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</si>
  <si>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</si>
  <si>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</si>
  <si>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</si>
  <si>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</si>
  <si>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</si>
  <si>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</si>
  <si>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</si>
  <si>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</si>
  <si>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</si>
  <si>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</si>
  <si>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</si>
  <si>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</si>
  <si>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</si>
  <si>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</si>
  <si>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</si>
  <si>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</si>
  <si>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</si>
  <si>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</si>
  <si>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</si>
  <si>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</si>
  <si>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</si>
  <si>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</si>
  <si>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</si>
  <si>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</si>
  <si>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</si>
  <si>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</si>
  <si>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</si>
  <si>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</si>
  <si>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</si>
  <si>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</si>
  <si>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</si>
  <si>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</si>
  <si>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</si>
  <si>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</si>
  <si>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</si>
  <si>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</si>
  <si>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</si>
  <si>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</si>
  <si>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</si>
  <si>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</si>
  <si>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</si>
  <si>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</si>
  <si>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</si>
  <si>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</si>
  <si>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</si>
  <si>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</si>
  <si>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</si>
  <si>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</si>
  <si>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</si>
  <si>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</si>
  <si>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</si>
  <si>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</si>
  <si>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</si>
  <si>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</si>
  <si>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</si>
  <si>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</si>
  <si>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</si>
  <si>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</si>
  <si>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</si>
  <si>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</si>
  <si>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</si>
  <si>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</si>
  <si>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</si>
  <si>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</si>
  <si>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</si>
  <si>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</si>
  <si>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</si>
  <si>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</si>
  <si>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</si>
  <si>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</si>
  <si>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</si>
  <si>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</si>
  <si>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</si>
  <si>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</si>
  <si>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</si>
  <si>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</si>
  <si>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</si>
  <si>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</si>
  <si>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</si>
  <si>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</si>
  <si>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</si>
  <si>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</si>
  <si>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</si>
  <si>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</si>
  <si>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</si>
  <si>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</si>
  <si>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</si>
  <si>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</si>
  <si>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</si>
  <si>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</si>
  <si>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</si>
  <si>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</si>
  <si>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</si>
  <si>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</si>
  <si>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</si>
  <si>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</si>
  <si>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</si>
  <si>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</si>
  <si>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</si>
  <si>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</si>
  <si>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</si>
  <si>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</si>
  <si>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</si>
  <si>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</si>
  <si>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</si>
  <si>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</si>
  <si>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</si>
  <si>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</si>
  <si>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</si>
  <si>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</si>
  <si>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</si>
  <si>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</si>
  <si>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</si>
  <si>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</si>
  <si>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</si>
  <si>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</si>
  <si>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</si>
  <si>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</si>
  <si>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</si>
  <si>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</si>
  <si>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</si>
  <si>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</si>
  <si>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</si>
  <si>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</si>
  <si>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</si>
  <si>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</si>
  <si>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</si>
  <si>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</si>
  <si>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</si>
  <si>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</si>
  <si>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</si>
  <si>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</si>
  <si>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</si>
  <si>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</si>
  <si>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</si>
  <si>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</si>
  <si>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</si>
  <si>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</si>
  <si>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</si>
  <si>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</si>
  <si>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</si>
  <si>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</si>
  <si>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</si>
  <si>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</si>
  <si>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</si>
  <si>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</si>
  <si>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</si>
  <si>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</si>
  <si>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</si>
  <si>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</si>
  <si>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</si>
  <si>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</si>
  <si>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</si>
  <si>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</si>
  <si>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</si>
  <si>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</si>
  <si>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</si>
  <si>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</si>
  <si>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</si>
  <si>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</si>
  <si>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</si>
  <si>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</si>
  <si>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</si>
  <si>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</si>
  <si>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</si>
  <si>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</si>
  <si>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</si>
  <si>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</si>
  <si>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</si>
  <si>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</si>
  <si>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</si>
  <si>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</si>
  <si>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</si>
  <si>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</si>
  <si>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</si>
  <si>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</si>
  <si>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</si>
  <si>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</si>
  <si>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</si>
  <si>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</si>
  <si>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</si>
  <si>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</si>
  <si>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</si>
  <si>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</si>
  <si>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</si>
  <si>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</si>
  <si>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</si>
  <si>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</si>
  <si>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</si>
  <si>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</si>
  <si>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</si>
  <si>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</si>
  <si>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</si>
  <si>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</si>
  <si>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</si>
  <si>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</si>
  <si>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</si>
  <si>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</si>
  <si>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</si>
  <si>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</si>
  <si>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</si>
  <si>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</si>
  <si>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</si>
  <si>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</si>
  <si>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</si>
  <si>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</si>
  <si>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</si>
  <si>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</si>
  <si>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</si>
  <si>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</si>
  <si>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</si>
  <si>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</si>
  <si>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</si>
  <si>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</si>
  <si>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</si>
  <si>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</si>
  <si>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</si>
  <si>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</si>
  <si>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</si>
  <si>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</si>
  <si>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</si>
  <si>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</si>
  <si>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</si>
  <si>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</si>
  <si>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</si>
  <si>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</si>
  <si>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</si>
  <si>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</si>
  <si>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</si>
  <si>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</si>
  <si>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</si>
  <si>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</si>
  <si>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</si>
  <si>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</si>
  <si>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</si>
  <si>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</si>
  <si>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</si>
  <si>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</si>
  <si>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</si>
  <si>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</si>
  <si>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</si>
  <si>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</si>
  <si>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</si>
  <si>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</si>
  <si>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</si>
  <si>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</si>
  <si>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</si>
  <si>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</si>
  <si>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</si>
  <si>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</si>
  <si>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</si>
  <si>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</si>
  <si>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</si>
  <si>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</si>
  <si>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</si>
  <si>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</si>
  <si>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</si>
  <si>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</si>
  <si>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</si>
  <si>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</si>
  <si>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</si>
  <si>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</si>
  <si>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</si>
  <si>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</si>
  <si>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</si>
  <si>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</si>
  <si>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</si>
  <si>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</si>
  <si>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</si>
  <si>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</si>
  <si>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</si>
  <si>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</si>
  <si>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</si>
  <si>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</si>
  <si>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</si>
  <si>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</si>
  <si>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</si>
  <si>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</si>
  <si>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</si>
  <si>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</si>
  <si>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</si>
  <si>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</si>
  <si>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</si>
  <si>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</si>
  <si>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</si>
  <si>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</si>
  <si>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SF-DTE-DEO</t>
  </si>
  <si>
    <t>DEO-TERRITORIAL SANTANDER</t>
  </si>
  <si>
    <t>DEO-SGI</t>
  </si>
  <si>
    <t>SGI-SS</t>
  </si>
  <si>
    <t>SF (GC)-SVR-DTE-SS</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</si>
  <si>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</si>
  <si>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</si>
  <si>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</si>
  <si>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</si>
  <si>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</si>
  <si>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</si>
  <si>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</si>
  <si>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</si>
  <si>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</si>
  <si>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</si>
  <si>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</si>
  <si>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GGP1</t>
  </si>
  <si>
    <t>GERENCIA DE GRANDES PROYECTOS 1</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</si>
  <si>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</si>
  <si>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</si>
  <si>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</si>
  <si>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</si>
  <si>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</si>
  <si>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</si>
  <si>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</si>
  <si>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</si>
  <si>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</si>
  <si>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</si>
  <si>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</si>
  <si>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</si>
  <si>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</si>
  <si>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</si>
  <si>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</si>
  <si>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</si>
  <si>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</si>
  <si>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</si>
  <si>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</si>
  <si>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</si>
  <si>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</si>
  <si>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</si>
  <si>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</si>
  <si>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</si>
  <si>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</si>
  <si>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</si>
  <si>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Comunicación escrita dirigida a la Gobernación de Antioquia.</t>
  </si>
  <si>
    <t xml:space="preserve">Radicado comunicación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</si>
  <si>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</si>
  <si>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</si>
  <si>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</si>
  <si>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</si>
  <si>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</si>
  <si>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</si>
  <si>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</si>
  <si>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</si>
  <si>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</si>
  <si>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</si>
  <si>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</si>
  <si>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</si>
  <si>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</si>
  <si>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</si>
  <si>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</si>
  <si>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</si>
  <si>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</si>
  <si>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</si>
  <si>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</si>
  <si>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</si>
  <si>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</si>
  <si>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</si>
  <si>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</si>
  <si>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</si>
  <si>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</si>
  <si>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</si>
  <si>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</si>
  <si>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</si>
  <si>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</si>
  <si>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</si>
  <si>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</si>
  <si>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</si>
  <si>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</si>
  <si>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</si>
  <si>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</si>
  <si>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</si>
  <si>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</si>
  <si>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</si>
  <si>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</si>
  <si>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</si>
  <si>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</si>
  <si>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</si>
  <si>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</si>
  <si>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</si>
  <si>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</si>
  <si>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</si>
  <si>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</si>
  <si>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</si>
  <si>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</si>
  <si>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</si>
  <si>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</si>
  <si>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</si>
  <si>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</si>
  <si>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</si>
  <si>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</si>
  <si>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</si>
  <si>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</si>
  <si>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</si>
  <si>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</si>
  <si>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</si>
  <si>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</si>
  <si>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</si>
  <si>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</si>
  <si>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</si>
  <si>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</si>
  <si>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</si>
  <si>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</si>
  <si>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</si>
  <si>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</si>
  <si>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</si>
  <si>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</si>
  <si>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</si>
  <si>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</si>
  <si>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</si>
  <si>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</si>
  <si>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</si>
  <si>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</si>
  <si>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</si>
  <si>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</si>
  <si>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</si>
  <si>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</si>
  <si>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</si>
  <si>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</si>
  <si>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</si>
  <si>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</si>
  <si>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</si>
  <si>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</si>
  <si>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</si>
  <si>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</si>
  <si>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</si>
  <si>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</si>
  <si>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</si>
  <si>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</si>
  <si>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</si>
  <si>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</si>
  <si>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</si>
  <si>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</si>
  <si>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</si>
  <si>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</si>
  <si>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</si>
  <si>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</si>
  <si>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</si>
  <si>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</si>
  <si>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</si>
  <si>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</si>
  <si>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</si>
  <si>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</si>
  <si>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</si>
  <si>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</si>
  <si>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</si>
  <si>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</si>
  <si>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</si>
  <si>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</si>
  <si>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</si>
  <si>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</si>
  <si>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</si>
  <si>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</si>
  <si>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</si>
  <si>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</si>
  <si>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</si>
  <si>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</si>
  <si>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</si>
  <si>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</si>
  <si>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</si>
  <si>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</si>
  <si>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</si>
  <si>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</si>
  <si>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</si>
  <si>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</si>
  <si>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</si>
  <si>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</si>
  <si>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</si>
  <si>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</si>
  <si>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</si>
  <si>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</si>
  <si>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</si>
  <si>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</si>
  <si>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</si>
  <si>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</si>
  <si>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</si>
  <si>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</si>
  <si>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</si>
  <si>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</si>
  <si>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</si>
  <si>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</si>
  <si>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</si>
  <si>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</si>
  <si>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</si>
  <si>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</si>
  <si>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</si>
  <si>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</si>
  <si>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</si>
  <si>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</si>
  <si>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</si>
  <si>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</si>
  <si>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</si>
  <si>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</si>
  <si>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</si>
  <si>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</si>
  <si>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</si>
  <si>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</si>
  <si>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</si>
  <si>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</si>
  <si>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</si>
  <si>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</si>
  <si>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</si>
  <si>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</si>
  <si>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</si>
  <si>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</si>
  <si>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</si>
  <si>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</si>
  <si>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</si>
  <si>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</si>
  <si>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</si>
  <si>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</si>
  <si>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</si>
  <si>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</si>
  <si>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</si>
  <si>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</si>
  <si>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</si>
  <si>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</si>
  <si>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</si>
  <si>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</si>
  <si>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</si>
  <si>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</si>
  <si>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</si>
  <si>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</si>
  <si>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</si>
  <si>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</si>
  <si>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</si>
  <si>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</si>
  <si>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</si>
  <si>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</si>
  <si>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</si>
  <si>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</si>
  <si>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</si>
  <si>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</si>
  <si>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</si>
  <si>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</si>
  <si>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</si>
  <si>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</si>
  <si>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</si>
  <si>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</si>
  <si>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</si>
  <si>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</si>
  <si>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</si>
  <si>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</si>
  <si>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</si>
  <si>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</si>
  <si>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</si>
  <si>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</si>
  <si>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</si>
  <si>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</si>
  <si>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</si>
  <si>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</si>
  <si>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</si>
  <si>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</si>
  <si>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</si>
  <si>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</si>
  <si>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</si>
  <si>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</si>
  <si>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</si>
  <si>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</si>
  <si>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</si>
  <si>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</si>
  <si>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</si>
  <si>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</si>
  <si>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</si>
  <si>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</si>
  <si>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</si>
  <si>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</si>
  <si>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</si>
  <si>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</si>
  <si>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</si>
  <si>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</si>
  <si>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</si>
  <si>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</si>
  <si>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</si>
  <si>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</si>
  <si>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</si>
  <si>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</si>
  <si>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</si>
  <si>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</si>
  <si>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</si>
  <si>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</si>
  <si>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</si>
  <si>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</si>
  <si>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</si>
  <si>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</si>
  <si>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</si>
  <si>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</si>
  <si>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</si>
  <si>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</si>
  <si>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</si>
  <si>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</si>
  <si>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</si>
  <si>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</si>
  <si>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</si>
  <si>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</si>
  <si>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</si>
  <si>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</si>
  <si>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</si>
  <si>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</si>
  <si>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</si>
  <si>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</si>
  <si>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</si>
  <si>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</si>
  <si>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</si>
  <si>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</si>
  <si>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</si>
  <si>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</si>
  <si>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</si>
  <si>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</si>
  <si>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</si>
  <si>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</si>
  <si>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</si>
  <si>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</si>
  <si>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</si>
  <si>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</si>
  <si>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</si>
  <si>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</si>
  <si>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</si>
  <si>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</si>
  <si>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</si>
  <si>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</si>
  <si>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</si>
  <si>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</si>
  <si>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</si>
  <si>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</si>
  <si>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</si>
  <si>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</si>
  <si>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</si>
  <si>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</si>
  <si>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</si>
  <si>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</si>
  <si>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</si>
  <si>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</si>
  <si>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</si>
  <si>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</si>
  <si>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</si>
  <si>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</si>
  <si>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</si>
  <si>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</si>
  <si>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</si>
  <si>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</si>
  <si>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</si>
  <si>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</si>
  <si>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</si>
  <si>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</si>
  <si>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</si>
  <si>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</si>
  <si>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</si>
  <si>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</si>
  <si>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</si>
  <si>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</si>
  <si>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</si>
  <si>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</si>
  <si>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</si>
  <si>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</si>
  <si>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</si>
  <si>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</si>
  <si>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</si>
  <si>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</si>
  <si>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</si>
  <si>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</si>
  <si>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</si>
  <si>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</si>
  <si>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</si>
  <si>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</si>
  <si>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</si>
  <si>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</si>
  <si>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</si>
  <si>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</si>
  <si>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</si>
  <si>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</si>
  <si>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</si>
  <si>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</si>
  <si>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</si>
  <si>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</si>
  <si>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</si>
  <si>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</si>
  <si>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</si>
  <si>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</si>
  <si>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</si>
  <si>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</si>
  <si>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</si>
  <si>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</si>
  <si>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</si>
  <si>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</si>
  <si>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</si>
  <si>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</si>
  <si>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</si>
  <si>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</si>
  <si>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</si>
  <si>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</si>
  <si>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</si>
  <si>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</si>
  <si>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</si>
  <si>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</si>
  <si>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 xml:space="preserve">Inclusión normativa en el Manual de Contratación, que obligue a documentar y exigir la devolución inmediata de recursos no comprometidos.  </t>
  </si>
  <si>
    <t>Incorporación normativa en Manual de Contratación (Convenios) del trámite inmediato de los recursos que no se comprometan en la ejecución de un proyecto.</t>
  </si>
  <si>
    <t xml:space="preserve">Normativa de devolución de recursos no comprometidos, en Manual de Contratación </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</si>
  <si>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</si>
  <si>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</si>
  <si>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</si>
  <si>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</si>
  <si>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</si>
  <si>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</si>
  <si>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</si>
  <si>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</si>
  <si>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</si>
  <si>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</si>
  <si>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</si>
  <si>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</si>
  <si>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</si>
  <si>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</si>
  <si>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</si>
  <si>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</si>
  <si>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</si>
  <si>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</si>
  <si>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</si>
  <si>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</si>
  <si>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</si>
  <si>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</si>
  <si>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</si>
  <si>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</si>
  <si>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</si>
  <si>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</si>
  <si>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</si>
  <si>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las de señalización.</t>
  </si>
  <si>
    <t>Incorporación de clausulado en los convenios marco y convenios interadministrativos de la normativa que obligue al ente territorial a tener como referente los Manuales de Contratación e interventoría del INVIAS,  documentando así la situación advertida  por la CGR.</t>
  </si>
  <si>
    <t>Minuta modelo con clausulado en convenios a celebrar</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</si>
  <si>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</si>
  <si>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</si>
  <si>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el ítem de cunetas, hombros de compactación o sobre ancho de compactación.</t>
  </si>
  <si>
    <t xml:space="preserve">
Incorporación de clausulado en los convenios marco y convenios interadministrativos de la normativa que obligue al ente territorial a tener como referente los Manuales de Contratación e Interventoría del INVIAS,  documentando así la situación advertida  por la CGR.</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</si>
  <si>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</si>
  <si>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</si>
  <si>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</si>
  <si>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</si>
  <si>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</si>
  <si>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SEP-SPSC-DJ</t>
  </si>
  <si>
    <t>DJ-SPSC</t>
  </si>
  <si>
    <t>SGI-DJ</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</si>
  <si>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</si>
  <si>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</si>
  <si>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</si>
  <si>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14 04 001   </t>
  </si>
  <si>
    <t xml:space="preserve">14 04 007   </t>
  </si>
  <si>
    <t xml:space="preserve">11 02 001   </t>
  </si>
  <si>
    <t>DTE-SEP</t>
  </si>
  <si>
    <t>SGC</t>
  </si>
  <si>
    <t>SUBDIRECCIÓN GESTIÓN CONTRACTUAL Y PROCESOS ADMINISTRATIVOS</t>
  </si>
  <si>
    <t>DJ-SGC</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</si>
  <si>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</si>
  <si>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</si>
  <si>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</si>
  <si>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</si>
  <si>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</si>
  <si>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</si>
  <si>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</si>
  <si>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</si>
  <si>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</si>
  <si>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Elaborar un modelo de minuta tipo de convenio interadministrativo, que le permita al Instituto, exigirle a los municipios la constitución de pólizas de cumplimiento, con el objetivo de que los supervisores tengan más herramientas de tipo jurídico para exigirle al municipio el cumplimiento de sus a obligaciones.</t>
  </si>
  <si>
    <t>Elaborar un modelo de minuta tipo de convenio interadministrativo, que le permita al Instituto, exigirle a los municipios la constitución de pólizas de cumplimiento.</t>
  </si>
  <si>
    <t>Minuta tipo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</si>
  <si>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</si>
  <si>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</si>
  <si>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</si>
  <si>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</si>
  <si>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</si>
  <si>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</si>
  <si>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</si>
  <si>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</si>
  <si>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</si>
  <si>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</si>
  <si>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</si>
  <si>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</si>
  <si>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</si>
  <si>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</si>
  <si>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</si>
  <si>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</si>
  <si>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</si>
  <si>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</si>
  <si>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</si>
  <si>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</si>
  <si>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</si>
  <si>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</si>
  <si>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</si>
  <si>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</si>
  <si>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</si>
  <si>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</si>
  <si>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</si>
  <si>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</si>
  <si>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</si>
  <si>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</si>
  <si>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</si>
  <si>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</si>
  <si>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</si>
  <si>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</si>
  <si>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</si>
  <si>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</si>
  <si>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</si>
  <si>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</si>
  <si>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</si>
  <si>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</si>
  <si>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</si>
  <si>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</si>
  <si>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</si>
  <si>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</si>
  <si>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</si>
  <si>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</si>
  <si>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</si>
  <si>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</si>
  <si>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</si>
  <si>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</si>
  <si>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</si>
  <si>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</si>
  <si>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</si>
  <si>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</si>
  <si>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</si>
  <si>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</si>
  <si>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</si>
  <si>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</si>
  <si>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</si>
  <si>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</si>
  <si>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</si>
  <si>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</si>
  <si>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</si>
  <si>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</si>
  <si>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</si>
  <si>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</si>
  <si>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</si>
  <si>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</si>
  <si>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</si>
  <si>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</si>
  <si>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</si>
  <si>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</si>
  <si>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</si>
  <si>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</si>
  <si>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</si>
  <si>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</si>
  <si>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</si>
  <si>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</si>
  <si>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</si>
  <si>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</si>
  <si>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</si>
  <si>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</si>
  <si>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</si>
  <si>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Solicitar un informe de seguimiento sobre la ejecución del contrato, en el que se evidencie la presentación del cronograma predial.</t>
  </si>
  <si>
    <t>Informe de seguimiento sobre la ejecución del contrato, en el que se evidencie la presentación del cronograma predial.</t>
  </si>
  <si>
    <t>Informe de seguimiento</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</si>
  <si>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</si>
  <si>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</si>
  <si>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</si>
  <si>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</si>
  <si>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</si>
  <si>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</si>
  <si>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</si>
  <si>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</si>
  <si>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</si>
  <si>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</si>
  <si>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Solicitar un informe de seguimiento sobre la ejecución del contrato, en el que se evidencie la presentación del plan de contingencia solicitado por la interventoría.</t>
  </si>
  <si>
    <t>Informe de seguimiento sobre la ejecución del contrato, en el que se evidencie la presentación del plan de contingencia solicitado por la interventoría.</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</si>
  <si>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</si>
  <si>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</si>
  <si>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</si>
  <si>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Solicitar una visita e informe a la Subdirección de Reglamentación Técnica e Innovación, respecto de la falla geológica que afecta al proyecto.</t>
  </si>
  <si>
    <t>Visita e informe de la Subdirección de Reglamentación Técnica e Innovación, respecto de la falla geológica que afecta al proyecto.</t>
  </si>
  <si>
    <t>Acta de visita e informe</t>
  </si>
  <si>
    <t>SDJ-SF</t>
  </si>
  <si>
    <t>SA-PSCN</t>
  </si>
  <si>
    <t>SEP-DTE</t>
  </si>
  <si>
    <t>SF-DJ</t>
  </si>
  <si>
    <t>PSCN</t>
  </si>
  <si>
    <t>PROGRAMA DE SEGURIDAD EN CARRETERAS NACIONALES</t>
  </si>
  <si>
    <t>AF2021</t>
  </si>
  <si>
    <t>Auditoría Financiera 2021 (AF2021)</t>
  </si>
  <si>
    <t>18 01 002</t>
  </si>
  <si>
    <t>18 01 100</t>
  </si>
  <si>
    <t>18 01 003</t>
  </si>
  <si>
    <t>18 02 100</t>
  </si>
  <si>
    <t>17 04 003</t>
  </si>
  <si>
    <t>14 01 014</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</si>
  <si>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</si>
  <si>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</si>
  <si>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</si>
  <si>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</si>
  <si>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</si>
  <si>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</si>
  <si>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</si>
  <si>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</si>
  <si>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</si>
  <si>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</si>
  <si>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</si>
  <si>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</si>
  <si>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</si>
  <si>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</si>
  <si>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</si>
  <si>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</si>
  <si>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</si>
  <si>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</si>
  <si>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</si>
  <si>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</si>
  <si>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</si>
  <si>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</si>
  <si>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</si>
  <si>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</si>
  <si>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</si>
  <si>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</si>
  <si>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</si>
  <si>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</si>
  <si>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</si>
  <si>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</si>
  <si>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</si>
  <si>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</si>
  <si>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</si>
  <si>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</si>
  <si>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</si>
  <si>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</si>
  <si>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Hacer seguimiento a los requerimientos efectuados al Departamento de Nariño y la firma interventora Consorcio Barbacoas 2014, mediante oficios SVR 48963 y SVR 48961 del 22/08/2022 relacionados con las acciones previstas para la recuperación del recurso público.
</t>
  </si>
  <si>
    <t>Informe de seguimiento a los requerimientos efectuados al Departamento de Nariño y al Consorcio Barbacoas 2014.
(Presentación a la Dirección Jurídica de INVIAS del informe para inicio de acción de controversias contractuales, si al término del plazo concedido al Ente Territorial  y al interventor no se recibe respuesta).</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</si>
  <si>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</si>
  <si>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</si>
  <si>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</si>
  <si>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</si>
  <si>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</si>
  <si>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</si>
  <si>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</si>
  <si>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</si>
  <si>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</si>
  <si>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</si>
  <si>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</si>
  <si>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</si>
  <si>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</si>
  <si>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</si>
  <si>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</si>
  <si>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</si>
  <si>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</si>
  <si>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</si>
  <si>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SVR-DTE</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</si>
  <si>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</si>
  <si>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</si>
  <si>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</si>
  <si>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</si>
  <si>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</si>
  <si>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</si>
  <si>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</si>
  <si>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</si>
  <si>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</si>
  <si>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</si>
  <si>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</si>
  <si>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</si>
  <si>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</si>
  <si>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</si>
  <si>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</si>
  <si>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</si>
  <si>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</si>
  <si>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</si>
  <si>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</si>
  <si>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</si>
  <si>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</si>
  <si>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</si>
  <si>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</si>
  <si>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</si>
  <si>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</si>
  <si>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</si>
  <si>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SG-SA-SMF-TerritorialCUN</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</si>
  <si>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</si>
  <si>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</si>
  <si>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</si>
  <si>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</si>
  <si>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</si>
  <si>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Mesa de trabajo con la ANI para coordinar y articular las respuestas a los contratistas y municipios en obras financiadas con recursos del Sistema General de Regalías; cuando las vías terciarias empalmen con vías nacionales concesionadas.</t>
  </si>
  <si>
    <t>Acta de mesa de trabajo</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</si>
  <si>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</si>
  <si>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</si>
  <si>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</si>
  <si>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</si>
  <si>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</si>
  <si>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</si>
  <si>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</si>
  <si>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</si>
  <si>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</si>
  <si>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</si>
  <si>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</si>
  <si>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</si>
  <si>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</si>
  <si>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Mesa de trabajo con la ANI.</t>
  </si>
  <si>
    <t xml:space="preserve">Administrativo
(Beneficio de auditoría)
</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</si>
  <si>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</si>
  <si>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</si>
  <si>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</si>
  <si>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</si>
  <si>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Administrativo con presunta connotación disciplinaria, presunta penal y otra incidencia que será comunicada a la Dirección de Impuestos y Aduanas Nacionales -DIAN.</t>
  </si>
  <si>
    <t xml:space="preserve">Aplicación del Manual de Contratación – INVIAS - Capítulo VI. ETAPA POSTCONTRACTUAL numeral 26. LIQUIDACION DEL CONTRATO:                                                                                                                    “La liquidación es el acto por el cual se finiquita la relación contractual y deberá constar en acta suscrita por las mismas partes que firmaron el contrato o por delegados expresamente facultados para ello. También en esta etapa las partes acordarán los ajustes, revisiones y reconocimientos a que haya lugar. En el acta de liquidación constarán los acuerdos, conciliaciones y transacciones a que llegaren las partes para poner fin a las divergencias presentadas y poder declararse a paz y salvo”. </t>
  </si>
  <si>
    <t>Realizar una nota aclaratoria en el acta de liquidación del convenio 1234 de 2017, advirtiendo la vigencia que presentan las garantías contractuales en cuanto al amparo de estabilidad de las obras en los contratos de obra derivados del convenio y suscritos por la Gobernación de Antioquia.</t>
  </si>
  <si>
    <t>Acta de liquidación del convenio 1234 de 2017</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</si>
  <si>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</si>
  <si>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</si>
  <si>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</si>
  <si>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</si>
  <si>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</si>
  <si>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</si>
  <si>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</si>
  <si>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</si>
  <si>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</si>
  <si>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</si>
  <si>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</si>
  <si>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Administrativo con presunta incidencia disciplinaria y
fiscal</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</si>
  <si>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</si>
  <si>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</si>
  <si>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</si>
  <si>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</si>
  <si>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</si>
  <si>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</si>
  <si>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Administrativo con presunta incidencia disciplinaria e
indagación preliminar</t>
  </si>
  <si>
    <t>H5ACQuibdó-Medellín. Calidad de las obras. Contrato de obra 1456 de 2017.
En la ejecución del contrato 1456 de 2017, se presentan daños en el pavimento en forma de grietas de más de 6 mm perpendiculares al sentido del tráfico, en 12 sitios identificados, las cuales causan saltaduras y escalonamientos afectando la transitabilidad y durabilidad del pavimento.</t>
  </si>
  <si>
    <t>Deficiencias tanto en la ejecución de los trabajos por parte del contratista, como en los controles por parte de la interventoría y/o situaciones hidrológicas no detectadas en la ejecución de las obras y deficiencia en los mecanismos de control interno.</t>
  </si>
  <si>
    <t>Plan de reparación por parte del contratista donde indicaran actividades de mejora de los 12 puntos.</t>
  </si>
  <si>
    <t xml:space="preserve"> Informe final de Interventoría con registro fotográfico que evidencia la rehabilitación de los 12 puntos</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</si>
  <si>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</si>
  <si>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</si>
  <si>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</si>
  <si>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</si>
  <si>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</si>
  <si>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</si>
  <si>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</si>
  <si>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</si>
  <si>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</si>
  <si>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</si>
  <si>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</si>
  <si>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</si>
  <si>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</si>
  <si>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</si>
  <si>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</si>
  <si>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</si>
  <si>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</si>
  <si>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</si>
  <si>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</si>
  <si>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Implementar Plan de rehabilitación de los 12 puntos, teniendo en cuenta que el contrato se encuentra en ejecución y se cuenta con el Plan de Calidad de la interventoría el respectivo seguimiento.</t>
  </si>
  <si>
    <t>Instalación de postes de referencia, según el alcance del contrato.</t>
  </si>
  <si>
    <t>PROCESO EVALUACIÓN Y SEGUIMIENTO</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</si>
  <si>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</si>
  <si>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</si>
  <si>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</si>
  <si>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</si>
  <si>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</si>
  <si>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</si>
  <si>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</si>
  <si>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</si>
  <si>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</si>
  <si>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</si>
  <si>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</si>
  <si>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</si>
  <si>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</si>
  <si>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</si>
  <si>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</si>
  <si>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</si>
  <si>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</si>
  <si>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</si>
  <si>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</si>
  <si>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</si>
  <si>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</si>
  <si>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</si>
  <si>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</si>
  <si>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</si>
  <si>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Socialización del Manual de Estructuración, Manual de Contratación (numeral 25,6) y Manual de Interventoría, para su aplicación integral durante la ejecución de los contratos de obra e interventoría. </t>
  </si>
  <si>
    <t>Jornadas de capacitación (presencial y/o virtual), sobre buenas practicas en el cumplimiento de los manuales de estructuración, contratación e interventoría en el ejercicio de las funciones como supervisor de contratos suscritos por INVIAS.</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</si>
  <si>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</si>
  <si>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</si>
  <si>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</si>
  <si>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</si>
  <si>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</si>
  <si>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</si>
  <si>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</si>
  <si>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Realizar un memorando circular desde la Subdirección de Vías Regionales -SVR dirigida a las territoriales donde se indique la necesidad de cumplir estrictamente las obligaciones específicas establecidas en el Manual de Interventoría del  INVIAS (Versión 2022) en especial la establecida en el numeral 20 " Seguimiento del avance del contrato" del numeral 8.4 "Facultades y obligaciones específicas de la interventoría".</t>
  </si>
  <si>
    <t xml:space="preserve">
Mediante memorando circular la SVR solicitará a las territoriales del instituto oficiar a los contratistas interventores que tengan suscritos y vigentes actualmente contratos con el INVIAS, para que se informe sobre el cumplimiento estricto que les asiste de dar cumplimiento a las obligaciones establecidas en el manual de interventoría del Instituto Nacional de Vías, relatando la obligación contenida en el numeral 20 " Seguimiento del avance del contrato" del numeral 8.4 "Facultades y obligaciones específicas de la interventoría".
</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</si>
  <si>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</si>
  <si>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</si>
  <si>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</si>
  <si>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</si>
  <si>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H3Denuncia2022-243507-82111. Publicación de información del convenio 1133 de 2021 y contrato de interventoría 2247 de 2021.
En la verificación de la plataforma SECOP II realizada por la CGR al convenio 1133 de 2021 y contrato de interventoría 2247 de 2021, se evidenció que no se reporta la información de ejecución del convenio y del contrato, relacionada con los informes de interventoría y supervisión; no se encontró información relacionada con las todas las actas de pago del contrato 2247 de 2021, facturas, cuentas de cobro y soportes de pago de seguridad social.</t>
  </si>
  <si>
    <t>Debilidades de control y falta de diligencia en la publicación de la información e inoportunidad en el reporte de acuerdo con lo establecido en la normatividad, por cuanto no se publicaron los documentos que soportan la ejecución de los convenios y contratos. Situación que afecta el acceso y consulta de la información por parte de los grupos de interés por la insuficiente publicidad y transparencia en la publicación.</t>
  </si>
  <si>
    <t>Reportar la publicación en el SECOP II  de los procesos contractuales a cargo de la unidad ejecutora.</t>
  </si>
  <si>
    <t>Informe de seguimiento sobre el cumplimiento de la publicación y actualización de la información del Convenio 1133 de 2021, Contrato de obra derivado y del Contrato del Interventoría No. 2247 de 2021 en la plataforma SECOP II.</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</si>
  <si>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</si>
  <si>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</si>
  <si>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</si>
  <si>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</si>
  <si>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</si>
  <si>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</si>
  <si>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</si>
  <si>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</si>
  <si>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</si>
  <si>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NO EFECTIVA
(Anexo 3 informe de Auditoría Financiera 2022; Oficio 2023EE0095098, radicado INVIAS 57864 del 13/06/2023.)
Causa de la no efectividad: Hallazgo persiste en la auditoría de la vigencia 2022.</t>
  </si>
  <si>
    <t>Auditoría de cumplimiento intersectorial: Contribución parafiscal Estampilla Pro Universidad Nacional de Colombia y demás universidades estatales de Colombia. (ACI.ESTAMPILLA-PROUNAL)</t>
  </si>
  <si>
    <t>Acciones no efectivas</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</si>
  <si>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</si>
  <si>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</si>
  <si>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</si>
  <si>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</si>
  <si>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</si>
  <si>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</si>
  <si>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</si>
  <si>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</si>
  <si>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</si>
  <si>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</si>
  <si>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</si>
  <si>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Deficiente ejecución contractual, gestión del INVIAS, de la labor de interventoría y de supervisión.</t>
  </si>
  <si>
    <t>Corregir los daños detectados por la Contraloría General de la República, en los sectores expuestos en el hallazgo.</t>
  </si>
  <si>
    <t xml:space="preserve">Informe de interventoría con registro fotográfico antes y después de la actividad, que de cuenta de las reparaciones sobre la carpeta asfáltica.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</si>
  <si>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</si>
  <si>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DENUNCIAS.TRANSVCARARE</t>
  </si>
  <si>
    <t>Denuncias  2022-243672-82111-D y 2022-244773-82111-D. Contrato 1628 de 2020. Transversal del Carare. (DENUNCIAS.TRANSVCARARE)</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</si>
  <si>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</si>
  <si>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</si>
  <si>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</si>
  <si>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</si>
  <si>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</si>
  <si>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</si>
  <si>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</si>
  <si>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1.
Controlar la amortización del anticipo de forma tal que se garantice la inversión total del mismo en la obra.</t>
  </si>
  <si>
    <t>Realizar por parte de la interventoría un informe mensual, adicional al informe mensual de interventoría, que demuestre la amortización parcial y acumulada del anticipo del contrato de obra.</t>
  </si>
  <si>
    <t>Informe financiero del anticipo</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</si>
  <si>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</si>
  <si>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</si>
  <si>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</si>
  <si>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</si>
  <si>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</si>
  <si>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</si>
  <si>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</si>
  <si>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</si>
  <si>
    <t>H1AF2022. Presentación saldo de la cuenta 3.1.09 Resultado de ejercicios anteriores de los estados financieros “EEFF” del INVÍAS, reexpresados a 31 de diciembre de 2021.
Analizados los comprobantes contables del movimiento de la vigencia 2022 de la Subcuenta 3.1.09.01 Utilidad o excedentes acumulados y 3.1.09.02 Pérdidas o déficits acumulados, se evidenció que el INVÍAS no está relacionando en todos los comprobantes contables el código contable retroactivo de las cuentas reales 1, 2, 3, 4, 5 y 6 a afectar, al igual se evidenció que el saldo de la Cuenta 3.1.09 Resultado de Ejercicios Anteriores de los EEFF Reexpresados a 31 de diciembre de 2021 presenta una diferencia por $6.393.245.495,23.</t>
  </si>
  <si>
    <t>Deficiencias en los controles del proceso de control interno contable respecto al registro y control de comprobantes contables de ajuste de errores de vigencias anteriores que generan reexpresión de EEFF y al incumplimiento de la guía comprobantes contables de ajustes a periodos bajo convergencia establecida por el Ministerio de Hacienda y Crédito Público – MHCP.</t>
  </si>
  <si>
    <t>Actualizar la Guía de Presentación de Estados Financieros, en el que se presenten los criterios técnicos que debe seguir el INVIAS en desarrollo de lo establecido por la Contaduría General de la Nación - CGN en la Norma políticas contables, cambios en las estimaciones y corrección de errores; lo mismo que en desarrollo de la "Guía comprobantes contables de ajustes a periodos bajo convergencia establecida por el Ministerio de Hacienda y Crédito Público - MHCP".</t>
  </si>
  <si>
    <t xml:space="preserve">Actualizar, formalizar y socializar la Guía de Presentación de Estados Financieros, con los criterios para realizar corrección de errores de periodos anteriores.
</t>
  </si>
  <si>
    <t>Guía actualizada, formalizada y socializada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</si>
  <si>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</si>
  <si>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</si>
  <si>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</si>
  <si>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</si>
  <si>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</si>
  <si>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</si>
  <si>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</si>
  <si>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</si>
  <si>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</si>
  <si>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</si>
  <si>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</si>
  <si>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Actualizar la Guía para la estructuración de las Notas de Revelación a los Estados Financieros, según lo establecido en la normatividad.</t>
  </si>
  <si>
    <t>Actualizar, formalizar y socializar  la Guía para la estructuración de las Notas de Revelación a los Estados Financieros - AFINCO-GUI-5.</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</si>
  <si>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</si>
  <si>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</si>
  <si>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</si>
  <si>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</si>
  <si>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</si>
  <si>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</si>
  <si>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H5AF2022. Aplicación procedimiento contable para el registro de los hechos económicos relacionados con los acuerdos de concesión de infraestructura de transporte del marco normativo para entidades de gobierno.
Incertidumbre en el saldo de la subcuenta 4.8.08.51 Ganancia por derechos en fideicomisos y en el saldo de la subcuenta 5.8.90.35 Pérdidas por derechos en fideicomisos, generada por la no aplicación del procedimiento contable para el registro de los hechos económicos relacionados con los acuerdos de concesión de infraestructura de transporte del Marco Normativo para Entidades de Gobierno.</t>
  </si>
  <si>
    <t>Desconocimiento de los procedimientos contables, incorporados al Régimen de Contabilidad Pública por la CGN, los cuales son directrices de carácter vinculante que, con base en el Marco Conceptual y en las Normas, desarrollan los procesos de reconocimiento, medición, revelación y presentación de los acuerdo de concesión de infraestructura de transporte.</t>
  </si>
  <si>
    <t>Elaborar guía para el registro contable de los acuerdos de concesión de infraestructura de transporte del Marco Normativo para Entidades de Gobierno (con respaldo en la respuesta de la Contaduría General de la Nación).</t>
  </si>
  <si>
    <t>Elaboración, formalización y socialización de la guía para el registro contable de los acuerdos de concesión para el recaudo de peajes.</t>
  </si>
  <si>
    <t>Guía elaborada, formalizada y socializada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</si>
  <si>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1.</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</si>
  <si>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</si>
  <si>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Acción 1.
Actualizar la Guía de Provisiones, Activos y Pasivos Contingentes - V1 - "ADJU-GUI-1", con base en las observaciones presentadas por la Contraloría General de la República.</t>
  </si>
  <si>
    <t>Actualizar, formalizar y socializar  la Guía de Provisiones, Activos y Pasivos Contingentes - V1 - "ADJU-GUI-1".</t>
  </si>
  <si>
    <t>SF(GC)-SDJ</t>
  </si>
  <si>
    <t>Secretaría General -  Dirección Jurídica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</si>
  <si>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2.</t>
  </si>
  <si>
    <t>Acción 2.
Realizar capacitación a todos los funcionarios y contratistas que realizan la representación judicial del instituto, frente a todo lo que atañe a la calificación de riesgo y registro de provisión de los procesos en el sistema eKogui.</t>
  </si>
  <si>
    <t>Capacitación de la calificación de riesgo y registro de provisión de los procesos en el sistema eKogui.</t>
  </si>
  <si>
    <t>Capacitación anual</t>
  </si>
  <si>
    <t>Dirección Jurídica</t>
  </si>
  <si>
    <t>H7AF2022. Ajustes contables que afectan los saldos presentados en los EEFF a 31 de diciembre de 2022 y generan la reexpresión de los EEFF del INVÍAS a 31 de diciembre de 2022.
Analizados los comprobantes contables del movimiento de la vigencia 2023 de la Subcuenta 3.1.09.01 Utilidad o excedentes acumulados y 3.1.09.02 Pérdidas o déficits acumulados, se evidenció que el INVÍAS realizó registro de comprobantes contables de ajuste de los saldos presentados en los estados financieros a 31 de diciembre de 2022, es de resaltar que algunos de estos comprobantes son materiales, lo que genera que el INVÍAS realice la reexpresión de los Estados Financieros a 31 de diciembre de 2022; igualmente, se evidenció que el INVÍAS no está relacionando en los comprobantes contables de ajuste Retroactivo el código contable de las cuentas reales 1, 2, 3, 4, 5 y 6 a afectar retroactivamente.</t>
  </si>
  <si>
    <t>Deficiencias en los controles del proceso de control interno contable respecto al registro de los hechos económicos dentro de la vigencia; igualmente, deficiencias en el registro y control de comprobantes contables de ajuste de errores de vigencias anteriores que generan reexpresión de los EEFF toda vez que se evidencia un incumplimiento de la guía comprobantes contables de ajustes a periodos bajo convergencia establecida por el Ministerio de Hacienda y Crédito Público – MHCP.</t>
  </si>
  <si>
    <t>H8AF2022. Conciliación operaciones recíprocas.
Revisada la información entregada por el INVÍAS (...), no se identifica soporte de las actividades establecidas en el Procedimiento AFINCO-PR-56 “Procedimiento Conciliación Operaciones Recíprocas”, ni el soporte de la Conciliación Trimestral (Actividad 6), ni soporte de la justificación para las diferencias que se presentaron en el Reporte de Operaciones Recíprocas de la vigencia 2022.</t>
  </si>
  <si>
    <t>Deficiencias en los controles establecidos por el INVÍAS en el proceso de control interno contable, respecto a la verificación del cumplimiento de las actividades establecidas en el procedimiento AFINCO-PR-56 “Procedimiento Conciliación Operaciones Recíprocas”.</t>
  </si>
  <si>
    <t>Capacitar a los funcionario encargados de operaciones reciprocas en el Grupo de Contabilidad sobre el uso de los formatos.</t>
  </si>
  <si>
    <t>Realizar capacitación.</t>
  </si>
  <si>
    <t>Lista de asistencia</t>
  </si>
  <si>
    <t>18 02 100 </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</si>
  <si>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</si>
  <si>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</si>
  <si>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</si>
  <si>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</si>
  <si>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</si>
  <si>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</si>
  <si>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</si>
  <si>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</si>
  <si>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</si>
  <si>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</si>
  <si>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</si>
  <si>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</si>
  <si>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</si>
  <si>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</si>
  <si>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</si>
  <si>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</si>
  <si>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</si>
  <si>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</si>
  <si>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y los gestores técnicos de proyectos.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</si>
  <si>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</si>
  <si>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</si>
  <si>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</si>
  <si>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</si>
  <si>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</si>
  <si>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</si>
  <si>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</si>
  <si>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</si>
  <si>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</si>
  <si>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</si>
  <si>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</si>
  <si>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</si>
  <si>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</si>
  <si>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</si>
  <si>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</si>
  <si>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</si>
  <si>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</si>
  <si>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</si>
  <si>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</si>
  <si>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</si>
  <si>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</si>
  <si>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</si>
  <si>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</si>
  <si>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</si>
  <si>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</si>
  <si>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</si>
  <si>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</si>
  <si>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</si>
  <si>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</si>
  <si>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</si>
  <si>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</si>
  <si>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</si>
  <si>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</si>
  <si>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</si>
  <si>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</si>
  <si>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</si>
  <si>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</si>
  <si>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</si>
  <si>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</si>
  <si>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</si>
  <si>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</si>
  <si>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</si>
  <si>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</si>
  <si>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</si>
  <si>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</si>
  <si>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</si>
  <si>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</si>
  <si>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</si>
  <si>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</si>
  <si>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</si>
  <si>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</si>
  <si>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</si>
  <si>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</si>
  <si>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 xml:space="preserve">14 04 009   </t>
  </si>
  <si>
    <t>H23AF2022. Suscripción del Otrosí modificatorio al contrato de obra 642 de 2015 – Inclusión y suscripción de una cláusula compromisoria.
Antes de la finalización del plazo contractual, mediante un otrosí modificatorio al contrato de obra Nro. 642 de 2015, el INVÍAS y el contratista decidieron incluir una cláusula compromisoria, con el fin de dirimir unas divergencias existentes y la Oficina Jurídica del INVÍAS rindió concepto desfavorable a la solicitud de modificación del contrato para la inclusión de una cláusula compromisoria y dispuso que, si se quería utilizar un mecanismo alternativo de resolución de conflictos, se acudiera a la Conciliación Extrajudicial, la cual se adelantaría ante el Procurador Judicial Administrativo y el acuerdo resultante, sería aprobado por el Juez Administrativo (Juez natural del contrato), además Adujo que este mecanismo no solo era gratuito, mientras que el procedimiento arbitral resultaría muy oneroso para la entidad.
Dicho lo anterior, si se quería velar por salvaguardar los intereses del Estado, debió sujetarse el INVÍAS a las recomendaciones realizada por la oficina jurídica, dado que los $1.008.632.462,29 nunca debieron salir del estado a raíz de una cláusula compromisoria que su concepto por parte de la oficina jurídica siempre fue desfavorable.</t>
  </si>
  <si>
    <t xml:space="preserve">Suscripción de un otrosí, incluyendo una cláusula compromisoria que implicaba un proceso arbitral, el cual generó gastos innecesarios al Invías omitiendo conceptos jurídicos el cual fueron desfavorables, lo anterior debió tenerse en cuenta buscando otras alternativas sugeridas por la Oficina Jurídica de la entidad. </t>
  </si>
  <si>
    <t>Incorporar en el Manual de Contratación una disposición que tratándose de suscripción de pactos arbitrales (compromiso y/o cláusula compromisoria) sobre contratos en curso suscritos por el INVÍAS, será el director jurídico quien previo concepto analizará las razones que justifican su procedencia, siendo este vinculante. Lo anterior, en consideración a la Directiva Presidencial N° 04 de 2018.</t>
  </si>
  <si>
    <t>Incorporar en el Manual de Contratación del INVÍAS, lo estipulado en la acción de mejora.</t>
  </si>
  <si>
    <t>DG-DJ-SDJ</t>
  </si>
  <si>
    <t>Dirección General - Dirección Jurídica</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</si>
  <si>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</si>
  <si>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</si>
  <si>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</si>
  <si>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</si>
  <si>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</si>
  <si>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</si>
  <si>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</si>
  <si>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</si>
  <si>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</si>
  <si>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</si>
  <si>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</si>
  <si>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</si>
  <si>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</si>
  <si>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</si>
  <si>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</si>
  <si>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</si>
  <si>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</si>
  <si>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</si>
  <si>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Jurídica</t>
  </si>
  <si>
    <t>Dirección Técnica y de Estructuración - Dirección de Ejecución y Operación - Secretaría General</t>
  </si>
  <si>
    <t>Dirección Jurídica - Dirección Técnica y de Estructuración</t>
  </si>
  <si>
    <t>Dirección de Ejecución y Operación - Dirección Jurídica</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</si>
  <si>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</si>
  <si>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</si>
  <si>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</si>
  <si>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</si>
  <si>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</si>
  <si>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</si>
  <si>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</si>
  <si>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</si>
  <si>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</si>
  <si>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t>
  </si>
  <si>
    <t>SGI-SVR-SMCN-SMF</t>
  </si>
  <si>
    <t>Secretaría General - Dirección Técnica y de Estructuración</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</si>
  <si>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</si>
  <si>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</si>
  <si>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</si>
  <si>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</si>
  <si>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</si>
  <si>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</si>
  <si>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</si>
  <si>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</si>
  <si>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</si>
  <si>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</si>
  <si>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</si>
  <si>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</si>
  <si>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</si>
  <si>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</si>
  <si>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</si>
  <si>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</si>
  <si>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</si>
  <si>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</si>
  <si>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</si>
  <si>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</si>
  <si>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</si>
  <si>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</si>
  <si>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Nombre: MERCEDES ELENA GÓMEZ VILLAMARIN</t>
  </si>
  <si>
    <t>Correo electrónico: mgomezv@invias.gov.co</t>
  </si>
  <si>
    <t>Área Estratégica</t>
  </si>
  <si>
    <t>Directora General</t>
  </si>
  <si>
    <t>Acciones reformuladas</t>
  </si>
  <si>
    <t>Administrativo con presunta incidencia disciplinaria para indagación preliminar</t>
  </si>
  <si>
    <t>Administrativo para indagación preliminar con  presunta incidencia disciplinaria</t>
  </si>
  <si>
    <t>Administrativo con  presunta incidencia disciplinaria</t>
  </si>
  <si>
    <t>Administrativo con incidencia fiscal y  presunta incidencia disciplinaria</t>
  </si>
  <si>
    <t>Administrativo con presunta incidencia disciplinaria y beneficio de auditoría</t>
  </si>
  <si>
    <t>Administrativo con  incidencia fiscal y presunta incidencia disciplinaria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</si>
  <si>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</si>
  <si>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</si>
  <si>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</si>
  <si>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</si>
  <si>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</si>
  <si>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</si>
  <si>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</si>
  <si>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</si>
  <si>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</si>
  <si>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</si>
  <si>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</si>
  <si>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</si>
  <si>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</si>
  <si>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</si>
  <si>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</si>
  <si>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</si>
  <si>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H5ACPColombia 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</si>
  <si>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</si>
  <si>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</si>
  <si>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</si>
  <si>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</si>
  <si>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</si>
  <si>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</si>
  <si>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</si>
  <si>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</si>
  <si>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</si>
  <si>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</si>
  <si>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</si>
  <si>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</si>
  <si>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</si>
  <si>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</si>
  <si>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</si>
  <si>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</si>
  <si>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</si>
  <si>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Acción 1.
Garantizar la calidad y estabilidad de las obras por parte del contratista, revirtiendo así las deficiencias encontradas por la CGR. </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</si>
  <si>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</si>
  <si>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</si>
  <si>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</si>
  <si>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</si>
  <si>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</si>
  <si>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</si>
  <si>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</si>
  <si>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</si>
  <si>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</si>
  <si>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</si>
  <si>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</si>
  <si>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</si>
  <si>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</si>
  <si>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</si>
  <si>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</si>
  <si>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</si>
  <si>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</si>
  <si>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</si>
  <si>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</si>
  <si>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</si>
  <si>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</si>
  <si>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</si>
  <si>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</si>
  <si>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</si>
  <si>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</si>
  <si>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</si>
  <si>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</si>
  <si>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</si>
  <si>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</si>
  <si>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</si>
  <si>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</si>
  <si>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</si>
  <si>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</si>
  <si>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</si>
  <si>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</si>
  <si>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</si>
  <si>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</si>
  <si>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</si>
  <si>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</si>
  <si>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</si>
  <si>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</si>
  <si>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</si>
  <si>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</si>
  <si>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</si>
  <si>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</si>
  <si>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</si>
  <si>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</si>
  <si>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</si>
  <si>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</si>
  <si>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Informe Técnico  de la interventoría con registro fotográfico del recibo de las obras a satisfacción K37</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</si>
  <si>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culbert en el K4+562, muro en gaviones en el K5+920, en la alcantarilla del K11+231y en algunas secciones de la placa huella, poniendo en riesgo la estabilidad de la vía y el servicio que la misma presta a la comunidad.</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</si>
  <si>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</si>
  <si>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</si>
  <si>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</si>
  <si>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</si>
  <si>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</si>
  <si>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</si>
  <si>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</si>
  <si>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</si>
  <si>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</si>
  <si>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</si>
  <si>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</si>
  <si>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</si>
  <si>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</si>
  <si>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</si>
  <si>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</si>
  <si>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</si>
  <si>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</si>
  <si>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</si>
  <si>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</si>
  <si>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</si>
  <si>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</si>
  <si>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</si>
  <si>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</si>
  <si>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</si>
  <si>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</si>
  <si>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</si>
  <si>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</si>
  <si>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</si>
  <si>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</si>
  <si>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</si>
  <si>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</si>
  <si>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</si>
  <si>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</si>
  <si>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</si>
  <si>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Actualización y monitoreo del inventario de la red terciaria reportada en el Sistema Integral Nacional de Información de Carreteras (SINC) en el marco del programa de Colombia Rural.</t>
  </si>
  <si>
    <t>Preparación y reporte de la información en el SINC.</t>
  </si>
  <si>
    <t>Reporte del sistema de información actualizada</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</si>
  <si>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</si>
  <si>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</si>
  <si>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</si>
  <si>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Auditoría de Cumplimiento al Programa Colombia Rural. (ACPColombiaRural)</t>
  </si>
  <si>
    <t>Auditoría Financiera 2022. (AF2022)</t>
  </si>
  <si>
    <t>Actuación Especial de Fiscalización proyecto puente Juanchito. (AEF-PUENTE JUANCHITO)</t>
  </si>
  <si>
    <t>DTE-SMCN</t>
  </si>
  <si>
    <t>DTE-SS</t>
  </si>
  <si>
    <t>DJ-DTE(SS)</t>
  </si>
  <si>
    <t>SG-SA-SS</t>
  </si>
  <si>
    <t>DEO-SMCN</t>
  </si>
  <si>
    <t>SMCN-SS</t>
  </si>
  <si>
    <t>SEP-SMCN-SG</t>
  </si>
  <si>
    <t>SVR-(DT-MET)-SMCN</t>
  </si>
  <si>
    <t>Administrativo con presunta
connotación disciplinaria</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</si>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</sst>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Red]0"/>
    <numFmt numFmtId="165" formatCode="yyyy\-mm\-dd;@"/>
    <numFmt numFmtId="166" formatCode="0&quot;%&quot;"/>
    <numFmt numFmtId="167" formatCode="yyyy/mm/dd;@"/>
    <numFmt numFmtId="168" formatCode="yyyy/mm/dd"/>
    <numFmt numFmtId="169" formatCode="0.0&quot;%&quot;"/>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10"/>
      <color theme="0"/>
      <name val="Arial"/>
      <family val="2"/>
    </font>
    <font>
      <sz val="10"/>
      <color theme="0"/>
      <name val="Arial"/>
      <family val="2"/>
    </font>
    <font>
      <b/>
      <sz val="9"/>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sz val="9"/>
      <color indexed="81"/>
      <name val="Tahoma"/>
      <family val="2"/>
    </font>
    <font>
      <b/>
      <sz val="8"/>
      <color indexed="81"/>
      <name val="Tahoma"/>
      <family val="2"/>
    </font>
  </fonts>
  <fills count="20">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theme="6" tint="0.59999389629810485"/>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
      <patternFill patternType="solid">
        <fgColor theme="8" tint="0.39997558519241921"/>
        <bgColor indexed="64"/>
      </patternFill>
    </fill>
    <fill>
      <patternFill patternType="solid">
        <fgColor theme="0"/>
        <bgColor rgb="FF000000"/>
      </patternFill>
    </fill>
    <fill>
      <patternFill patternType="solid">
        <fgColor theme="8" tint="-0.249977111117893"/>
        <bgColor indexed="64"/>
      </patternFill>
    </fill>
    <fill>
      <patternFill patternType="solid">
        <fgColor rgb="FFFFFF00"/>
        <bgColor indexed="64"/>
      </patternFill>
    </fill>
  </fills>
  <borders count="2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3">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5" fillId="0" borderId="0"/>
    <xf numFmtId="0" fontId="1" fillId="0" borderId="0"/>
  </cellStyleXfs>
  <cellXfs count="208">
    <xf numFmtId="0" fontId="0" fillId="0" borderId="0" xfId="0"/>
    <xf numFmtId="0" fontId="26" fillId="7" borderId="22" xfId="0" applyFont="1" applyFill="1" applyBorder="1" applyAlignment="1">
      <alignment horizontal="center" vertical="center"/>
    </xf>
    <xf numFmtId="0" fontId="8" fillId="11" borderId="22" xfId="0" applyFont="1" applyFill="1" applyBorder="1" applyAlignment="1">
      <alignment horizontal="center" vertical="center"/>
    </xf>
    <xf numFmtId="0" fontId="8"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8" fillId="13" borderId="27" xfId="0" applyFont="1" applyFill="1" applyBorder="1" applyAlignment="1">
      <alignment horizontal="center" vertical="center"/>
    </xf>
    <xf numFmtId="0" fontId="8" fillId="0" borderId="27" xfId="0" applyFont="1" applyBorder="1" applyAlignment="1">
      <alignment horizontal="left" vertical="center" indent="1"/>
    </xf>
    <xf numFmtId="0" fontId="8" fillId="13" borderId="0" xfId="0" applyFont="1" applyFill="1" applyAlignment="1">
      <alignment horizontal="center" vertical="center"/>
    </xf>
    <xf numFmtId="0" fontId="8" fillId="0" borderId="0" xfId="0" applyFont="1" applyAlignment="1">
      <alignment horizontal="left" vertical="center" indent="1"/>
    </xf>
    <xf numFmtId="0" fontId="0" fillId="14" borderId="0" xfId="0" applyFill="1"/>
    <xf numFmtId="0" fontId="8" fillId="14" borderId="0" xfId="0" applyFont="1" applyFill="1"/>
    <xf numFmtId="0" fontId="8" fillId="15" borderId="0" xfId="0" applyFont="1" applyFill="1"/>
    <xf numFmtId="0" fontId="8" fillId="11" borderId="0" xfId="0" applyFont="1" applyFill="1" applyAlignment="1">
      <alignment horizontal="center" vertical="center"/>
    </xf>
    <xf numFmtId="0" fontId="8" fillId="2" borderId="22" xfId="0" applyFont="1" applyFill="1" applyBorder="1" applyAlignment="1">
      <alignment horizontal="left" vertical="center" indent="1"/>
    </xf>
    <xf numFmtId="0" fontId="8" fillId="15" borderId="0" xfId="0" applyFont="1" applyFill="1" applyAlignment="1">
      <alignment horizontal="justify" vertical="top" wrapText="1"/>
    </xf>
    <xf numFmtId="0" fontId="27" fillId="14" borderId="0" xfId="0" applyFont="1" applyFill="1" applyAlignment="1">
      <alignment horizontal="center"/>
    </xf>
    <xf numFmtId="0" fontId="27" fillId="14" borderId="0" xfId="0" applyFont="1" applyFill="1" applyAlignment="1">
      <alignment horizontal="center" vertical="center"/>
    </xf>
    <xf numFmtId="0" fontId="27" fillId="14" borderId="0" xfId="0" applyFont="1" applyFill="1" applyAlignment="1">
      <alignment horizontal="center" vertical="top"/>
    </xf>
    <xf numFmtId="0" fontId="19" fillId="8" borderId="26" xfId="0" applyFont="1" applyFill="1" applyBorder="1" applyAlignment="1" applyProtection="1">
      <alignment horizontal="center" vertical="center" wrapText="1"/>
    </xf>
    <xf numFmtId="0" fontId="17" fillId="10" borderId="26" xfId="0" applyFont="1" applyFill="1" applyBorder="1" applyAlignment="1" applyProtection="1">
      <alignment horizontal="center" vertical="center" wrapText="1"/>
    </xf>
    <xf numFmtId="0" fontId="7" fillId="10" borderId="26" xfId="0" applyFont="1" applyFill="1" applyBorder="1" applyAlignment="1" applyProtection="1">
      <alignment horizontal="center" vertical="center" wrapText="1"/>
    </xf>
    <xf numFmtId="165" fontId="7" fillId="10" borderId="26" xfId="0" applyNumberFormat="1" applyFont="1" applyFill="1" applyBorder="1" applyAlignment="1" applyProtection="1">
      <alignment horizontal="center" vertical="center" wrapText="1"/>
    </xf>
    <xf numFmtId="0" fontId="19" fillId="9" borderId="26" xfId="0" applyFont="1" applyFill="1" applyBorder="1" applyAlignment="1" applyProtection="1">
      <alignment horizontal="center" vertical="center" wrapText="1"/>
    </xf>
    <xf numFmtId="9" fontId="19" fillId="8" borderId="26" xfId="14" applyFont="1" applyFill="1" applyBorder="1" applyAlignment="1" applyProtection="1">
      <alignment horizontal="center" vertical="center" wrapText="1"/>
    </xf>
    <xf numFmtId="0" fontId="30" fillId="0" borderId="0" xfId="0" applyFont="1" applyAlignment="1" applyProtection="1">
      <alignment horizontal="center" vertical="center" wrapText="1"/>
    </xf>
    <xf numFmtId="0" fontId="25" fillId="2" borderId="0" xfId="0" applyFont="1" applyFill="1" applyAlignment="1" applyProtection="1">
      <alignment horizontal="center" vertical="center"/>
    </xf>
    <xf numFmtId="15" fontId="25" fillId="2" borderId="0" xfId="0" applyNumberFormat="1" applyFont="1" applyFill="1" applyAlignment="1" applyProtection="1">
      <alignment horizontal="center" vertical="center"/>
    </xf>
    <xf numFmtId="0" fontId="21" fillId="2" borderId="0" xfId="0" applyFont="1" applyFill="1" applyAlignment="1" applyProtection="1">
      <alignment horizontal="center" vertical="center"/>
    </xf>
    <xf numFmtId="0" fontId="0" fillId="2" borderId="0" xfId="0" applyFill="1" applyAlignment="1" applyProtection="1">
      <alignment horizontal="center"/>
    </xf>
    <xf numFmtId="0" fontId="0" fillId="2" borderId="0" xfId="0" applyFill="1" applyAlignment="1" applyProtection="1">
      <alignment horizontal="center" vertical="center"/>
    </xf>
    <xf numFmtId="0" fontId="0" fillId="0" borderId="0" xfId="0" applyAlignment="1" applyProtection="1">
      <alignment horizontal="center"/>
    </xf>
    <xf numFmtId="0" fontId="0" fillId="12" borderId="0" xfId="0" applyFill="1" applyAlignment="1" applyProtection="1">
      <alignment horizontal="center"/>
    </xf>
    <xf numFmtId="0" fontId="0" fillId="18" borderId="0" xfId="0" applyFill="1" applyAlignment="1" applyProtection="1">
      <alignment horizontal="center"/>
    </xf>
    <xf numFmtId="0" fontId="0" fillId="0" borderId="0" xfId="0" applyAlignment="1" applyProtection="1">
      <alignment horizontal="center" vertical="center"/>
    </xf>
    <xf numFmtId="0" fontId="7" fillId="0" borderId="26" xfId="0" applyFont="1" applyBorder="1" applyAlignment="1" applyProtection="1">
      <alignment horizontal="center" vertical="center" wrapText="1"/>
    </xf>
    <xf numFmtId="0" fontId="17" fillId="0" borderId="26" xfId="0" applyFont="1" applyBorder="1" applyAlignment="1" applyProtection="1">
      <alignment horizontal="center" vertical="center" wrapText="1"/>
    </xf>
    <xf numFmtId="0" fontId="19" fillId="0" borderId="26" xfId="0" applyFont="1" applyBorder="1" applyAlignment="1" applyProtection="1">
      <alignment horizontal="center" vertical="center" wrapText="1"/>
    </xf>
    <xf numFmtId="0" fontId="17" fillId="0" borderId="24" xfId="0" applyFont="1" applyBorder="1" applyAlignment="1" applyProtection="1">
      <alignment horizontal="center" vertical="center" wrapText="1"/>
    </xf>
    <xf numFmtId="0" fontId="17" fillId="0" borderId="24" xfId="0" applyFont="1" applyBorder="1" applyAlignment="1" applyProtection="1">
      <alignment horizontal="justify" vertical="center" wrapText="1"/>
    </xf>
    <xf numFmtId="168" fontId="17" fillId="0" borderId="24" xfId="0" applyNumberFormat="1" applyFont="1" applyBorder="1" applyAlignment="1" applyProtection="1">
      <alignment horizontal="center" vertical="center" wrapText="1"/>
    </xf>
    <xf numFmtId="164" fontId="17" fillId="2" borderId="24" xfId="0" applyNumberFormat="1" applyFont="1" applyFill="1" applyBorder="1" applyAlignment="1" applyProtection="1">
      <alignment horizontal="center" vertical="center" wrapText="1"/>
    </xf>
    <xf numFmtId="166" fontId="17" fillId="0" borderId="24" xfId="18" applyNumberFormat="1" applyFont="1" applyFill="1" applyBorder="1" applyAlignment="1" applyProtection="1">
      <alignment horizontal="center" vertical="center" wrapText="1"/>
    </xf>
    <xf numFmtId="1" fontId="17" fillId="0" borderId="24" xfId="0" applyNumberFormat="1" applyFont="1" applyBorder="1" applyAlignment="1" applyProtection="1">
      <alignment horizontal="center" vertical="center" wrapText="1"/>
    </xf>
    <xf numFmtId="0" fontId="22" fillId="0" borderId="24" xfId="0" applyFont="1" applyBorder="1" applyAlignment="1" applyProtection="1">
      <alignment horizontal="center" vertical="center" wrapText="1"/>
    </xf>
    <xf numFmtId="0" fontId="17" fillId="0" borderId="24" xfId="0" applyFont="1" applyBorder="1" applyAlignment="1" applyProtection="1">
      <alignment horizontal="center" vertical="center"/>
    </xf>
    <xf numFmtId="0" fontId="19" fillId="0" borderId="0" xfId="0" applyFont="1" applyAlignment="1" applyProtection="1">
      <alignment horizontal="center" vertical="center"/>
    </xf>
    <xf numFmtId="0" fontId="28" fillId="0" borderId="0" xfId="0" applyFont="1" applyAlignment="1" applyProtection="1">
      <alignment horizontal="center" vertical="center"/>
    </xf>
    <xf numFmtId="15" fontId="28" fillId="0" borderId="0" xfId="0" applyNumberFormat="1" applyFont="1" applyAlignment="1" applyProtection="1">
      <alignment horizontal="center" vertical="center"/>
    </xf>
    <xf numFmtId="0" fontId="21" fillId="0" borderId="0" xfId="0" applyFont="1" applyAlignment="1" applyProtection="1">
      <alignment horizontal="center" vertical="center"/>
    </xf>
    <xf numFmtId="0" fontId="7" fillId="17" borderId="24" xfId="0" applyFont="1" applyFill="1" applyBorder="1" applyAlignment="1" applyProtection="1">
      <alignment horizontal="justify" vertical="center" wrapText="1"/>
    </xf>
    <xf numFmtId="0" fontId="7" fillId="17" borderId="26" xfId="0" applyFont="1" applyFill="1" applyBorder="1" applyAlignment="1" applyProtection="1">
      <alignment horizontal="justify" vertical="center" wrapText="1"/>
    </xf>
    <xf numFmtId="0" fontId="7" fillId="0" borderId="26" xfId="0" applyFont="1" applyBorder="1" applyAlignment="1" applyProtection="1">
      <alignment horizontal="justify" vertical="center" wrapText="1"/>
    </xf>
    <xf numFmtId="168" fontId="7" fillId="0" borderId="26" xfId="0" applyNumberFormat="1" applyFont="1" applyBorder="1" applyAlignment="1" applyProtection="1">
      <alignment horizontal="center" vertical="center" wrapText="1"/>
    </xf>
    <xf numFmtId="0" fontId="7" fillId="0" borderId="24" xfId="0" applyFont="1" applyBorder="1" applyAlignment="1" applyProtection="1">
      <alignment horizontal="center" vertical="center" wrapText="1"/>
    </xf>
    <xf numFmtId="0" fontId="7" fillId="0" borderId="24" xfId="0" applyFont="1" applyBorder="1" applyAlignment="1" applyProtection="1">
      <alignment horizontal="justify" vertical="center" wrapText="1"/>
    </xf>
    <xf numFmtId="168" fontId="7" fillId="0" borderId="24" xfId="0" applyNumberFormat="1" applyFont="1" applyBorder="1" applyAlignment="1" applyProtection="1">
      <alignment horizontal="center" vertical="center" wrapText="1"/>
    </xf>
    <xf numFmtId="0" fontId="17" fillId="2" borderId="24" xfId="0" applyFont="1" applyFill="1" applyBorder="1" applyAlignment="1" applyProtection="1">
      <alignment horizontal="justify" vertical="center" wrapText="1"/>
    </xf>
    <xf numFmtId="0" fontId="17" fillId="2" borderId="24" xfId="0" applyFont="1" applyFill="1" applyBorder="1" applyAlignment="1" applyProtection="1">
      <alignment horizontal="center" vertical="center" wrapText="1"/>
    </xf>
    <xf numFmtId="168" fontId="17" fillId="2" borderId="24" xfId="0" applyNumberFormat="1" applyFont="1" applyFill="1" applyBorder="1" applyAlignment="1" applyProtection="1">
      <alignment horizontal="center" vertical="center" wrapText="1"/>
    </xf>
    <xf numFmtId="164" fontId="17" fillId="2" borderId="24" xfId="0" applyNumberFormat="1" applyFont="1" applyFill="1" applyBorder="1" applyAlignment="1" applyProtection="1">
      <alignment horizontal="justify" vertical="center" wrapText="1"/>
    </xf>
    <xf numFmtId="164" fontId="17" fillId="0" borderId="24" xfId="0" applyNumberFormat="1" applyFont="1" applyBorder="1" applyAlignment="1" applyProtection="1">
      <alignment horizontal="center" vertical="center" wrapText="1"/>
    </xf>
    <xf numFmtId="0" fontId="34" fillId="0" borderId="0" xfId="0" applyFont="1" applyAlignment="1" applyProtection="1">
      <alignment horizontal="center" vertical="center"/>
    </xf>
    <xf numFmtId="167" fontId="7" fillId="0" borderId="26" xfId="0" applyNumberFormat="1" applyFont="1" applyBorder="1" applyAlignment="1" applyProtection="1">
      <alignment horizontal="center" vertical="center" wrapText="1"/>
    </xf>
    <xf numFmtId="167" fontId="17" fillId="0" borderId="24" xfId="0" applyNumberFormat="1" applyFont="1" applyBorder="1" applyAlignment="1" applyProtection="1">
      <alignment horizontal="center" vertical="center" wrapText="1"/>
    </xf>
    <xf numFmtId="167" fontId="7" fillId="0" borderId="24" xfId="0" applyNumberFormat="1" applyFont="1" applyBorder="1" applyAlignment="1" applyProtection="1">
      <alignment horizontal="center" vertical="center" wrapText="1"/>
    </xf>
    <xf numFmtId="0" fontId="17" fillId="0" borderId="26" xfId="0" applyFont="1" applyBorder="1" applyAlignment="1" applyProtection="1">
      <alignment horizontal="justify" vertical="center" wrapText="1"/>
    </xf>
    <xf numFmtId="0" fontId="7" fillId="18" borderId="26" xfId="0" applyFont="1" applyFill="1" applyBorder="1" applyAlignment="1" applyProtection="1">
      <alignment horizontal="justify" vertical="center" wrapText="1"/>
    </xf>
    <xf numFmtId="167" fontId="17" fillId="2" borderId="24" xfId="0" applyNumberFormat="1" applyFont="1" applyFill="1" applyBorder="1" applyAlignment="1" applyProtection="1">
      <alignment horizontal="center" vertical="center" wrapText="1"/>
    </xf>
    <xf numFmtId="0" fontId="7" fillId="12" borderId="24" xfId="0" applyFont="1" applyFill="1" applyBorder="1" applyAlignment="1" applyProtection="1">
      <alignment horizontal="justify" vertical="center" wrapText="1"/>
    </xf>
    <xf numFmtId="167" fontId="7" fillId="16" borderId="24" xfId="0" applyNumberFormat="1" applyFont="1" applyFill="1" applyBorder="1" applyAlignment="1" applyProtection="1">
      <alignment horizontal="center" vertical="center" wrapText="1"/>
    </xf>
    <xf numFmtId="0" fontId="7" fillId="18" borderId="24" xfId="0" applyFont="1" applyFill="1" applyBorder="1" applyAlignment="1" applyProtection="1">
      <alignment horizontal="justify" vertical="center" wrapText="1"/>
    </xf>
    <xf numFmtId="0" fontId="7" fillId="2" borderId="24" xfId="0" applyFont="1" applyFill="1" applyBorder="1" applyAlignment="1" applyProtection="1">
      <alignment horizontal="justify" vertical="center" wrapText="1"/>
    </xf>
    <xf numFmtId="0" fontId="7" fillId="2" borderId="26" xfId="0" applyFont="1" applyFill="1" applyBorder="1" applyAlignment="1" applyProtection="1">
      <alignment horizontal="center" vertical="center" wrapText="1"/>
    </xf>
    <xf numFmtId="167" fontId="7" fillId="2" borderId="24" xfId="0" applyNumberFormat="1" applyFont="1" applyFill="1" applyBorder="1" applyAlignment="1" applyProtection="1">
      <alignment horizontal="center" vertical="center" wrapText="1"/>
    </xf>
    <xf numFmtId="1" fontId="17" fillId="2" borderId="24" xfId="0" applyNumberFormat="1" applyFont="1" applyFill="1" applyBorder="1" applyAlignment="1" applyProtection="1">
      <alignment horizontal="center" vertical="center" wrapText="1"/>
    </xf>
    <xf numFmtId="2" fontId="17" fillId="0" borderId="24" xfId="0" applyNumberFormat="1" applyFont="1" applyBorder="1" applyAlignment="1" applyProtection="1">
      <alignment horizontal="justify" vertical="center" wrapText="1"/>
    </xf>
    <xf numFmtId="0" fontId="7" fillId="2" borderId="26" xfId="0" applyFont="1" applyFill="1" applyBorder="1" applyAlignment="1" applyProtection="1">
      <alignment horizontal="justify" vertical="center" wrapText="1"/>
    </xf>
    <xf numFmtId="164" fontId="17" fillId="0" borderId="25" xfId="0" applyNumberFormat="1" applyFont="1" applyBorder="1" applyAlignment="1" applyProtection="1">
      <alignment horizontal="center" vertical="center" wrapText="1"/>
    </xf>
    <xf numFmtId="0" fontId="17" fillId="0" borderId="25" xfId="0" applyFont="1" applyBorder="1" applyAlignment="1" applyProtection="1">
      <alignment horizontal="center" vertical="center" wrapText="1"/>
    </xf>
    <xf numFmtId="0" fontId="7" fillId="0" borderId="25" xfId="0" applyFont="1" applyBorder="1" applyAlignment="1" applyProtection="1">
      <alignment horizontal="justify" vertical="center" wrapText="1"/>
    </xf>
    <xf numFmtId="0" fontId="7" fillId="0" borderId="25" xfId="0" applyFont="1" applyBorder="1" applyAlignment="1" applyProtection="1">
      <alignment horizontal="center" vertical="center" wrapText="1"/>
    </xf>
    <xf numFmtId="167" fontId="17" fillId="0" borderId="25" xfId="0" applyNumberFormat="1" applyFont="1" applyBorder="1" applyAlignment="1" applyProtection="1">
      <alignment horizontal="center" vertical="center" wrapText="1"/>
    </xf>
    <xf numFmtId="0" fontId="17" fillId="0" borderId="25" xfId="0" applyFont="1" applyBorder="1" applyAlignment="1" applyProtection="1">
      <alignment horizontal="justify" vertical="center" wrapText="1"/>
    </xf>
    <xf numFmtId="167" fontId="7" fillId="0" borderId="25" xfId="0" applyNumberFormat="1" applyFont="1" applyBorder="1" applyAlignment="1" applyProtection="1">
      <alignment horizontal="center" vertical="center" wrapText="1"/>
    </xf>
    <xf numFmtId="168" fontId="7" fillId="0" borderId="28" xfId="0" applyNumberFormat="1" applyFont="1" applyBorder="1" applyAlignment="1" applyProtection="1">
      <alignment horizontal="center" vertical="center" wrapText="1"/>
    </xf>
    <xf numFmtId="168" fontId="17" fillId="16" borderId="24" xfId="0" applyNumberFormat="1" applyFont="1" applyFill="1" applyBorder="1" applyAlignment="1" applyProtection="1">
      <alignment horizontal="center" vertical="center" wrapText="1"/>
    </xf>
    <xf numFmtId="0" fontId="29" fillId="0" borderId="26" xfId="0" applyFont="1" applyBorder="1" applyAlignment="1" applyProtection="1">
      <alignment horizontal="center" vertical="center" wrapText="1"/>
    </xf>
    <xf numFmtId="1" fontId="7" fillId="0" borderId="26" xfId="0" applyNumberFormat="1" applyFont="1" applyBorder="1" applyAlignment="1" applyProtection="1">
      <alignment horizontal="justify" vertical="center" wrapText="1"/>
    </xf>
    <xf numFmtId="1" fontId="7" fillId="0" borderId="26" xfId="0" applyNumberFormat="1" applyFont="1" applyBorder="1" applyAlignment="1" applyProtection="1">
      <alignment horizontal="center" vertical="center" wrapText="1"/>
    </xf>
    <xf numFmtId="0" fontId="29" fillId="0" borderId="24" xfId="0" applyFont="1" applyBorder="1" applyAlignment="1" applyProtection="1">
      <alignment horizontal="center" vertical="center"/>
    </xf>
    <xf numFmtId="0" fontId="17" fillId="0" borderId="0" xfId="0" applyFont="1" applyAlignment="1" applyProtection="1">
      <alignment horizontal="center" vertical="center" wrapText="1"/>
    </xf>
    <xf numFmtId="0" fontId="17" fillId="12" borderId="24" xfId="0" applyFont="1" applyFill="1" applyBorder="1" applyAlignment="1" applyProtection="1">
      <alignment horizontal="justify" vertical="center" wrapText="1"/>
    </xf>
    <xf numFmtId="9" fontId="7" fillId="0" borderId="24" xfId="0" applyNumberFormat="1" applyFont="1" applyBorder="1" applyAlignment="1" applyProtection="1">
      <alignment horizontal="center" vertical="center" wrapText="1"/>
    </xf>
    <xf numFmtId="0" fontId="7" fillId="0" borderId="24" xfId="1" applyFont="1" applyBorder="1" applyAlignment="1" applyProtection="1">
      <alignment horizontal="justify" vertical="center" wrapText="1"/>
    </xf>
    <xf numFmtId="0" fontId="17" fillId="0" borderId="24" xfId="1" applyFont="1" applyBorder="1" applyAlignment="1" applyProtection="1">
      <alignment horizontal="justify" vertical="center" wrapText="1"/>
    </xf>
    <xf numFmtId="0" fontId="17" fillId="0" borderId="24" xfId="1" applyFont="1" applyBorder="1" applyAlignment="1" applyProtection="1">
      <alignment horizontal="center" vertical="center" wrapText="1"/>
    </xf>
    <xf numFmtId="0" fontId="7" fillId="0" borderId="24" xfId="1" applyFont="1" applyBorder="1" applyAlignment="1" applyProtection="1">
      <alignment horizontal="center" vertical="center" wrapText="1"/>
    </xf>
    <xf numFmtId="168" fontId="7" fillId="0" borderId="24" xfId="1" applyNumberFormat="1" applyFont="1" applyBorder="1" applyAlignment="1" applyProtection="1">
      <alignment horizontal="center" vertical="center" wrapText="1"/>
    </xf>
    <xf numFmtId="169" fontId="17" fillId="0" borderId="24" xfId="18" applyNumberFormat="1" applyFont="1" applyFill="1" applyBorder="1" applyAlignment="1" applyProtection="1">
      <alignment horizontal="center" vertical="center" wrapText="1"/>
    </xf>
    <xf numFmtId="167" fontId="7" fillId="0" borderId="24" xfId="1" applyNumberFormat="1" applyFont="1" applyBorder="1" applyAlignment="1" applyProtection="1">
      <alignment horizontal="justify" vertical="center" wrapText="1"/>
    </xf>
    <xf numFmtId="167" fontId="17" fillId="0" borderId="24" xfId="1" applyNumberFormat="1" applyFont="1" applyBorder="1" applyAlignment="1" applyProtection="1">
      <alignment horizontal="justify" vertical="center" wrapText="1"/>
    </xf>
    <xf numFmtId="49" fontId="7" fillId="0" borderId="24" xfId="1" applyNumberFormat="1" applyFont="1" applyBorder="1" applyAlignment="1" applyProtection="1">
      <alignment horizontal="center" vertical="center" wrapText="1"/>
    </xf>
    <xf numFmtId="0" fontId="7" fillId="0" borderId="24" xfId="0" applyFont="1" applyBorder="1" applyAlignment="1" applyProtection="1">
      <alignment horizontal="justify" vertical="center"/>
    </xf>
    <xf numFmtId="0" fontId="22" fillId="0" borderId="24" xfId="0" applyFont="1" applyBorder="1" applyAlignment="1" applyProtection="1">
      <alignment horizontal="center" vertical="center"/>
    </xf>
    <xf numFmtId="9" fontId="17" fillId="0" borderId="24" xfId="0" applyNumberFormat="1" applyFont="1" applyBorder="1" applyAlignment="1" applyProtection="1">
      <alignment horizontal="center" vertical="center" wrapText="1"/>
    </xf>
    <xf numFmtId="0" fontId="17" fillId="18" borderId="24" xfId="0" applyFont="1" applyFill="1" applyBorder="1" applyAlignment="1" applyProtection="1">
      <alignment horizontal="justify" vertical="center" wrapText="1"/>
    </xf>
    <xf numFmtId="0" fontId="31" fillId="0" borderId="0" xfId="0" applyFont="1" applyProtection="1"/>
    <xf numFmtId="0" fontId="7" fillId="0" borderId="0" xfId="0" applyFont="1" applyProtection="1"/>
    <xf numFmtId="168" fontId="17" fillId="0" borderId="24" xfId="15" applyNumberFormat="1" applyFont="1" applyBorder="1" applyAlignment="1" applyProtection="1">
      <alignment horizontal="center" vertical="center" wrapText="1"/>
    </xf>
    <xf numFmtId="0" fontId="17" fillId="0" borderId="24" xfId="15" applyFont="1" applyBorder="1" applyAlignment="1" applyProtection="1">
      <alignment horizontal="justify" vertical="center" wrapText="1"/>
    </xf>
    <xf numFmtId="0" fontId="17" fillId="0" borderId="24" xfId="15" applyFont="1" applyBorder="1" applyAlignment="1" applyProtection="1">
      <alignment horizontal="center" vertical="center" wrapText="1"/>
    </xf>
    <xf numFmtId="0" fontId="17" fillId="0" borderId="24" xfId="0" applyFont="1" applyBorder="1" applyAlignment="1" applyProtection="1">
      <alignment horizontal="left" vertical="center" wrapText="1"/>
    </xf>
    <xf numFmtId="168" fontId="17" fillId="0" borderId="24" xfId="0" applyNumberFormat="1" applyFont="1" applyBorder="1" applyAlignment="1" applyProtection="1">
      <alignment horizontal="center" vertical="center"/>
    </xf>
    <xf numFmtId="9" fontId="17" fillId="0" borderId="24" xfId="0" applyNumberFormat="1" applyFont="1" applyBorder="1" applyAlignment="1" applyProtection="1">
      <alignment horizontal="justify" vertical="center" wrapText="1"/>
    </xf>
    <xf numFmtId="168" fontId="17" fillId="0" borderId="24" xfId="1" applyNumberFormat="1" applyFont="1" applyBorder="1" applyAlignment="1" applyProtection="1">
      <alignment horizontal="center" vertical="center" wrapText="1"/>
    </xf>
    <xf numFmtId="0" fontId="17" fillId="0" borderId="24" xfId="0" applyFont="1" applyBorder="1" applyAlignment="1" applyProtection="1">
      <alignment horizontal="justify" vertical="center"/>
    </xf>
    <xf numFmtId="14" fontId="17" fillId="0" borderId="24" xfId="0" applyNumberFormat="1" applyFont="1" applyBorder="1" applyAlignment="1" applyProtection="1">
      <alignment horizontal="center" vertical="center" wrapText="1"/>
    </xf>
    <xf numFmtId="0" fontId="9" fillId="0" borderId="24" xfId="0" applyFont="1" applyBorder="1" applyAlignment="1" applyProtection="1">
      <alignment horizontal="center" vertical="center" wrapText="1"/>
    </xf>
    <xf numFmtId="4" fontId="17" fillId="0" borderId="24" xfId="0" applyNumberFormat="1" applyFont="1" applyBorder="1" applyAlignment="1" applyProtection="1">
      <alignment horizontal="center"/>
    </xf>
    <xf numFmtId="0" fontId="17" fillId="0" borderId="24" xfId="0" applyFont="1" applyBorder="1" applyProtection="1"/>
    <xf numFmtId="0" fontId="26" fillId="0" borderId="0" xfId="0" applyFont="1" applyAlignment="1" applyProtection="1">
      <alignment horizontal="center" vertical="center"/>
    </xf>
    <xf numFmtId="0" fontId="23" fillId="0" borderId="0" xfId="0" applyFont="1" applyProtection="1"/>
    <xf numFmtId="0" fontId="0" fillId="0" borderId="0" xfId="0" applyProtection="1"/>
    <xf numFmtId="0" fontId="33" fillId="0" borderId="3" xfId="0" applyFont="1" applyBorder="1" applyProtection="1"/>
    <xf numFmtId="0" fontId="18" fillId="0" borderId="0" xfId="0" applyFont="1" applyProtection="1"/>
    <xf numFmtId="0" fontId="7" fillId="0" borderId="0" xfId="0" applyFont="1" applyProtection="1"/>
    <xf numFmtId="9" fontId="17" fillId="0" borderId="0" xfId="14" applyFont="1" applyFill="1" applyBorder="1" applyProtection="1"/>
    <xf numFmtId="0" fontId="17" fillId="0" borderId="0" xfId="0" applyFont="1" applyProtection="1"/>
    <xf numFmtId="0" fontId="29" fillId="0" borderId="0" xfId="0" applyFont="1" applyAlignment="1" applyProtection="1">
      <alignment horizontal="center" vertical="center" wrapText="1"/>
    </xf>
    <xf numFmtId="0" fontId="29" fillId="0" borderId="0" xfId="0" applyFont="1" applyAlignment="1" applyProtection="1">
      <alignment horizontal="center" vertical="center"/>
    </xf>
    <xf numFmtId="0" fontId="17" fillId="0" borderId="0" xfId="0" applyFont="1" applyAlignment="1" applyProtection="1">
      <alignment horizontal="center" vertical="center"/>
    </xf>
    <xf numFmtId="0" fontId="23" fillId="2" borderId="0" xfId="0" applyFont="1" applyFill="1" applyProtection="1"/>
    <xf numFmtId="0" fontId="0" fillId="2" borderId="0" xfId="0" applyFill="1" applyProtection="1"/>
    <xf numFmtId="0" fontId="33" fillId="0" borderId="3" xfId="0" applyFont="1" applyBorder="1" applyProtection="1"/>
    <xf numFmtId="0" fontId="18" fillId="0" borderId="0" xfId="0" applyFont="1" applyProtection="1"/>
    <xf numFmtId="0" fontId="17" fillId="2" borderId="3" xfId="0" applyFont="1" applyFill="1" applyBorder="1" applyAlignment="1" applyProtection="1">
      <alignment horizontal="center"/>
    </xf>
    <xf numFmtId="0" fontId="17" fillId="2" borderId="0" xfId="0" applyFont="1" applyFill="1" applyProtection="1"/>
    <xf numFmtId="0" fontId="17" fillId="2" borderId="0" xfId="0" applyFont="1" applyFill="1" applyAlignment="1" applyProtection="1">
      <alignment horizontal="center" vertical="center"/>
    </xf>
    <xf numFmtId="0" fontId="7" fillId="0" borderId="0" xfId="0" applyFont="1" applyAlignment="1" applyProtection="1">
      <alignment horizontal="justify" vertical="center"/>
    </xf>
    <xf numFmtId="0" fontId="7" fillId="0" borderId="0" xfId="0" applyFont="1" applyAlignment="1" applyProtection="1">
      <alignment horizontal="justify" vertical="center" wrapText="1"/>
    </xf>
    <xf numFmtId="0" fontId="7" fillId="0" borderId="0" xfId="0" applyFont="1" applyAlignment="1" applyProtection="1">
      <alignment horizontal="center" wrapText="1"/>
    </xf>
    <xf numFmtId="0" fontId="7" fillId="0" borderId="2" xfId="0" applyFont="1" applyBorder="1" applyProtection="1"/>
    <xf numFmtId="165" fontId="7" fillId="0" borderId="2" xfId="0" applyNumberFormat="1" applyFont="1" applyBorder="1" applyProtection="1"/>
    <xf numFmtId="0" fontId="7" fillId="3" borderId="0" xfId="0" applyFont="1" applyFill="1" applyProtection="1"/>
    <xf numFmtId="0" fontId="9" fillId="0" borderId="23" xfId="0" applyFont="1" applyBorder="1" applyAlignment="1" applyProtection="1">
      <alignment horizontal="center"/>
    </xf>
    <xf numFmtId="0" fontId="30" fillId="0" borderId="0" xfId="0" applyFont="1" applyAlignment="1" applyProtection="1">
      <alignment horizontal="center" vertical="center"/>
    </xf>
    <xf numFmtId="0" fontId="7" fillId="0" borderId="0" xfId="0" applyFont="1" applyAlignment="1" applyProtection="1">
      <alignment horizontal="center"/>
    </xf>
    <xf numFmtId="165" fontId="7" fillId="0" borderId="0" xfId="0" applyNumberFormat="1" applyFont="1" applyProtection="1"/>
    <xf numFmtId="0" fontId="17" fillId="0" borderId="20" xfId="0" applyFont="1" applyBorder="1" applyAlignment="1" applyProtection="1">
      <alignment horizontal="center" vertical="center"/>
    </xf>
    <xf numFmtId="0" fontId="17" fillId="2" borderId="4" xfId="0" applyFont="1" applyFill="1" applyBorder="1" applyAlignment="1" applyProtection="1">
      <alignment horizontal="center"/>
    </xf>
    <xf numFmtId="0" fontId="17" fillId="2" borderId="5" xfId="0" applyFont="1" applyFill="1" applyBorder="1" applyProtection="1"/>
    <xf numFmtId="0" fontId="17" fillId="2" borderId="5" xfId="0" applyFont="1" applyFill="1" applyBorder="1" applyAlignment="1" applyProtection="1">
      <alignment horizontal="center" vertical="center"/>
    </xf>
    <xf numFmtId="0" fontId="7" fillId="0" borderId="5" xfId="0" applyFont="1" applyBorder="1" applyAlignment="1" applyProtection="1">
      <alignment horizontal="justify" vertical="center"/>
    </xf>
    <xf numFmtId="0" fontId="7" fillId="0" borderId="5" xfId="0" applyFont="1" applyBorder="1" applyProtection="1"/>
    <xf numFmtId="0" fontId="29" fillId="0" borderId="18" xfId="0" applyFont="1" applyBorder="1" applyAlignment="1" applyProtection="1">
      <alignment horizontal="center" vertical="center"/>
    </xf>
    <xf numFmtId="0" fontId="20" fillId="0" borderId="19" xfId="0" applyFont="1" applyBorder="1" applyAlignment="1" applyProtection="1">
      <alignment vertical="center"/>
    </xf>
    <xf numFmtId="0" fontId="20" fillId="0" borderId="21" xfId="0" applyFont="1" applyBorder="1" applyAlignment="1" applyProtection="1">
      <alignment vertical="center"/>
    </xf>
    <xf numFmtId="0" fontId="20" fillId="0" borderId="6" xfId="0" applyFont="1" applyBorder="1" applyAlignment="1" applyProtection="1">
      <alignment horizontal="center"/>
    </xf>
    <xf numFmtId="0" fontId="9" fillId="0" borderId="7" xfId="0" applyFont="1" applyBorder="1" applyAlignment="1" applyProtection="1">
      <alignment horizontal="center"/>
    </xf>
    <xf numFmtId="0" fontId="7" fillId="0" borderId="7" xfId="0" applyFont="1" applyBorder="1" applyProtection="1"/>
    <xf numFmtId="0" fontId="9" fillId="0" borderId="6" xfId="0" applyFont="1" applyBorder="1" applyProtection="1"/>
    <xf numFmtId="0" fontId="9" fillId="0" borderId="7" xfId="0" applyFont="1" applyBorder="1" applyProtection="1"/>
    <xf numFmtId="0" fontId="20" fillId="0" borderId="7" xfId="0" applyFont="1" applyBorder="1" applyProtection="1"/>
    <xf numFmtId="0" fontId="20" fillId="0" borderId="13" xfId="0" applyFont="1" applyBorder="1" applyProtection="1"/>
    <xf numFmtId="0" fontId="20" fillId="0" borderId="14" xfId="0" applyFont="1" applyBorder="1" applyAlignment="1" applyProtection="1">
      <alignment horizontal="center" vertical="center"/>
    </xf>
    <xf numFmtId="0" fontId="20" fillId="0" borderId="15" xfId="0" applyFont="1" applyBorder="1" applyAlignment="1" applyProtection="1">
      <alignment horizontal="center" vertical="center"/>
    </xf>
    <xf numFmtId="0" fontId="20" fillId="0" borderId="17" xfId="0" applyFont="1" applyBorder="1" applyAlignment="1" applyProtection="1">
      <alignment horizontal="center" vertical="center"/>
    </xf>
    <xf numFmtId="0" fontId="23" fillId="2" borderId="11" xfId="0" applyFont="1" applyFill="1" applyBorder="1" applyProtection="1"/>
    <xf numFmtId="0" fontId="17" fillId="0" borderId="0" xfId="0" applyFont="1" applyAlignment="1" applyProtection="1">
      <alignment horizontal="center"/>
    </xf>
    <xf numFmtId="0" fontId="9" fillId="0" borderId="0" xfId="0" applyFont="1" applyAlignment="1" applyProtection="1">
      <alignment horizontal="left"/>
    </xf>
    <xf numFmtId="0" fontId="29" fillId="0" borderId="12" xfId="0" applyFont="1" applyBorder="1" applyAlignment="1" applyProtection="1">
      <alignment horizontal="center" vertical="center"/>
    </xf>
    <xf numFmtId="0" fontId="20" fillId="0" borderId="16" xfId="0" applyFont="1" applyBorder="1" applyAlignment="1" applyProtection="1">
      <alignment horizontal="center" vertical="center"/>
    </xf>
    <xf numFmtId="0" fontId="20" fillId="0" borderId="5" xfId="0" applyFont="1" applyBorder="1" applyAlignment="1" applyProtection="1">
      <alignment horizontal="center" vertical="center"/>
    </xf>
    <xf numFmtId="0" fontId="20" fillId="0" borderId="10" xfId="0" applyFont="1" applyBorder="1" applyAlignment="1" applyProtection="1">
      <alignment horizontal="center" vertical="center"/>
    </xf>
    <xf numFmtId="0" fontId="17" fillId="2" borderId="6" xfId="0" applyFont="1" applyFill="1" applyBorder="1" applyAlignment="1" applyProtection="1">
      <alignment horizontal="center"/>
    </xf>
    <xf numFmtId="0" fontId="17" fillId="2" borderId="7" xfId="0" applyFont="1" applyFill="1" applyBorder="1" applyAlignment="1" applyProtection="1">
      <alignment horizontal="center"/>
    </xf>
    <xf numFmtId="0" fontId="17" fillId="2" borderId="1" xfId="0" applyFont="1" applyFill="1" applyBorder="1" applyAlignment="1" applyProtection="1">
      <alignment horizontal="center"/>
    </xf>
    <xf numFmtId="0" fontId="7" fillId="0" borderId="6"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7" fillId="0" borderId="6" xfId="0" applyFont="1" applyBorder="1" applyAlignment="1" applyProtection="1">
      <alignment horizontal="center" vertical="center"/>
    </xf>
    <xf numFmtId="0" fontId="7" fillId="0" borderId="7" xfId="0" applyFont="1" applyBorder="1" applyAlignment="1" applyProtection="1">
      <alignment horizontal="center" vertical="center"/>
    </xf>
    <xf numFmtId="0" fontId="7" fillId="0" borderId="1" xfId="0" applyFont="1" applyBorder="1" applyAlignment="1" applyProtection="1">
      <alignment horizontal="center" vertical="center"/>
    </xf>
    <xf numFmtId="0" fontId="20" fillId="0" borderId="6" xfId="0" applyFont="1" applyBorder="1" applyAlignment="1" applyProtection="1">
      <alignment horizontal="center" vertical="center"/>
    </xf>
    <xf numFmtId="0" fontId="20" fillId="0" borderId="1" xfId="0" applyFont="1" applyBorder="1" applyAlignment="1" applyProtection="1">
      <alignment horizontal="center" vertical="center"/>
    </xf>
    <xf numFmtId="4" fontId="17" fillId="0" borderId="8" xfId="0" applyNumberFormat="1" applyFont="1" applyBorder="1" applyAlignment="1" applyProtection="1">
      <alignment horizontal="center" vertical="center"/>
    </xf>
    <xf numFmtId="0" fontId="20" fillId="0" borderId="8" xfId="0" applyFont="1" applyBorder="1" applyAlignment="1" applyProtection="1">
      <alignment horizontal="center" vertical="center"/>
    </xf>
    <xf numFmtId="10" fontId="20" fillId="6" borderId="8" xfId="14" applyNumberFormat="1" applyFont="1" applyFill="1" applyBorder="1" applyAlignment="1" applyProtection="1">
      <alignment horizontal="center" vertical="center"/>
    </xf>
    <xf numFmtId="0" fontId="17" fillId="2" borderId="0" xfId="0" applyFont="1" applyFill="1" applyAlignment="1" applyProtection="1">
      <alignment horizontal="center"/>
    </xf>
    <xf numFmtId="10" fontId="20" fillId="5" borderId="8" xfId="14"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0" fillId="0" borderId="0" xfId="0" applyFont="1" applyAlignment="1" applyProtection="1">
      <alignment horizontal="center" vertical="center"/>
    </xf>
    <xf numFmtId="10" fontId="20" fillId="2" borderId="0" xfId="14" applyNumberFormat="1" applyFont="1" applyFill="1" applyBorder="1" applyAlignment="1" applyProtection="1">
      <alignment horizontal="center" vertical="center"/>
    </xf>
    <xf numFmtId="0" fontId="20" fillId="0" borderId="9" xfId="0" applyFont="1" applyBorder="1" applyAlignment="1" applyProtection="1">
      <alignment horizontal="center" vertical="center" wrapText="1"/>
    </xf>
    <xf numFmtId="10" fontId="20" fillId="6" borderId="8" xfId="18" applyNumberFormat="1" applyFont="1" applyFill="1" applyBorder="1" applyAlignment="1" applyProtection="1">
      <alignment horizontal="center" vertical="center"/>
    </xf>
    <xf numFmtId="10" fontId="20" fillId="4" borderId="8" xfId="18" applyNumberFormat="1" applyFont="1" applyFill="1" applyBorder="1" applyAlignment="1" applyProtection="1">
      <alignment horizontal="center" vertical="center"/>
    </xf>
    <xf numFmtId="0" fontId="20" fillId="0" borderId="9" xfId="0" applyFont="1" applyBorder="1" applyAlignment="1" applyProtection="1">
      <alignment horizontal="center" vertical="center"/>
    </xf>
    <xf numFmtId="0" fontId="29" fillId="19" borderId="0" xfId="0" applyFont="1" applyFill="1" applyAlignment="1" applyProtection="1">
      <alignment horizontal="center" vertical="center"/>
    </xf>
    <xf numFmtId="10" fontId="20" fillId="4" borderId="8" xfId="14" applyNumberFormat="1" applyFont="1" applyFill="1" applyBorder="1" applyAlignment="1" applyProtection="1">
      <alignment horizontal="center" vertical="center"/>
    </xf>
    <xf numFmtId="0" fontId="29" fillId="2" borderId="0" xfId="0" applyFont="1" applyFill="1" applyAlignment="1" applyProtection="1">
      <alignment horizontal="center"/>
    </xf>
    <xf numFmtId="0" fontId="29" fillId="2" borderId="0" xfId="0" applyFont="1" applyFill="1" applyProtection="1"/>
    <xf numFmtId="0" fontId="29" fillId="2" borderId="0" xfId="0" applyFont="1" applyFill="1" applyAlignment="1" applyProtection="1">
      <alignment horizontal="center" vertical="center"/>
    </xf>
    <xf numFmtId="0" fontId="0" fillId="0" borderId="0" xfId="0" applyAlignment="1" applyProtection="1">
      <alignment horizontal="justify" vertical="center" wrapText="1"/>
    </xf>
    <xf numFmtId="0" fontId="0" fillId="0" borderId="0" xfId="0" applyAlignment="1" applyProtection="1">
      <alignment horizontal="center" wrapText="1"/>
    </xf>
    <xf numFmtId="0" fontId="8" fillId="0" borderId="0" xfId="0" applyFont="1" applyProtection="1"/>
    <xf numFmtId="9" fontId="29" fillId="0" borderId="0" xfId="14" applyFont="1" applyProtection="1"/>
    <xf numFmtId="0" fontId="29" fillId="0" borderId="0" xfId="0" applyFont="1" applyProtection="1"/>
    <xf numFmtId="0" fontId="23" fillId="2" borderId="0" xfId="0" applyFont="1" applyFill="1" applyAlignment="1" applyProtection="1">
      <alignment horizontal="center"/>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59">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D35C55"/>
        </patternFill>
      </fill>
    </dxf>
    <dxf>
      <fill>
        <patternFill>
          <bgColor rgb="FFFFFB53"/>
        </patternFill>
      </fill>
    </dxf>
    <dxf>
      <fill>
        <patternFill>
          <bgColor rgb="FFC399DB"/>
        </patternFill>
      </fill>
    </dxf>
    <dxf>
      <fill>
        <patternFill>
          <bgColor rgb="FF82D6EA"/>
        </patternFill>
      </fill>
    </dxf>
    <dxf>
      <fill>
        <patternFill>
          <bgColor rgb="FF8FDF8B"/>
        </patternFill>
      </fill>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58"/>
      <tableStyleElement type="headerRow" dxfId="57"/>
      <tableStyleElement type="totalRow" dxfId="56"/>
      <tableStyleElement type="firstColumn" dxfId="55"/>
      <tableStyleElement type="firstRowStripe" dxfId="54"/>
      <tableStyleElement type="secondRowStripe" dxfId="53"/>
      <tableStyleElement type="firstColumnStripe" dxfId="52"/>
      <tableStyleElement type="firstSubtotalColumn" dxfId="51"/>
      <tableStyleElement type="firstSubtotalRow" dxfId="50"/>
      <tableStyleElement type="secondSubtotalRow" dxfId="49"/>
      <tableStyleElement type="firstRowSubheading" dxfId="48"/>
      <tableStyleElement type="secondRowSubheading" dxfId="47"/>
      <tableStyleElement type="pageFieldLabels" dxfId="46"/>
      <tableStyleElement type="pageFieldValues" dxfId="45"/>
    </tableStyle>
    <tableStyle name="Seguimiento OCI 2" table="0" count="14" xr9:uid="{00000000-0011-0000-FFFF-FFFF01000000}">
      <tableStyleElement type="wholeTable" dxfId="44"/>
      <tableStyleElement type="headerRow" dxfId="43"/>
      <tableStyleElement type="totalRow" dxfId="42"/>
      <tableStyleElement type="firstColumn" dxfId="41"/>
      <tableStyleElement type="firstRowStripe" dxfId="40"/>
      <tableStyleElement type="secondRowStripe" dxfId="39"/>
      <tableStyleElement type="firstColumnStripe" dxfId="38"/>
      <tableStyleElement type="firstSubtotalColumn" dxfId="37"/>
      <tableStyleElement type="firstSubtotalRow" dxfId="36"/>
      <tableStyleElement type="secondSubtotalRow" dxfId="35"/>
      <tableStyleElement type="firstRowSubheading" dxfId="34"/>
      <tableStyleElement type="secondRowSubheading" dxfId="33"/>
      <tableStyleElement type="pageFieldLabels" dxfId="32"/>
      <tableStyleElement type="pageFieldValues" dxfId="31"/>
    </tableStyle>
  </tableStyles>
  <colors>
    <mruColors>
      <color rgb="FF37CBFF"/>
      <color rgb="FFFFFF5D"/>
      <color rgb="FF7DDDFF"/>
      <color rgb="FF91DC76"/>
      <color rgb="FFC399DB"/>
      <color rgb="FFD35C55"/>
      <color rgb="FFDC7F7A"/>
      <color rgb="FF8FDC8B"/>
      <color rgb="FFBC8FDD"/>
      <color rgb="FF82D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codeName="Hoja1">
    <tabColor theme="8" tint="-0.249977111117893"/>
    <pageSetUpPr fitToPage="1"/>
  </sheetPr>
  <dimension ref="A1:K27"/>
  <sheetViews>
    <sheetView showGridLines="0" topLeftCell="A2" workbookViewId="0">
      <selection activeCell="A28" sqref="A28:XFD31"/>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11"/>
      <c r="B1" s="11"/>
      <c r="C1" s="11"/>
      <c r="D1" s="11"/>
      <c r="E1" s="11"/>
      <c r="F1" s="11"/>
      <c r="G1" s="11"/>
      <c r="H1" s="11"/>
      <c r="I1" s="11"/>
    </row>
    <row r="2" spans="1:9" ht="12.95" customHeight="1" x14ac:dyDescent="0.2">
      <c r="A2" s="11"/>
      <c r="B2" s="11"/>
      <c r="C2" s="11"/>
      <c r="D2" s="11"/>
      <c r="E2" s="11"/>
      <c r="F2" s="11"/>
      <c r="G2" s="11"/>
      <c r="H2" s="11"/>
      <c r="I2" s="11"/>
    </row>
    <row r="3" spans="1:9" ht="12.95" customHeight="1" x14ac:dyDescent="0.2">
      <c r="A3" s="11"/>
      <c r="B3" s="11"/>
      <c r="C3" s="11"/>
      <c r="D3" s="11"/>
      <c r="E3" s="11"/>
      <c r="F3" s="11"/>
      <c r="G3" s="11"/>
      <c r="H3" s="11"/>
      <c r="I3" s="11"/>
    </row>
    <row r="4" spans="1:9" ht="12.95" customHeight="1" x14ac:dyDescent="0.2">
      <c r="A4" s="11"/>
      <c r="B4" s="11"/>
      <c r="C4" s="11"/>
      <c r="D4" s="11"/>
      <c r="E4" s="11"/>
      <c r="F4" s="11"/>
      <c r="G4" s="11"/>
      <c r="H4" s="11"/>
      <c r="I4" s="11"/>
    </row>
    <row r="5" spans="1:9" ht="12.95" customHeight="1" x14ac:dyDescent="0.2">
      <c r="A5" s="11"/>
      <c r="B5" s="11"/>
      <c r="C5" s="11"/>
      <c r="D5" s="11"/>
      <c r="E5" s="11"/>
      <c r="F5" s="11"/>
      <c r="G5" s="11"/>
      <c r="H5" s="11"/>
      <c r="I5" s="11"/>
    </row>
    <row r="6" spans="1:9" ht="12.95" customHeight="1" x14ac:dyDescent="0.2">
      <c r="A6" s="11"/>
      <c r="B6" s="11"/>
      <c r="C6" s="11"/>
      <c r="D6" s="11"/>
      <c r="E6" s="11"/>
      <c r="F6" s="11"/>
      <c r="G6" s="11"/>
      <c r="H6" s="11"/>
      <c r="I6" s="11"/>
    </row>
    <row r="7" spans="1:9" ht="12.95" customHeight="1" x14ac:dyDescent="0.2">
      <c r="A7" s="16" t="s">
        <v>1850</v>
      </c>
      <c r="B7" s="16"/>
      <c r="C7" s="16"/>
      <c r="D7" s="16"/>
      <c r="E7" s="16"/>
      <c r="F7" s="16"/>
      <c r="G7" s="16"/>
      <c r="H7" s="16"/>
      <c r="I7" s="16"/>
    </row>
    <row r="8" spans="1:9" ht="12.95" customHeight="1" x14ac:dyDescent="0.2">
      <c r="A8" s="17" t="s">
        <v>1851</v>
      </c>
      <c r="B8" s="17"/>
      <c r="C8" s="17"/>
      <c r="D8" s="17"/>
      <c r="E8" s="17"/>
      <c r="F8" s="17"/>
      <c r="G8" s="17"/>
      <c r="H8" s="17"/>
      <c r="I8" s="17"/>
    </row>
    <row r="9" spans="1:9" ht="12.95" customHeight="1" x14ac:dyDescent="0.2">
      <c r="A9" s="18" t="s">
        <v>722</v>
      </c>
      <c r="B9" s="18"/>
      <c r="C9" s="18"/>
      <c r="D9" s="18"/>
      <c r="E9" s="18"/>
      <c r="F9" s="18"/>
      <c r="G9" s="18"/>
      <c r="H9" s="18"/>
      <c r="I9" s="18"/>
    </row>
    <row r="10" spans="1:9" ht="12.95" customHeight="1" x14ac:dyDescent="0.2">
      <c r="A10" s="18" t="s">
        <v>2348</v>
      </c>
      <c r="B10" s="18"/>
      <c r="C10" s="18"/>
      <c r="D10" s="18"/>
      <c r="E10" s="18"/>
      <c r="F10" s="18"/>
      <c r="G10" s="18"/>
      <c r="H10" s="18"/>
      <c r="I10" s="18"/>
    </row>
    <row r="11" spans="1:9" ht="18.95" customHeight="1" x14ac:dyDescent="0.2">
      <c r="A11" s="12"/>
      <c r="B11" s="12"/>
      <c r="C11" s="12"/>
      <c r="D11" s="12"/>
      <c r="E11" s="12"/>
      <c r="F11" s="12"/>
      <c r="G11" s="12"/>
      <c r="H11" s="12"/>
      <c r="I11" s="12"/>
    </row>
    <row r="12" spans="1:9" ht="18.95" customHeight="1" x14ac:dyDescent="0.2">
      <c r="A12" s="15" t="s">
        <v>2791</v>
      </c>
      <c r="B12" s="15"/>
      <c r="C12" s="15"/>
      <c r="D12" s="15"/>
      <c r="E12" s="15"/>
      <c r="F12" s="15"/>
      <c r="G12" s="15"/>
      <c r="H12" s="15"/>
      <c r="I12" s="15"/>
    </row>
    <row r="13" spans="1:9" ht="18.95" customHeight="1" x14ac:dyDescent="0.2">
      <c r="A13" s="15"/>
      <c r="B13" s="15"/>
      <c r="C13" s="15"/>
      <c r="D13" s="15"/>
      <c r="E13" s="15"/>
      <c r="F13" s="15"/>
      <c r="G13" s="15"/>
      <c r="H13" s="15"/>
      <c r="I13" s="15"/>
    </row>
    <row r="14" spans="1:9" ht="18.95" customHeight="1" x14ac:dyDescent="0.2">
      <c r="A14" s="15"/>
      <c r="B14" s="15"/>
      <c r="C14" s="15"/>
      <c r="D14" s="15"/>
      <c r="E14" s="15"/>
      <c r="F14" s="15"/>
      <c r="G14" s="15"/>
      <c r="H14" s="15"/>
      <c r="I14" s="15"/>
    </row>
    <row r="15" spans="1:9" ht="18.95" customHeight="1" x14ac:dyDescent="0.2">
      <c r="A15" s="15"/>
      <c r="B15" s="15"/>
      <c r="C15" s="15"/>
      <c r="D15" s="15"/>
      <c r="E15" s="15"/>
      <c r="F15" s="15"/>
      <c r="G15" s="15"/>
      <c r="H15" s="15"/>
      <c r="I15" s="15"/>
    </row>
    <row r="16" spans="1:9" ht="18.95" customHeight="1" x14ac:dyDescent="0.2">
      <c r="A16" s="15"/>
      <c r="B16" s="15"/>
      <c r="C16" s="15"/>
      <c r="D16" s="15"/>
      <c r="E16" s="15"/>
      <c r="F16" s="15"/>
      <c r="G16" s="15"/>
      <c r="H16" s="15"/>
      <c r="I16" s="15"/>
    </row>
    <row r="17" spans="1:9" ht="18.95" customHeight="1" x14ac:dyDescent="0.2">
      <c r="A17" s="15"/>
      <c r="B17" s="15"/>
      <c r="C17" s="15"/>
      <c r="D17" s="15"/>
      <c r="E17" s="15"/>
      <c r="F17" s="15"/>
      <c r="G17" s="15"/>
      <c r="H17" s="15"/>
      <c r="I17" s="15"/>
    </row>
    <row r="18" spans="1:9" ht="18.95" customHeight="1" x14ac:dyDescent="0.2">
      <c r="A18" s="15"/>
      <c r="B18" s="15"/>
      <c r="C18" s="15"/>
      <c r="D18" s="15"/>
      <c r="E18" s="15"/>
      <c r="F18" s="15"/>
      <c r="G18" s="15"/>
      <c r="H18" s="15"/>
      <c r="I18" s="15"/>
    </row>
    <row r="19" spans="1:9" ht="18.95" customHeight="1" x14ac:dyDescent="0.2">
      <c r="A19" s="15" t="s">
        <v>1852</v>
      </c>
      <c r="B19" s="15"/>
      <c r="C19" s="15"/>
      <c r="D19" s="15"/>
      <c r="E19" s="15"/>
      <c r="F19" s="15"/>
      <c r="G19" s="15"/>
      <c r="H19" s="15"/>
      <c r="I19" s="15"/>
    </row>
    <row r="20" spans="1:9" ht="18.95" customHeight="1" x14ac:dyDescent="0.2">
      <c r="A20" s="15"/>
      <c r="B20" s="15"/>
      <c r="C20" s="15"/>
      <c r="D20" s="15"/>
      <c r="E20" s="15"/>
      <c r="F20" s="15"/>
      <c r="G20" s="15"/>
      <c r="H20" s="15"/>
      <c r="I20" s="15"/>
    </row>
    <row r="21" spans="1:9" ht="18.95" customHeight="1" x14ac:dyDescent="0.2">
      <c r="A21" s="15"/>
      <c r="B21" s="15"/>
      <c r="C21" s="15"/>
      <c r="D21" s="15"/>
      <c r="E21" s="15"/>
      <c r="F21" s="15"/>
      <c r="G21" s="15"/>
      <c r="H21" s="15"/>
      <c r="I21" s="15"/>
    </row>
    <row r="22" spans="1:9" ht="18.95" customHeight="1" x14ac:dyDescent="0.2">
      <c r="A22" s="15"/>
      <c r="B22" s="15"/>
      <c r="C22" s="15"/>
      <c r="D22" s="15"/>
      <c r="E22" s="15"/>
      <c r="F22" s="15"/>
      <c r="G22" s="15"/>
      <c r="H22" s="15"/>
      <c r="I22" s="15"/>
    </row>
    <row r="23" spans="1:9" ht="18.95" customHeight="1" x14ac:dyDescent="0.2">
      <c r="A23" s="15"/>
      <c r="B23" s="15"/>
      <c r="C23" s="15"/>
      <c r="D23" s="15"/>
      <c r="E23" s="15"/>
      <c r="F23" s="15"/>
      <c r="G23" s="15"/>
      <c r="H23" s="15"/>
      <c r="I23" s="15"/>
    </row>
    <row r="24" spans="1:9" ht="18.95" customHeight="1" x14ac:dyDescent="0.2">
      <c r="A24" s="15"/>
      <c r="B24" s="15"/>
      <c r="C24" s="15"/>
      <c r="D24" s="15"/>
      <c r="E24" s="15"/>
      <c r="F24" s="15"/>
      <c r="G24" s="15"/>
      <c r="H24" s="15"/>
      <c r="I24" s="15"/>
    </row>
    <row r="25" spans="1:9" ht="18.95" customHeight="1" x14ac:dyDescent="0.2">
      <c r="A25" s="15"/>
      <c r="B25" s="15"/>
      <c r="C25" s="15"/>
      <c r="D25" s="15"/>
      <c r="E25" s="15"/>
      <c r="F25" s="15"/>
      <c r="G25" s="15"/>
      <c r="H25" s="15"/>
      <c r="I25" s="15"/>
    </row>
    <row r="26" spans="1:9" ht="18.95" customHeight="1" x14ac:dyDescent="0.2">
      <c r="A26" s="15"/>
      <c r="B26" s="15"/>
      <c r="C26" s="15"/>
      <c r="D26" s="15"/>
      <c r="E26" s="15"/>
      <c r="F26" s="15"/>
      <c r="G26" s="15"/>
      <c r="H26" s="15"/>
      <c r="I26" s="15"/>
    </row>
    <row r="27" spans="1:9" ht="18.95" customHeight="1" x14ac:dyDescent="0.2">
      <c r="A27" s="15"/>
      <c r="B27" s="15"/>
      <c r="C27" s="15"/>
      <c r="D27" s="15"/>
      <c r="E27" s="15"/>
      <c r="F27" s="15"/>
      <c r="G27" s="15"/>
      <c r="H27" s="15"/>
      <c r="I27" s="15"/>
    </row>
  </sheetData>
  <sheetProtection algorithmName="SHA-512" hashValue="YZp/XugarUnMH5OflWIWddez1CzH9FuBOLwJkVlwxqDSQN+yCpMRKulOm+vqNbAI1TAh0NjMXkpbVI9VzkgxNA==" saltValue="iO3mVfl1Vmwywe2EWsK2fg==" spinCount="100000" sheet="1" insertHyperlinks="0" selectLockedCells="1" selectUnlockedCells="1"/>
  <mergeCells count="6">
    <mergeCell ref="A19:I27"/>
    <mergeCell ref="A12:I18"/>
    <mergeCell ref="A7:I7"/>
    <mergeCell ref="A8:I8"/>
    <mergeCell ref="A9:I9"/>
    <mergeCell ref="A10:I10"/>
  </mergeCells>
  <pageMargins left="0.11811023622047245" right="0.11811023622047245" top="0.74803149606299213" bottom="0.74803149606299213" header="0.31496062992125984" footer="0.31496062992125984"/>
  <pageSetup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33"/>
  <sheetViews>
    <sheetView showGridLines="0" zoomScale="90" zoomScaleNormal="90" workbookViewId="0">
      <selection activeCell="B13" sqref="B13"/>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10"/>
      <c r="B1" s="10"/>
      <c r="C1" s="10"/>
    </row>
    <row r="2" spans="1:3" x14ac:dyDescent="0.2">
      <c r="A2" s="10"/>
      <c r="B2" s="10"/>
      <c r="C2" s="10"/>
    </row>
    <row r="3" spans="1:3" x14ac:dyDescent="0.2">
      <c r="A3" s="10"/>
      <c r="B3" s="10"/>
      <c r="C3" s="10"/>
    </row>
    <row r="4" spans="1:3" x14ac:dyDescent="0.2">
      <c r="A4" s="10"/>
      <c r="B4" s="10"/>
      <c r="C4" s="10"/>
    </row>
    <row r="5" spans="1:3" x14ac:dyDescent="0.2">
      <c r="A5" s="10"/>
      <c r="B5" s="10"/>
      <c r="C5" s="10"/>
    </row>
    <row r="6" spans="1:3" ht="23.25" customHeight="1" x14ac:dyDescent="0.2">
      <c r="A6" s="1" t="s">
        <v>1611</v>
      </c>
      <c r="B6" s="1" t="s">
        <v>708</v>
      </c>
      <c r="C6" s="1" t="s">
        <v>1612</v>
      </c>
    </row>
    <row r="7" spans="1:3" ht="17.100000000000001" customHeight="1" x14ac:dyDescent="0.2">
      <c r="A7" s="2" t="s">
        <v>1588</v>
      </c>
      <c r="B7" s="3" t="s">
        <v>1578</v>
      </c>
      <c r="C7" s="3" t="s">
        <v>710</v>
      </c>
    </row>
    <row r="8" spans="1:3" ht="17.100000000000001" customHeight="1" x14ac:dyDescent="0.2">
      <c r="A8" s="4" t="s">
        <v>1593</v>
      </c>
      <c r="B8" s="5" t="s">
        <v>1579</v>
      </c>
      <c r="C8" s="5" t="s">
        <v>709</v>
      </c>
    </row>
    <row r="9" spans="1:3" ht="17.100000000000001" customHeight="1" x14ac:dyDescent="0.2">
      <c r="A9" s="2" t="s">
        <v>1595</v>
      </c>
      <c r="B9" s="3" t="s">
        <v>1580</v>
      </c>
      <c r="C9" s="3" t="s">
        <v>711</v>
      </c>
    </row>
    <row r="10" spans="1:3" ht="17.100000000000001" customHeight="1" x14ac:dyDescent="0.2">
      <c r="A10" s="2" t="s">
        <v>418</v>
      </c>
      <c r="B10" s="3" t="s">
        <v>1581</v>
      </c>
      <c r="C10" s="3" t="s">
        <v>712</v>
      </c>
    </row>
    <row r="11" spans="1:3" ht="17.100000000000001" customHeight="1" x14ac:dyDescent="0.2">
      <c r="A11" s="2" t="s">
        <v>1589</v>
      </c>
      <c r="B11" s="3" t="s">
        <v>1582</v>
      </c>
      <c r="C11" s="3" t="s">
        <v>716</v>
      </c>
    </row>
    <row r="12" spans="1:3" ht="17.100000000000001" customHeight="1" x14ac:dyDescent="0.2">
      <c r="A12" s="2" t="s">
        <v>1594</v>
      </c>
      <c r="B12" s="3" t="s">
        <v>1583</v>
      </c>
      <c r="C12" s="3" t="s">
        <v>713</v>
      </c>
    </row>
    <row r="13" spans="1:3" ht="17.100000000000001" customHeight="1" x14ac:dyDescent="0.2">
      <c r="A13" s="2" t="s">
        <v>1596</v>
      </c>
      <c r="B13" s="3" t="s">
        <v>1584</v>
      </c>
      <c r="C13" s="3" t="s">
        <v>714</v>
      </c>
    </row>
    <row r="14" spans="1:3" ht="17.100000000000001" customHeight="1" x14ac:dyDescent="0.2">
      <c r="A14" s="2" t="s">
        <v>1590</v>
      </c>
      <c r="B14" s="3" t="s">
        <v>1585</v>
      </c>
      <c r="C14" s="3" t="s">
        <v>715</v>
      </c>
    </row>
    <row r="15" spans="1:3" ht="17.100000000000001" customHeight="1" x14ac:dyDescent="0.2">
      <c r="A15" s="2" t="s">
        <v>1592</v>
      </c>
      <c r="B15" s="3" t="s">
        <v>1586</v>
      </c>
      <c r="C15" s="3" t="s">
        <v>717</v>
      </c>
    </row>
    <row r="16" spans="1:3" ht="17.100000000000001" customHeight="1" x14ac:dyDescent="0.2">
      <c r="A16" s="2" t="s">
        <v>332</v>
      </c>
      <c r="B16" s="3" t="s">
        <v>718</v>
      </c>
      <c r="C16" s="3" t="s">
        <v>718</v>
      </c>
    </row>
    <row r="17" spans="1:3" ht="17.100000000000001" customHeight="1" x14ac:dyDescent="0.2">
      <c r="A17" s="2" t="s">
        <v>298</v>
      </c>
      <c r="B17" s="3" t="s">
        <v>719</v>
      </c>
      <c r="C17" s="3" t="s">
        <v>719</v>
      </c>
    </row>
    <row r="18" spans="1:3" ht="17.100000000000001" customHeight="1" x14ac:dyDescent="0.2">
      <c r="A18" s="2" t="s">
        <v>1616</v>
      </c>
      <c r="B18" s="3" t="s">
        <v>1617</v>
      </c>
      <c r="C18" s="3" t="s">
        <v>1613</v>
      </c>
    </row>
    <row r="19" spans="1:3" ht="17.100000000000001" customHeight="1" x14ac:dyDescent="0.2">
      <c r="A19" s="2" t="s">
        <v>1859</v>
      </c>
      <c r="B19" s="3" t="s">
        <v>1860</v>
      </c>
      <c r="C19" s="3" t="s">
        <v>1704</v>
      </c>
    </row>
    <row r="20" spans="1:3" ht="17.100000000000001" customHeight="1" x14ac:dyDescent="0.2">
      <c r="A20" s="2" t="s">
        <v>1913</v>
      </c>
      <c r="B20" s="3" t="s">
        <v>1988</v>
      </c>
      <c r="C20" s="3"/>
    </row>
    <row r="21" spans="1:3" ht="17.100000000000001" customHeight="1" x14ac:dyDescent="0.2">
      <c r="A21" s="2" t="s">
        <v>2073</v>
      </c>
      <c r="B21" s="3" t="s">
        <v>2074</v>
      </c>
      <c r="C21" s="3"/>
    </row>
    <row r="22" spans="1:3" ht="17.100000000000001" customHeight="1" x14ac:dyDescent="0.2">
      <c r="A22" s="2" t="s">
        <v>1615</v>
      </c>
      <c r="B22" s="3" t="s">
        <v>1614</v>
      </c>
      <c r="C22" s="3" t="s">
        <v>1610</v>
      </c>
    </row>
    <row r="23" spans="1:3" ht="17.100000000000001" customHeight="1" x14ac:dyDescent="0.2">
      <c r="A23" s="2" t="s">
        <v>316</v>
      </c>
      <c r="B23" s="3" t="s">
        <v>720</v>
      </c>
      <c r="C23" s="3" t="s">
        <v>720</v>
      </c>
    </row>
    <row r="24" spans="1:3" ht="17.100000000000001" customHeight="1" x14ac:dyDescent="0.2">
      <c r="A24" s="2" t="s">
        <v>289</v>
      </c>
      <c r="B24" s="3" t="s">
        <v>721</v>
      </c>
      <c r="C24" s="3" t="s">
        <v>721</v>
      </c>
    </row>
    <row r="25" spans="1:3" ht="17.100000000000001" customHeight="1" x14ac:dyDescent="0.2">
      <c r="A25" s="2" t="s">
        <v>296</v>
      </c>
      <c r="B25" s="3" t="s">
        <v>722</v>
      </c>
      <c r="C25" s="3" t="s">
        <v>722</v>
      </c>
    </row>
    <row r="26" spans="1:3" ht="17.100000000000001" customHeight="1" x14ac:dyDescent="0.2">
      <c r="A26" s="2" t="s">
        <v>1591</v>
      </c>
      <c r="B26" s="3" t="s">
        <v>1587</v>
      </c>
      <c r="C26" s="3" t="s">
        <v>725</v>
      </c>
    </row>
    <row r="27" spans="1:3" ht="17.100000000000001" customHeight="1" x14ac:dyDescent="0.2">
      <c r="A27" s="2" t="s">
        <v>1702</v>
      </c>
      <c r="B27" s="3" t="s">
        <v>1703</v>
      </c>
      <c r="C27" s="3" t="s">
        <v>1704</v>
      </c>
    </row>
    <row r="28" spans="1:3" ht="17.100000000000001" customHeight="1" x14ac:dyDescent="0.2">
      <c r="A28" s="13" t="s">
        <v>2057</v>
      </c>
      <c r="B28" s="3" t="s">
        <v>2058</v>
      </c>
      <c r="C28" s="3"/>
    </row>
    <row r="29" spans="1:3" ht="17.100000000000001" customHeight="1" x14ac:dyDescent="0.2">
      <c r="A29" s="6" t="s">
        <v>1840</v>
      </c>
      <c r="B29" s="9" t="s">
        <v>1839</v>
      </c>
      <c r="C29" s="3" t="s">
        <v>1704</v>
      </c>
    </row>
    <row r="30" spans="1:3" ht="17.100000000000001" customHeight="1" x14ac:dyDescent="0.2">
      <c r="A30" s="8" t="s">
        <v>1857</v>
      </c>
      <c r="B30" s="7" t="s">
        <v>1858</v>
      </c>
      <c r="C30" s="3" t="s">
        <v>1704</v>
      </c>
    </row>
    <row r="31" spans="1:3" ht="17.100000000000001" customHeight="1" x14ac:dyDescent="0.2">
      <c r="A31" s="6" t="s">
        <v>2060</v>
      </c>
      <c r="B31" s="9" t="s">
        <v>2061</v>
      </c>
      <c r="C31" s="3"/>
    </row>
    <row r="32" spans="1:3" ht="17.100000000000001" customHeight="1" x14ac:dyDescent="0.2">
      <c r="A32" s="2" t="s">
        <v>2180</v>
      </c>
      <c r="B32" s="14" t="s">
        <v>2181</v>
      </c>
      <c r="C32" s="3"/>
    </row>
    <row r="33" spans="1:3" ht="17.100000000000001" customHeight="1" x14ac:dyDescent="0.2">
      <c r="A33" s="2" t="s">
        <v>723</v>
      </c>
      <c r="B33" s="3" t="s">
        <v>724</v>
      </c>
      <c r="C33" s="3" t="s">
        <v>724</v>
      </c>
    </row>
  </sheetData>
  <sheetProtection algorithmName="SHA-512" hashValue="ujjFvq7LuLW5jNPaRn7gZu0QLtClJA/aDpUKMnw+E71FEIAeMdbWYfAGarKL+gGArAca0XUOOQJuyyS4dl6nGQ==" saltValue="mLkvQFpcYtFgXmDcX+D/nw=="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R999"/>
  <sheetViews>
    <sheetView showGridLines="0" tabSelected="1" zoomScale="80" zoomScaleNormal="80" zoomScaleSheetLayoutView="80" zoomScalePageLayoutView="60" workbookViewId="0">
      <pane ySplit="1" topLeftCell="A2" activePane="bottomLeft" state="frozen"/>
      <selection activeCell="M1" sqref="M1"/>
      <selection pane="bottomLeft"/>
    </sheetView>
  </sheetViews>
  <sheetFormatPr baseColWidth="10" defaultRowHeight="12.75" x14ac:dyDescent="0.2"/>
  <cols>
    <col min="1" max="1" width="13.7109375" style="199" customWidth="1"/>
    <col min="2" max="2" width="13.5703125" style="200" customWidth="1"/>
    <col min="3" max="3" width="10.85546875" style="200" hidden="1" customWidth="1"/>
    <col min="4" max="4" width="14" style="200" customWidth="1"/>
    <col min="5" max="5" width="13.7109375" style="201" customWidth="1"/>
    <col min="6" max="6" width="115.140625" style="123" customWidth="1"/>
    <col min="7" max="7" width="85.42578125" style="123" customWidth="1"/>
    <col min="8" max="8" width="52.85546875" style="123" customWidth="1"/>
    <col min="9" max="9" width="52.85546875" style="202" customWidth="1"/>
    <col min="10" max="10" width="40" style="203" customWidth="1"/>
    <col min="11" max="11" width="15.5703125" style="123" customWidth="1"/>
    <col min="12" max="12" width="15.140625" style="123" customWidth="1"/>
    <col min="13" max="13" width="13" style="123" customWidth="1"/>
    <col min="14" max="14" width="19.85546875" style="123" customWidth="1"/>
    <col min="15" max="16" width="20.28515625" style="204" customWidth="1"/>
    <col min="17" max="17" width="15.140625" style="123" customWidth="1"/>
    <col min="18" max="18" width="23.5703125" style="205" customWidth="1"/>
    <col min="19" max="19" width="17.85546875" style="206" hidden="1" customWidth="1"/>
    <col min="20" max="20" width="20.85546875" style="206" hidden="1" customWidth="1"/>
    <col min="21" max="21" width="18.140625" style="206" hidden="1" customWidth="1"/>
    <col min="22" max="22" width="30.85546875" style="206" hidden="1" customWidth="1"/>
    <col min="23" max="24" width="14.5703125" style="129" customWidth="1"/>
    <col min="25" max="25" width="27.85546875" style="130" customWidth="1"/>
    <col min="26" max="26" width="35.85546875" style="130" hidden="1" customWidth="1"/>
    <col min="27" max="27" width="14.5703125" style="131" hidden="1" customWidth="1"/>
    <col min="28" max="28" width="37.28515625" style="131" hidden="1" customWidth="1"/>
    <col min="29" max="29" width="12" style="121" hidden="1" customWidth="1"/>
    <col min="30" max="30" width="11.7109375" style="121" hidden="1" customWidth="1"/>
    <col min="31" max="31" width="32.140625" style="121" hidden="1" customWidth="1"/>
    <col min="32" max="32" width="31.7109375" style="121" hidden="1" customWidth="1"/>
    <col min="33" max="33" width="22.85546875" style="132" customWidth="1"/>
    <col min="34" max="34" width="19.28515625" style="132" customWidth="1"/>
    <col min="35" max="36" width="11.42578125" style="133"/>
    <col min="37" max="37" width="18.140625" style="133" bestFit="1" customWidth="1"/>
    <col min="38" max="38" width="11.42578125" style="133"/>
    <col min="39" max="39" width="20.85546875" style="133" bestFit="1" customWidth="1"/>
    <col min="40" max="40" width="10" style="133" customWidth="1"/>
    <col min="41" max="41" width="20.85546875" style="133" bestFit="1" customWidth="1"/>
    <col min="42" max="43" width="11.42578125" style="123"/>
    <col min="44" max="44" width="22.28515625" style="123" customWidth="1"/>
    <col min="45" max="16384" width="11.42578125" style="123"/>
  </cols>
  <sheetData>
    <row r="1" spans="1:44" s="31" customFormat="1" ht="48.75" customHeight="1" x14ac:dyDescent="0.2">
      <c r="A1" s="19" t="s">
        <v>1058</v>
      </c>
      <c r="B1" s="19" t="s">
        <v>420</v>
      </c>
      <c r="C1" s="19" t="s">
        <v>1057</v>
      </c>
      <c r="D1" s="19" t="s">
        <v>221</v>
      </c>
      <c r="E1" s="20" t="s">
        <v>10</v>
      </c>
      <c r="F1" s="21" t="s">
        <v>1059</v>
      </c>
      <c r="G1" s="21" t="s">
        <v>11</v>
      </c>
      <c r="H1" s="21" t="s">
        <v>12</v>
      </c>
      <c r="I1" s="21" t="s">
        <v>217</v>
      </c>
      <c r="J1" s="21" t="s">
        <v>1060</v>
      </c>
      <c r="K1" s="21" t="s">
        <v>1061</v>
      </c>
      <c r="L1" s="22" t="s">
        <v>1062</v>
      </c>
      <c r="M1" s="22" t="s">
        <v>1063</v>
      </c>
      <c r="N1" s="21" t="s">
        <v>1064</v>
      </c>
      <c r="O1" s="23" t="s">
        <v>1205</v>
      </c>
      <c r="P1" s="23" t="s">
        <v>2624</v>
      </c>
      <c r="Q1" s="21" t="s">
        <v>218</v>
      </c>
      <c r="R1" s="24" t="s">
        <v>699</v>
      </c>
      <c r="S1" s="19" t="s">
        <v>5</v>
      </c>
      <c r="T1" s="19" t="s">
        <v>4</v>
      </c>
      <c r="U1" s="19" t="s">
        <v>6</v>
      </c>
      <c r="V1" s="19" t="s">
        <v>35</v>
      </c>
      <c r="W1" s="19" t="s">
        <v>134</v>
      </c>
      <c r="X1" s="19" t="s">
        <v>135</v>
      </c>
      <c r="Y1" s="19" t="s">
        <v>138</v>
      </c>
      <c r="Z1" s="19" t="s">
        <v>36</v>
      </c>
      <c r="AA1" s="19" t="s">
        <v>220</v>
      </c>
      <c r="AB1" s="19" t="s">
        <v>219</v>
      </c>
      <c r="AC1" s="25" t="s">
        <v>136</v>
      </c>
      <c r="AD1" s="25" t="s">
        <v>137</v>
      </c>
      <c r="AE1" s="25" t="s">
        <v>142</v>
      </c>
      <c r="AF1" s="25" t="s">
        <v>143</v>
      </c>
      <c r="AG1" s="26" t="s">
        <v>165</v>
      </c>
      <c r="AH1" s="27">
        <v>45200</v>
      </c>
      <c r="AI1" s="28"/>
      <c r="AJ1" s="29"/>
      <c r="AK1" s="30"/>
      <c r="AN1" s="32"/>
      <c r="AO1" s="30" t="s">
        <v>2403</v>
      </c>
      <c r="AQ1" s="33"/>
      <c r="AR1" s="34" t="s">
        <v>2626</v>
      </c>
    </row>
    <row r="2" spans="1:44" s="31" customFormat="1" ht="291" customHeight="1" x14ac:dyDescent="0.2">
      <c r="A2" s="35">
        <f>IF(ISBLANK(D2),"",COUNTA($D$2:D2))</f>
        <v>1</v>
      </c>
      <c r="B2" s="36">
        <f t="shared" ref="B2:B87" si="0">ROW()-1</f>
        <v>1</v>
      </c>
      <c r="C2" s="37"/>
      <c r="D2" s="38" t="s">
        <v>2770</v>
      </c>
      <c r="E2" s="35" t="s">
        <v>14</v>
      </c>
      <c r="F2" s="39" t="s">
        <v>2788</v>
      </c>
      <c r="G2" s="39" t="s">
        <v>2771</v>
      </c>
      <c r="H2" s="39" t="s">
        <v>2772</v>
      </c>
      <c r="I2" s="39" t="s">
        <v>2773</v>
      </c>
      <c r="J2" s="38" t="s">
        <v>2774</v>
      </c>
      <c r="K2" s="38">
        <v>1</v>
      </c>
      <c r="L2" s="40">
        <v>45184</v>
      </c>
      <c r="M2" s="40">
        <v>45191</v>
      </c>
      <c r="N2" s="41">
        <v>1</v>
      </c>
      <c r="O2" s="36" t="s">
        <v>1595</v>
      </c>
      <c r="P2" s="38" t="s">
        <v>2775</v>
      </c>
      <c r="Q2" s="38">
        <v>1</v>
      </c>
      <c r="R2" s="42">
        <f t="shared" ref="R2:R65" si="1">IF(Q2/K2&gt;1,100,+Q2/K2*100)</f>
        <v>100</v>
      </c>
      <c r="S2" s="43">
        <f t="shared" ref="S2:S65" si="2">+N2*R2/100</f>
        <v>1</v>
      </c>
      <c r="T2" s="43">
        <f t="shared" ref="T2:T65" si="3">IF(M2&lt;=$AH$1,S2,0)</f>
        <v>1</v>
      </c>
      <c r="U2" s="43">
        <f t="shared" ref="U2:U65" si="4">IF($AH$1&gt;=M2,N2,0)</f>
        <v>1</v>
      </c>
      <c r="V2" s="37"/>
      <c r="W2" s="44" t="str">
        <f t="shared" ref="W2:W65" si="5">IF(R2=100,"CUMPLIDA",IF(M2-$AH$1&lt;0,"VENCIDA",IF(M2-$AH$1&lt;=30,"PRÓXIMA A VENCER",IF(R2&gt;0,"CON AVANCE","EN TERMINO"))))</f>
        <v>CUMPLIDA</v>
      </c>
      <c r="X2" s="44" t="str">
        <f t="shared" ref="X2:X65" si="6">IF(A2&lt;&gt;"",IF(AD2=1,"VENCIDO",IF(AD2=2,"PRÓXIMO A VENCER",IF(AD2=3,"EN TERMINO",IF(AD2=4,"CON AVANCE",IF(AD2=5,"CUMPLIDO",))))),"")</f>
        <v>PRÓXIMO A VENCER</v>
      </c>
      <c r="Y2" s="35" t="s">
        <v>2787</v>
      </c>
      <c r="Z2" s="35" t="str">
        <f>AF2</f>
        <v>H1AEF-CAT781-2023</v>
      </c>
      <c r="AA2" s="45">
        <f t="shared" ref="AA2:AA33" si="7">IF(A2&lt;&gt;"",1,AA1+1)</f>
        <v>1</v>
      </c>
      <c r="AB2" s="45" t="str">
        <f t="shared" ref="AB2" si="8">CONCATENATE(Z2," - ",AA2)</f>
        <v>H1AEF-CAT781-2023 - 1</v>
      </c>
      <c r="AC2" s="46">
        <f>IF(W2="VENCIDA",1,IF(W2="PRÓXIMA A VENCER",2,IF(W2="EN TERMINO",3,IF(W2="CON AVANCE",4,IF(W2="CUMPLIDA",5,)))))</f>
        <v>5</v>
      </c>
      <c r="AD2" s="46">
        <f>IF(AA3=AA2+1,MIN(AC2,AD3),AC2)</f>
        <v>2</v>
      </c>
      <c r="AE2" s="46" t="str">
        <f t="shared" ref="AE2:AE65" si="9">IF(A2&lt;&gt;"",MID(F2,1,FIND(" ",F2,1)-1),AE1)</f>
        <v>H1AEF-CAT781-2023.</v>
      </c>
      <c r="AF2" s="46" t="str">
        <f>IFERROR(MID(AE2,1,FIND(".",AE2,1)-1),AE2)</f>
        <v>H1AEF-CAT781-2023</v>
      </c>
      <c r="AG2" s="47"/>
      <c r="AH2" s="48"/>
      <c r="AI2" s="49"/>
    </row>
    <row r="3" spans="1:44" s="31" customFormat="1" ht="291" customHeight="1" x14ac:dyDescent="0.2">
      <c r="A3" s="35" t="str">
        <f>IF(ISBLANK(D3),"",COUNTA($D$2:D3))</f>
        <v/>
      </c>
      <c r="B3" s="36">
        <f t="shared" si="0"/>
        <v>2</v>
      </c>
      <c r="C3" s="37"/>
      <c r="D3" s="38"/>
      <c r="E3" s="35" t="s">
        <v>14</v>
      </c>
      <c r="F3" s="39" t="s">
        <v>2789</v>
      </c>
      <c r="G3" s="39" t="s">
        <v>2771</v>
      </c>
      <c r="H3" s="39" t="s">
        <v>2776</v>
      </c>
      <c r="I3" s="39" t="s">
        <v>2777</v>
      </c>
      <c r="J3" s="38" t="s">
        <v>2778</v>
      </c>
      <c r="K3" s="38">
        <v>1</v>
      </c>
      <c r="L3" s="40">
        <v>45184</v>
      </c>
      <c r="M3" s="40">
        <v>45291</v>
      </c>
      <c r="N3" s="41">
        <v>15.285714285714286</v>
      </c>
      <c r="O3" s="36" t="s">
        <v>1589</v>
      </c>
      <c r="P3" s="38" t="s">
        <v>2506</v>
      </c>
      <c r="Q3" s="38">
        <v>0</v>
      </c>
      <c r="R3" s="42">
        <f t="shared" si="1"/>
        <v>0</v>
      </c>
      <c r="S3" s="43">
        <f t="shared" si="2"/>
        <v>0</v>
      </c>
      <c r="T3" s="43">
        <f t="shared" si="3"/>
        <v>0</v>
      </c>
      <c r="U3" s="43">
        <f t="shared" si="4"/>
        <v>0</v>
      </c>
      <c r="V3" s="37"/>
      <c r="W3" s="44" t="str">
        <f t="shared" si="5"/>
        <v>EN TERMINO</v>
      </c>
      <c r="X3" s="44" t="str">
        <f t="shared" si="6"/>
        <v/>
      </c>
      <c r="Y3" s="35" t="s">
        <v>2787</v>
      </c>
      <c r="Z3" s="35" t="str">
        <f t="shared" ref="Z3:Z10" si="10">AF3</f>
        <v>H1AEF-CAT781-2023</v>
      </c>
      <c r="AA3" s="45">
        <f t="shared" si="7"/>
        <v>2</v>
      </c>
      <c r="AB3" s="45" t="str">
        <f t="shared" ref="AB3:AB10" si="11">CONCATENATE(Z3," - ",AA3)</f>
        <v>H1AEF-CAT781-2023 - 2</v>
      </c>
      <c r="AC3" s="46">
        <f t="shared" ref="AC3:AC66" si="12">IF(W3="VENCIDA",1,IF(W3="PRÓXIMA A VENCER",2,IF(W3="EN TERMINO",3,IF(W3="CON AVANCE",4,IF(W3="CUMPLIDA",5,)))))</f>
        <v>3</v>
      </c>
      <c r="AD3" s="46">
        <f t="shared" ref="AD3:AD66" si="13">IF(AA4=AA3+1,MIN(AC3,AD4),AC3)</f>
        <v>2</v>
      </c>
      <c r="AE3" s="46" t="str">
        <f t="shared" si="9"/>
        <v>H1AEF-CAT781-2023.</v>
      </c>
      <c r="AF3" s="46" t="str">
        <f t="shared" ref="AF3:AF66" si="14">IFERROR(MID(AE3,1,FIND(".",AE3,1)-1),AE3)</f>
        <v>H1AEF-CAT781-2023</v>
      </c>
      <c r="AG3" s="47"/>
      <c r="AH3" s="48"/>
      <c r="AI3" s="49"/>
    </row>
    <row r="4" spans="1:44" s="31" customFormat="1" ht="291" customHeight="1" x14ac:dyDescent="0.2">
      <c r="A4" s="35" t="str">
        <f>IF(ISBLANK(D4),"",COUNTA($D$2:D4))</f>
        <v/>
      </c>
      <c r="B4" s="36">
        <f t="shared" si="0"/>
        <v>3</v>
      </c>
      <c r="C4" s="37"/>
      <c r="D4" s="38"/>
      <c r="E4" s="35" t="s">
        <v>14</v>
      </c>
      <c r="F4" s="39" t="s">
        <v>2790</v>
      </c>
      <c r="G4" s="39" t="s">
        <v>2771</v>
      </c>
      <c r="H4" s="39" t="s">
        <v>2779</v>
      </c>
      <c r="I4" s="39" t="s">
        <v>2518</v>
      </c>
      <c r="J4" s="38" t="s">
        <v>2413</v>
      </c>
      <c r="K4" s="38">
        <v>2</v>
      </c>
      <c r="L4" s="40">
        <v>45184</v>
      </c>
      <c r="M4" s="40">
        <v>45230</v>
      </c>
      <c r="N4" s="41">
        <v>6.5714285714285712</v>
      </c>
      <c r="O4" s="36" t="s">
        <v>1595</v>
      </c>
      <c r="P4" s="38" t="s">
        <v>2775</v>
      </c>
      <c r="Q4" s="38">
        <v>0</v>
      </c>
      <c r="R4" s="42">
        <f t="shared" si="1"/>
        <v>0</v>
      </c>
      <c r="S4" s="43">
        <f t="shared" si="2"/>
        <v>0</v>
      </c>
      <c r="T4" s="43">
        <f t="shared" si="3"/>
        <v>0</v>
      </c>
      <c r="U4" s="43">
        <f t="shared" si="4"/>
        <v>0</v>
      </c>
      <c r="V4" s="37"/>
      <c r="W4" s="44" t="str">
        <f t="shared" si="5"/>
        <v>PRÓXIMA A VENCER</v>
      </c>
      <c r="X4" s="44" t="str">
        <f t="shared" si="6"/>
        <v/>
      </c>
      <c r="Y4" s="35" t="s">
        <v>2787</v>
      </c>
      <c r="Z4" s="35" t="str">
        <f t="shared" si="10"/>
        <v>H1AEF-CAT781-2023</v>
      </c>
      <c r="AA4" s="45">
        <f t="shared" si="7"/>
        <v>3</v>
      </c>
      <c r="AB4" s="45" t="str">
        <f t="shared" si="11"/>
        <v>H1AEF-CAT781-2023 - 3</v>
      </c>
      <c r="AC4" s="46">
        <f t="shared" si="12"/>
        <v>2</v>
      </c>
      <c r="AD4" s="46">
        <f t="shared" si="13"/>
        <v>2</v>
      </c>
      <c r="AE4" s="46" t="str">
        <f t="shared" si="9"/>
        <v>H1AEF-CAT781-2023.</v>
      </c>
      <c r="AF4" s="46" t="str">
        <f t="shared" si="14"/>
        <v>H1AEF-CAT781-2023</v>
      </c>
      <c r="AG4" s="47"/>
      <c r="AH4" s="48"/>
      <c r="AI4" s="49"/>
    </row>
    <row r="5" spans="1:44" s="31" customFormat="1" ht="291" customHeight="1" x14ac:dyDescent="0.2">
      <c r="A5" s="35">
        <f>IF(ISBLANK(D5),"",COUNTA($D$2:D5))</f>
        <v>2</v>
      </c>
      <c r="B5" s="36">
        <f t="shared" si="0"/>
        <v>4</v>
      </c>
      <c r="C5" s="37"/>
      <c r="D5" s="38" t="s">
        <v>2770</v>
      </c>
      <c r="E5" s="35" t="s">
        <v>1763</v>
      </c>
      <c r="F5" s="39" t="s">
        <v>2780</v>
      </c>
      <c r="G5" s="39" t="s">
        <v>2781</v>
      </c>
      <c r="H5" s="39" t="s">
        <v>2782</v>
      </c>
      <c r="I5" s="39" t="s">
        <v>2783</v>
      </c>
      <c r="J5" s="38" t="s">
        <v>2784</v>
      </c>
      <c r="K5" s="38">
        <v>1</v>
      </c>
      <c r="L5" s="40">
        <v>45184</v>
      </c>
      <c r="M5" s="40">
        <v>45199</v>
      </c>
      <c r="N5" s="41">
        <v>2.1428571428571428</v>
      </c>
      <c r="O5" s="36" t="s">
        <v>1595</v>
      </c>
      <c r="P5" s="38" t="s">
        <v>2499</v>
      </c>
      <c r="Q5" s="38">
        <v>1</v>
      </c>
      <c r="R5" s="42">
        <f t="shared" si="1"/>
        <v>100</v>
      </c>
      <c r="S5" s="43">
        <f t="shared" si="2"/>
        <v>2.1428571428571428</v>
      </c>
      <c r="T5" s="43">
        <f t="shared" si="3"/>
        <v>2.1428571428571428</v>
      </c>
      <c r="U5" s="43">
        <f t="shared" si="4"/>
        <v>2.1428571428571428</v>
      </c>
      <c r="V5" s="37"/>
      <c r="W5" s="44" t="str">
        <f t="shared" si="5"/>
        <v>CUMPLIDA</v>
      </c>
      <c r="X5" s="44" t="str">
        <f t="shared" si="6"/>
        <v>PRÓXIMO A VENCER</v>
      </c>
      <c r="Y5" s="35" t="s">
        <v>2787</v>
      </c>
      <c r="Z5" s="35" t="str">
        <f t="shared" si="10"/>
        <v>H2AEF-CAT781-2023</v>
      </c>
      <c r="AA5" s="45">
        <f t="shared" si="7"/>
        <v>1</v>
      </c>
      <c r="AB5" s="45" t="str">
        <f t="shared" si="11"/>
        <v>H2AEF-CAT781-2023 - 1</v>
      </c>
      <c r="AC5" s="46">
        <f t="shared" si="12"/>
        <v>5</v>
      </c>
      <c r="AD5" s="46">
        <f t="shared" si="13"/>
        <v>2</v>
      </c>
      <c r="AE5" s="46" t="str">
        <f t="shared" si="9"/>
        <v>H2AEF-CAT781-2023.</v>
      </c>
      <c r="AF5" s="46" t="str">
        <f t="shared" si="14"/>
        <v>H2AEF-CAT781-2023</v>
      </c>
      <c r="AG5" s="47"/>
      <c r="AH5" s="48"/>
      <c r="AI5" s="49"/>
    </row>
    <row r="6" spans="1:44" s="31" customFormat="1" ht="291" customHeight="1" x14ac:dyDescent="0.2">
      <c r="A6" s="35" t="str">
        <f>IF(ISBLANK(D6),"",COUNTA($D$2:D6))</f>
        <v/>
      </c>
      <c r="B6" s="36">
        <f t="shared" si="0"/>
        <v>5</v>
      </c>
      <c r="C6" s="37"/>
      <c r="D6" s="38"/>
      <c r="E6" s="35" t="s">
        <v>1763</v>
      </c>
      <c r="F6" s="39" t="s">
        <v>2785</v>
      </c>
      <c r="G6" s="39" t="s">
        <v>2781</v>
      </c>
      <c r="H6" s="39" t="s">
        <v>2776</v>
      </c>
      <c r="I6" s="39" t="s">
        <v>2777</v>
      </c>
      <c r="J6" s="38" t="s">
        <v>2778</v>
      </c>
      <c r="K6" s="38">
        <v>1</v>
      </c>
      <c r="L6" s="40">
        <v>45184</v>
      </c>
      <c r="M6" s="40">
        <v>45291</v>
      </c>
      <c r="N6" s="41">
        <v>15.285714285714286</v>
      </c>
      <c r="O6" s="36" t="s">
        <v>1589</v>
      </c>
      <c r="P6" s="38" t="s">
        <v>2506</v>
      </c>
      <c r="Q6" s="38">
        <v>0</v>
      </c>
      <c r="R6" s="42">
        <f t="shared" si="1"/>
        <v>0</v>
      </c>
      <c r="S6" s="43">
        <f t="shared" si="2"/>
        <v>0</v>
      </c>
      <c r="T6" s="43">
        <f t="shared" si="3"/>
        <v>0</v>
      </c>
      <c r="U6" s="43">
        <f t="shared" si="4"/>
        <v>0</v>
      </c>
      <c r="V6" s="37"/>
      <c r="W6" s="44" t="str">
        <f t="shared" si="5"/>
        <v>EN TERMINO</v>
      </c>
      <c r="X6" s="44" t="str">
        <f t="shared" si="6"/>
        <v/>
      </c>
      <c r="Y6" s="35" t="s">
        <v>2787</v>
      </c>
      <c r="Z6" s="35" t="str">
        <f t="shared" si="10"/>
        <v>H2AEF-CAT781-2023</v>
      </c>
      <c r="AA6" s="45">
        <f t="shared" si="7"/>
        <v>2</v>
      </c>
      <c r="AB6" s="45" t="str">
        <f t="shared" si="11"/>
        <v>H2AEF-CAT781-2023 - 2</v>
      </c>
      <c r="AC6" s="46">
        <f t="shared" si="12"/>
        <v>3</v>
      </c>
      <c r="AD6" s="46">
        <f t="shared" si="13"/>
        <v>2</v>
      </c>
      <c r="AE6" s="46" t="str">
        <f t="shared" si="9"/>
        <v>H2AEF-CAT781-2023.</v>
      </c>
      <c r="AF6" s="46" t="str">
        <f t="shared" si="14"/>
        <v>H2AEF-CAT781-2023</v>
      </c>
      <c r="AG6" s="47"/>
      <c r="AH6" s="48"/>
      <c r="AI6" s="49"/>
    </row>
    <row r="7" spans="1:44" s="31" customFormat="1" ht="291" customHeight="1" x14ac:dyDescent="0.2">
      <c r="A7" s="35" t="str">
        <f>IF(ISBLANK(D7),"",COUNTA($D$2:D7))</f>
        <v/>
      </c>
      <c r="B7" s="36">
        <f t="shared" si="0"/>
        <v>6</v>
      </c>
      <c r="C7" s="37"/>
      <c r="D7" s="38"/>
      <c r="E7" s="35" t="s">
        <v>1763</v>
      </c>
      <c r="F7" s="39" t="s">
        <v>2786</v>
      </c>
      <c r="G7" s="39" t="s">
        <v>2781</v>
      </c>
      <c r="H7" s="39" t="s">
        <v>2779</v>
      </c>
      <c r="I7" s="39" t="s">
        <v>2518</v>
      </c>
      <c r="J7" s="38" t="s">
        <v>2413</v>
      </c>
      <c r="K7" s="38">
        <v>2</v>
      </c>
      <c r="L7" s="40">
        <v>45184</v>
      </c>
      <c r="M7" s="40">
        <v>45230</v>
      </c>
      <c r="N7" s="41">
        <v>6.5714285714285712</v>
      </c>
      <c r="O7" s="36" t="s">
        <v>1595</v>
      </c>
      <c r="P7" s="38" t="s">
        <v>2775</v>
      </c>
      <c r="Q7" s="38">
        <v>0</v>
      </c>
      <c r="R7" s="42">
        <f t="shared" si="1"/>
        <v>0</v>
      </c>
      <c r="S7" s="43">
        <f t="shared" si="2"/>
        <v>0</v>
      </c>
      <c r="T7" s="43">
        <f t="shared" si="3"/>
        <v>0</v>
      </c>
      <c r="U7" s="43">
        <f t="shared" si="4"/>
        <v>0</v>
      </c>
      <c r="V7" s="37"/>
      <c r="W7" s="44" t="str">
        <f t="shared" si="5"/>
        <v>PRÓXIMA A VENCER</v>
      </c>
      <c r="X7" s="44" t="str">
        <f t="shared" si="6"/>
        <v/>
      </c>
      <c r="Y7" s="35" t="s">
        <v>2787</v>
      </c>
      <c r="Z7" s="35" t="str">
        <f t="shared" si="10"/>
        <v>H2AEF-CAT781-2023</v>
      </c>
      <c r="AA7" s="45">
        <f t="shared" si="7"/>
        <v>3</v>
      </c>
      <c r="AB7" s="45" t="str">
        <f t="shared" si="11"/>
        <v>H2AEF-CAT781-2023 - 3</v>
      </c>
      <c r="AC7" s="46">
        <f t="shared" si="12"/>
        <v>2</v>
      </c>
      <c r="AD7" s="46">
        <f t="shared" si="13"/>
        <v>2</v>
      </c>
      <c r="AE7" s="46" t="str">
        <f t="shared" si="9"/>
        <v>H2AEF-CAT781-2023.</v>
      </c>
      <c r="AF7" s="46" t="str">
        <f t="shared" si="14"/>
        <v>H2AEF-CAT781-2023</v>
      </c>
      <c r="AG7" s="47"/>
      <c r="AH7" s="48"/>
      <c r="AI7" s="49"/>
    </row>
    <row r="8" spans="1:44" s="31" customFormat="1" ht="291" customHeight="1" x14ac:dyDescent="0.2">
      <c r="A8" s="35">
        <f>IF(ISBLANK(D8),"",COUNTA($D$2:D8))</f>
        <v>3</v>
      </c>
      <c r="B8" s="36">
        <f t="shared" si="0"/>
        <v>7</v>
      </c>
      <c r="C8" s="37"/>
      <c r="D8" s="38" t="s">
        <v>667</v>
      </c>
      <c r="E8" s="35" t="s">
        <v>2191</v>
      </c>
      <c r="F8" s="39" t="s">
        <v>2633</v>
      </c>
      <c r="G8" s="39" t="s">
        <v>2634</v>
      </c>
      <c r="H8" s="39" t="s">
        <v>2635</v>
      </c>
      <c r="I8" s="39" t="s">
        <v>2636</v>
      </c>
      <c r="J8" s="38" t="s">
        <v>2637</v>
      </c>
      <c r="K8" s="38">
        <v>1</v>
      </c>
      <c r="L8" s="40">
        <v>45142</v>
      </c>
      <c r="M8" s="40">
        <v>45291</v>
      </c>
      <c r="N8" s="41">
        <f t="shared" ref="N8" si="15">(+M8-L8)/7</f>
        <v>21.285714285714285</v>
      </c>
      <c r="O8" s="36" t="s">
        <v>1595</v>
      </c>
      <c r="P8" s="38" t="s">
        <v>2499</v>
      </c>
      <c r="Q8" s="38">
        <v>0</v>
      </c>
      <c r="R8" s="42">
        <f t="shared" si="1"/>
        <v>0</v>
      </c>
      <c r="S8" s="43">
        <f t="shared" si="2"/>
        <v>0</v>
      </c>
      <c r="T8" s="43">
        <f t="shared" si="3"/>
        <v>0</v>
      </c>
      <c r="U8" s="43">
        <f t="shared" si="4"/>
        <v>0</v>
      </c>
      <c r="V8" s="37"/>
      <c r="W8" s="44" t="str">
        <f t="shared" si="5"/>
        <v>EN TERMINO</v>
      </c>
      <c r="X8" s="44" t="str">
        <f t="shared" si="6"/>
        <v>EN TERMINO</v>
      </c>
      <c r="Y8" s="35" t="s">
        <v>2756</v>
      </c>
      <c r="Z8" s="35" t="str">
        <f t="shared" si="10"/>
        <v>H1ACPColombiaRural</v>
      </c>
      <c r="AA8" s="45">
        <f t="shared" si="7"/>
        <v>1</v>
      </c>
      <c r="AB8" s="45" t="str">
        <f t="shared" si="11"/>
        <v>H1ACPColombiaRural - 1</v>
      </c>
      <c r="AC8" s="46">
        <f t="shared" si="12"/>
        <v>3</v>
      </c>
      <c r="AD8" s="46">
        <f t="shared" si="13"/>
        <v>3</v>
      </c>
      <c r="AE8" s="46" t="str">
        <f t="shared" si="9"/>
        <v>H1ACPColombiaRural.</v>
      </c>
      <c r="AF8" s="46" t="str">
        <f t="shared" si="14"/>
        <v>H1ACPColombiaRural</v>
      </c>
      <c r="AG8" s="47"/>
      <c r="AH8" s="48"/>
      <c r="AI8" s="49"/>
    </row>
    <row r="9" spans="1:44" s="31" customFormat="1" ht="291" customHeight="1" x14ac:dyDescent="0.2">
      <c r="A9" s="35">
        <f>IF(ISBLANK(D9),"",COUNTA($D$2:D9))</f>
        <v>4</v>
      </c>
      <c r="B9" s="36">
        <f t="shared" si="0"/>
        <v>8</v>
      </c>
      <c r="C9" s="37"/>
      <c r="D9" s="38" t="s">
        <v>668</v>
      </c>
      <c r="E9" s="35" t="s">
        <v>2191</v>
      </c>
      <c r="F9" s="50" t="s">
        <v>2638</v>
      </c>
      <c r="G9" s="50" t="s">
        <v>2639</v>
      </c>
      <c r="H9" s="39" t="s">
        <v>2640</v>
      </c>
      <c r="I9" s="39" t="s">
        <v>2412</v>
      </c>
      <c r="J9" s="38" t="s">
        <v>2413</v>
      </c>
      <c r="K9" s="38">
        <v>3</v>
      </c>
      <c r="L9" s="40">
        <v>45139</v>
      </c>
      <c r="M9" s="40">
        <v>45230</v>
      </c>
      <c r="N9" s="41">
        <f t="shared" ref="N9:N87" si="16">(+M9-L9)/7</f>
        <v>13</v>
      </c>
      <c r="O9" s="36" t="s">
        <v>1595</v>
      </c>
      <c r="P9" s="38" t="s">
        <v>2499</v>
      </c>
      <c r="Q9" s="38">
        <v>0</v>
      </c>
      <c r="R9" s="42">
        <f t="shared" si="1"/>
        <v>0</v>
      </c>
      <c r="S9" s="43">
        <f t="shared" si="2"/>
        <v>0</v>
      </c>
      <c r="T9" s="43">
        <f t="shared" si="3"/>
        <v>0</v>
      </c>
      <c r="U9" s="43">
        <f t="shared" si="4"/>
        <v>0</v>
      </c>
      <c r="V9" s="37"/>
      <c r="W9" s="44" t="str">
        <f t="shared" si="5"/>
        <v>PRÓXIMA A VENCER</v>
      </c>
      <c r="X9" s="44" t="str">
        <f t="shared" si="6"/>
        <v>PRÓXIMO A VENCER</v>
      </c>
      <c r="Y9" s="35" t="s">
        <v>2756</v>
      </c>
      <c r="Z9" s="35" t="str">
        <f t="shared" si="10"/>
        <v>H2ACPColombiaRural</v>
      </c>
      <c r="AA9" s="45">
        <f t="shared" si="7"/>
        <v>1</v>
      </c>
      <c r="AB9" s="45" t="str">
        <f t="shared" si="11"/>
        <v>H2ACPColombiaRural - 1</v>
      </c>
      <c r="AC9" s="46">
        <f t="shared" si="12"/>
        <v>2</v>
      </c>
      <c r="AD9" s="46">
        <f t="shared" si="13"/>
        <v>2</v>
      </c>
      <c r="AE9" s="46" t="str">
        <f t="shared" si="9"/>
        <v>H2ACPColombiaRural.</v>
      </c>
      <c r="AF9" s="46" t="str">
        <f t="shared" si="14"/>
        <v>H2ACPColombiaRural</v>
      </c>
      <c r="AG9" s="47"/>
      <c r="AH9" s="48"/>
      <c r="AI9" s="49"/>
    </row>
    <row r="10" spans="1:44" s="31" customFormat="1" ht="291" customHeight="1" x14ac:dyDescent="0.2">
      <c r="A10" s="35" t="str">
        <f>IF(ISBLANK(D10),"",COUNTA($D$2:D10))</f>
        <v/>
      </c>
      <c r="B10" s="36">
        <f t="shared" si="0"/>
        <v>9</v>
      </c>
      <c r="C10" s="37"/>
      <c r="D10" s="38"/>
      <c r="E10" s="35" t="s">
        <v>2191</v>
      </c>
      <c r="F10" s="50" t="s">
        <v>2641</v>
      </c>
      <c r="G10" s="50" t="s">
        <v>2639</v>
      </c>
      <c r="H10" s="39" t="s">
        <v>2642</v>
      </c>
      <c r="I10" s="39" t="s">
        <v>2643</v>
      </c>
      <c r="J10" s="38" t="s">
        <v>2413</v>
      </c>
      <c r="K10" s="38">
        <v>2</v>
      </c>
      <c r="L10" s="40">
        <v>45139</v>
      </c>
      <c r="M10" s="40">
        <v>45230</v>
      </c>
      <c r="N10" s="41">
        <f t="shared" si="16"/>
        <v>13</v>
      </c>
      <c r="O10" s="36" t="s">
        <v>1595</v>
      </c>
      <c r="P10" s="38" t="s">
        <v>2499</v>
      </c>
      <c r="Q10" s="38">
        <v>0</v>
      </c>
      <c r="R10" s="42">
        <f t="shared" si="1"/>
        <v>0</v>
      </c>
      <c r="S10" s="43">
        <f t="shared" si="2"/>
        <v>0</v>
      </c>
      <c r="T10" s="43">
        <f t="shared" si="3"/>
        <v>0</v>
      </c>
      <c r="U10" s="43">
        <f t="shared" si="4"/>
        <v>0</v>
      </c>
      <c r="V10" s="37"/>
      <c r="W10" s="44" t="str">
        <f t="shared" si="5"/>
        <v>PRÓXIMA A VENCER</v>
      </c>
      <c r="X10" s="44" t="str">
        <f t="shared" si="6"/>
        <v/>
      </c>
      <c r="Y10" s="35" t="s">
        <v>2756</v>
      </c>
      <c r="Z10" s="35" t="str">
        <f t="shared" si="10"/>
        <v>H2ACPColombiaRural</v>
      </c>
      <c r="AA10" s="45">
        <f t="shared" si="7"/>
        <v>2</v>
      </c>
      <c r="AB10" s="45" t="str">
        <f t="shared" si="11"/>
        <v>H2ACPColombiaRural - 2</v>
      </c>
      <c r="AC10" s="46">
        <f t="shared" si="12"/>
        <v>2</v>
      </c>
      <c r="AD10" s="46">
        <f t="shared" si="13"/>
        <v>2</v>
      </c>
      <c r="AE10" s="46" t="str">
        <f t="shared" si="9"/>
        <v>H2ACPColombiaRural.</v>
      </c>
      <c r="AF10" s="46" t="str">
        <f t="shared" si="14"/>
        <v>H2ACPColombiaRural</v>
      </c>
      <c r="AG10" s="47"/>
      <c r="AH10" s="48"/>
      <c r="AI10" s="49"/>
    </row>
    <row r="11" spans="1:44" s="31" customFormat="1" ht="291" customHeight="1" x14ac:dyDescent="0.2">
      <c r="A11" s="35">
        <f>IF(ISBLANK(D11),"",COUNTA($D$2:D11))</f>
        <v>5</v>
      </c>
      <c r="B11" s="36">
        <f t="shared" si="0"/>
        <v>10</v>
      </c>
      <c r="C11" s="37"/>
      <c r="D11" s="38" t="s">
        <v>667</v>
      </c>
      <c r="E11" s="35" t="s">
        <v>14</v>
      </c>
      <c r="F11" s="50" t="s">
        <v>2644</v>
      </c>
      <c r="G11" s="50" t="s">
        <v>2645</v>
      </c>
      <c r="H11" s="39" t="s">
        <v>2495</v>
      </c>
      <c r="I11" s="39" t="s">
        <v>2496</v>
      </c>
      <c r="J11" s="38" t="s">
        <v>2593</v>
      </c>
      <c r="K11" s="38">
        <v>2</v>
      </c>
      <c r="L11" s="40">
        <v>45139</v>
      </c>
      <c r="M11" s="40">
        <v>45230</v>
      </c>
      <c r="N11" s="41">
        <f t="shared" si="16"/>
        <v>13</v>
      </c>
      <c r="O11" s="36" t="s">
        <v>1595</v>
      </c>
      <c r="P11" s="38" t="s">
        <v>2499</v>
      </c>
      <c r="Q11" s="38">
        <v>0</v>
      </c>
      <c r="R11" s="42">
        <f t="shared" si="1"/>
        <v>0</v>
      </c>
      <c r="S11" s="43">
        <f t="shared" si="2"/>
        <v>0</v>
      </c>
      <c r="T11" s="43">
        <f t="shared" si="3"/>
        <v>0</v>
      </c>
      <c r="U11" s="43">
        <f t="shared" si="4"/>
        <v>0</v>
      </c>
      <c r="V11" s="37"/>
      <c r="W11" s="44" t="str">
        <f t="shared" si="5"/>
        <v>PRÓXIMA A VENCER</v>
      </c>
      <c r="X11" s="44" t="str">
        <f t="shared" si="6"/>
        <v>PRÓXIMO A VENCER</v>
      </c>
      <c r="Y11" s="35" t="s">
        <v>2756</v>
      </c>
      <c r="Z11" s="35" t="str">
        <f t="shared" ref="Z11:Z71" si="17">AF11</f>
        <v>H3ACPColombiaRural</v>
      </c>
      <c r="AA11" s="45">
        <f t="shared" si="7"/>
        <v>1</v>
      </c>
      <c r="AB11" s="45" t="str">
        <f t="shared" ref="AB11:AB71" si="18">CONCATENATE(Z11," - ",AA11)</f>
        <v>H3ACPColombiaRural - 1</v>
      </c>
      <c r="AC11" s="46">
        <f t="shared" si="12"/>
        <v>2</v>
      </c>
      <c r="AD11" s="46">
        <f t="shared" si="13"/>
        <v>2</v>
      </c>
      <c r="AE11" s="46" t="str">
        <f t="shared" si="9"/>
        <v>H3ACPColombiaRural.</v>
      </c>
      <c r="AF11" s="46" t="str">
        <f t="shared" si="14"/>
        <v>H3ACPColombiaRural</v>
      </c>
      <c r="AG11" s="47"/>
      <c r="AH11" s="48"/>
      <c r="AI11" s="49"/>
    </row>
    <row r="12" spans="1:44" s="31" customFormat="1" ht="291" customHeight="1" x14ac:dyDescent="0.2">
      <c r="A12" s="35">
        <f>IF(ISBLANK(D12),"",COUNTA($D$2:D12))</f>
        <v>6</v>
      </c>
      <c r="B12" s="36">
        <f t="shared" si="0"/>
        <v>11</v>
      </c>
      <c r="C12" s="37"/>
      <c r="D12" s="38" t="s">
        <v>667</v>
      </c>
      <c r="E12" s="35" t="s">
        <v>14</v>
      </c>
      <c r="F12" s="50" t="s">
        <v>2646</v>
      </c>
      <c r="G12" s="50" t="s">
        <v>2647</v>
      </c>
      <c r="H12" s="39" t="s">
        <v>2648</v>
      </c>
      <c r="I12" s="39" t="s">
        <v>2643</v>
      </c>
      <c r="J12" s="38" t="s">
        <v>2413</v>
      </c>
      <c r="K12" s="38">
        <v>2</v>
      </c>
      <c r="L12" s="40">
        <v>45139</v>
      </c>
      <c r="M12" s="40">
        <v>45230</v>
      </c>
      <c r="N12" s="41">
        <f t="shared" si="16"/>
        <v>13</v>
      </c>
      <c r="O12" s="36" t="s">
        <v>1595</v>
      </c>
      <c r="P12" s="38" t="s">
        <v>2499</v>
      </c>
      <c r="Q12" s="38">
        <v>0</v>
      </c>
      <c r="R12" s="42">
        <f t="shared" si="1"/>
        <v>0</v>
      </c>
      <c r="S12" s="43">
        <f t="shared" si="2"/>
        <v>0</v>
      </c>
      <c r="T12" s="43">
        <f t="shared" si="3"/>
        <v>0</v>
      </c>
      <c r="U12" s="43">
        <f t="shared" si="4"/>
        <v>0</v>
      </c>
      <c r="V12" s="37"/>
      <c r="W12" s="44" t="str">
        <f t="shared" si="5"/>
        <v>PRÓXIMA A VENCER</v>
      </c>
      <c r="X12" s="44" t="str">
        <f t="shared" si="6"/>
        <v>PRÓXIMO A VENCER</v>
      </c>
      <c r="Y12" s="35" t="s">
        <v>2756</v>
      </c>
      <c r="Z12" s="35" t="str">
        <f t="shared" si="17"/>
        <v>H4ACPColombiaRural</v>
      </c>
      <c r="AA12" s="45">
        <f t="shared" si="7"/>
        <v>1</v>
      </c>
      <c r="AB12" s="45" t="str">
        <f t="shared" si="18"/>
        <v>H4ACPColombiaRural - 1</v>
      </c>
      <c r="AC12" s="46">
        <f t="shared" si="12"/>
        <v>2</v>
      </c>
      <c r="AD12" s="46">
        <f t="shared" si="13"/>
        <v>2</v>
      </c>
      <c r="AE12" s="46" t="str">
        <f t="shared" si="9"/>
        <v>H4ACPColombiaRural.</v>
      </c>
      <c r="AF12" s="46" t="str">
        <f t="shared" si="14"/>
        <v>H4ACPColombiaRural</v>
      </c>
      <c r="AG12" s="47"/>
      <c r="AH12" s="48"/>
      <c r="AI12" s="49"/>
    </row>
    <row r="13" spans="1:44" s="31" customFormat="1" ht="291" customHeight="1" x14ac:dyDescent="0.2">
      <c r="A13" s="35">
        <f>IF(ISBLANK(D13),"",COUNTA($D$2:D13))</f>
        <v>7</v>
      </c>
      <c r="B13" s="36">
        <f t="shared" si="0"/>
        <v>12</v>
      </c>
      <c r="C13" s="37"/>
      <c r="D13" s="38" t="s">
        <v>667</v>
      </c>
      <c r="E13" s="35" t="s">
        <v>14</v>
      </c>
      <c r="F13" s="50" t="s">
        <v>2649</v>
      </c>
      <c r="G13" s="50" t="s">
        <v>2650</v>
      </c>
      <c r="H13" s="39" t="s">
        <v>2648</v>
      </c>
      <c r="I13" s="39" t="s">
        <v>2643</v>
      </c>
      <c r="J13" s="38" t="s">
        <v>2413</v>
      </c>
      <c r="K13" s="38">
        <v>2</v>
      </c>
      <c r="L13" s="40">
        <v>45139</v>
      </c>
      <c r="M13" s="40">
        <v>45230</v>
      </c>
      <c r="N13" s="41">
        <f t="shared" si="16"/>
        <v>13</v>
      </c>
      <c r="O13" s="36" t="s">
        <v>1595</v>
      </c>
      <c r="P13" s="38" t="s">
        <v>2499</v>
      </c>
      <c r="Q13" s="38">
        <v>0</v>
      </c>
      <c r="R13" s="42">
        <f t="shared" si="1"/>
        <v>0</v>
      </c>
      <c r="S13" s="43">
        <f t="shared" si="2"/>
        <v>0</v>
      </c>
      <c r="T13" s="43">
        <f t="shared" si="3"/>
        <v>0</v>
      </c>
      <c r="U13" s="43">
        <f t="shared" si="4"/>
        <v>0</v>
      </c>
      <c r="V13" s="37"/>
      <c r="W13" s="44" t="str">
        <f t="shared" si="5"/>
        <v>PRÓXIMA A VENCER</v>
      </c>
      <c r="X13" s="44" t="str">
        <f t="shared" si="6"/>
        <v>PRÓXIMO A VENCER</v>
      </c>
      <c r="Y13" s="35" t="s">
        <v>2756</v>
      </c>
      <c r="Z13" s="35" t="str">
        <f t="shared" si="17"/>
        <v>H5ACPColombia</v>
      </c>
      <c r="AA13" s="45">
        <f t="shared" si="7"/>
        <v>1</v>
      </c>
      <c r="AB13" s="45" t="str">
        <f t="shared" si="18"/>
        <v>H5ACPColombia - 1</v>
      </c>
      <c r="AC13" s="46">
        <f t="shared" si="12"/>
        <v>2</v>
      </c>
      <c r="AD13" s="46">
        <f t="shared" si="13"/>
        <v>2</v>
      </c>
      <c r="AE13" s="46" t="str">
        <f t="shared" si="9"/>
        <v>H5ACPColombia</v>
      </c>
      <c r="AF13" s="46" t="str">
        <f t="shared" si="14"/>
        <v>H5ACPColombia</v>
      </c>
      <c r="AG13" s="47"/>
      <c r="AH13" s="48"/>
      <c r="AI13" s="49"/>
    </row>
    <row r="14" spans="1:44" s="31" customFormat="1" ht="291" customHeight="1" x14ac:dyDescent="0.2">
      <c r="A14" s="35">
        <f>IF(ISBLANK(D14),"",COUNTA($D$2:D14))</f>
        <v>8</v>
      </c>
      <c r="B14" s="36">
        <f t="shared" si="0"/>
        <v>13</v>
      </c>
      <c r="C14" s="37"/>
      <c r="D14" s="38" t="s">
        <v>667</v>
      </c>
      <c r="E14" s="35" t="s">
        <v>14</v>
      </c>
      <c r="F14" s="50" t="s">
        <v>2651</v>
      </c>
      <c r="G14" s="50" t="s">
        <v>2652</v>
      </c>
      <c r="H14" s="39" t="s">
        <v>2648</v>
      </c>
      <c r="I14" s="39" t="s">
        <v>2643</v>
      </c>
      <c r="J14" s="38" t="s">
        <v>2413</v>
      </c>
      <c r="K14" s="38">
        <v>2</v>
      </c>
      <c r="L14" s="40">
        <v>45139</v>
      </c>
      <c r="M14" s="40">
        <v>45230</v>
      </c>
      <c r="N14" s="41">
        <f t="shared" si="16"/>
        <v>13</v>
      </c>
      <c r="O14" s="36" t="s">
        <v>1595</v>
      </c>
      <c r="P14" s="38" t="s">
        <v>2499</v>
      </c>
      <c r="Q14" s="38">
        <v>0</v>
      </c>
      <c r="R14" s="42">
        <f t="shared" si="1"/>
        <v>0</v>
      </c>
      <c r="S14" s="43">
        <f t="shared" si="2"/>
        <v>0</v>
      </c>
      <c r="T14" s="43">
        <f t="shared" si="3"/>
        <v>0</v>
      </c>
      <c r="U14" s="43">
        <f t="shared" si="4"/>
        <v>0</v>
      </c>
      <c r="V14" s="37"/>
      <c r="W14" s="44" t="str">
        <f t="shared" si="5"/>
        <v>PRÓXIMA A VENCER</v>
      </c>
      <c r="X14" s="44" t="str">
        <f t="shared" si="6"/>
        <v>PRÓXIMO A VENCER</v>
      </c>
      <c r="Y14" s="35" t="s">
        <v>2756</v>
      </c>
      <c r="Z14" s="35" t="str">
        <f t="shared" si="17"/>
        <v>H6ACPColombiaRural</v>
      </c>
      <c r="AA14" s="45">
        <f t="shared" si="7"/>
        <v>1</v>
      </c>
      <c r="AB14" s="45" t="str">
        <f t="shared" si="18"/>
        <v>H6ACPColombiaRural - 1</v>
      </c>
      <c r="AC14" s="46">
        <f t="shared" si="12"/>
        <v>2</v>
      </c>
      <c r="AD14" s="46">
        <f t="shared" si="13"/>
        <v>2</v>
      </c>
      <c r="AE14" s="46" t="str">
        <f t="shared" si="9"/>
        <v>H6ACPColombiaRural.</v>
      </c>
      <c r="AF14" s="46" t="str">
        <f t="shared" si="14"/>
        <v>H6ACPColombiaRural</v>
      </c>
      <c r="AG14" s="47"/>
      <c r="AH14" s="48"/>
      <c r="AI14" s="49"/>
    </row>
    <row r="15" spans="1:44" s="31" customFormat="1" ht="291" customHeight="1" x14ac:dyDescent="0.2">
      <c r="A15" s="35">
        <f>IF(ISBLANK(D15),"",COUNTA($D$2:D15))</f>
        <v>9</v>
      </c>
      <c r="B15" s="36">
        <f t="shared" si="0"/>
        <v>14</v>
      </c>
      <c r="C15" s="37"/>
      <c r="D15" s="38" t="s">
        <v>667</v>
      </c>
      <c r="E15" s="35" t="s">
        <v>14</v>
      </c>
      <c r="F15" s="50" t="s">
        <v>2653</v>
      </c>
      <c r="G15" s="50" t="s">
        <v>2654</v>
      </c>
      <c r="H15" s="39" t="s">
        <v>2648</v>
      </c>
      <c r="I15" s="39" t="s">
        <v>2643</v>
      </c>
      <c r="J15" s="38" t="s">
        <v>2413</v>
      </c>
      <c r="K15" s="38">
        <v>2</v>
      </c>
      <c r="L15" s="40">
        <v>45139</v>
      </c>
      <c r="M15" s="40">
        <v>45230</v>
      </c>
      <c r="N15" s="41">
        <f t="shared" si="16"/>
        <v>13</v>
      </c>
      <c r="O15" s="36" t="s">
        <v>1595</v>
      </c>
      <c r="P15" s="38" t="s">
        <v>2499</v>
      </c>
      <c r="Q15" s="38">
        <v>0</v>
      </c>
      <c r="R15" s="42">
        <f t="shared" si="1"/>
        <v>0</v>
      </c>
      <c r="S15" s="43">
        <f t="shared" si="2"/>
        <v>0</v>
      </c>
      <c r="T15" s="43">
        <f t="shared" si="3"/>
        <v>0</v>
      </c>
      <c r="U15" s="43">
        <f t="shared" si="4"/>
        <v>0</v>
      </c>
      <c r="V15" s="37"/>
      <c r="W15" s="44" t="str">
        <f t="shared" si="5"/>
        <v>PRÓXIMA A VENCER</v>
      </c>
      <c r="X15" s="44" t="str">
        <f t="shared" si="6"/>
        <v>PRÓXIMO A VENCER</v>
      </c>
      <c r="Y15" s="35" t="s">
        <v>2756</v>
      </c>
      <c r="Z15" s="35" t="str">
        <f t="shared" si="17"/>
        <v>H7ACPColombiaRural</v>
      </c>
      <c r="AA15" s="45">
        <f t="shared" si="7"/>
        <v>1</v>
      </c>
      <c r="AB15" s="45" t="str">
        <f t="shared" si="18"/>
        <v>H7ACPColombiaRural - 1</v>
      </c>
      <c r="AC15" s="46">
        <f t="shared" si="12"/>
        <v>2</v>
      </c>
      <c r="AD15" s="46">
        <f t="shared" si="13"/>
        <v>2</v>
      </c>
      <c r="AE15" s="46" t="str">
        <f t="shared" si="9"/>
        <v>H7ACPColombiaRural.</v>
      </c>
      <c r="AF15" s="46" t="str">
        <f t="shared" si="14"/>
        <v>H7ACPColombiaRural</v>
      </c>
      <c r="AG15" s="47"/>
      <c r="AH15" s="48"/>
      <c r="AI15" s="49"/>
    </row>
    <row r="16" spans="1:44" s="31" customFormat="1" ht="291" customHeight="1" x14ac:dyDescent="0.2">
      <c r="A16" s="35">
        <f>IF(ISBLANK(D16),"",COUNTA($D$2:D16))</f>
        <v>10</v>
      </c>
      <c r="B16" s="36">
        <f t="shared" si="0"/>
        <v>15</v>
      </c>
      <c r="C16" s="37"/>
      <c r="D16" s="38" t="s">
        <v>667</v>
      </c>
      <c r="E16" s="35" t="s">
        <v>2341</v>
      </c>
      <c r="F16" s="50" t="s">
        <v>2655</v>
      </c>
      <c r="G16" s="50" t="s">
        <v>2656</v>
      </c>
      <c r="H16" s="39" t="s">
        <v>2657</v>
      </c>
      <c r="I16" s="39" t="s">
        <v>2658</v>
      </c>
      <c r="J16" s="38" t="s">
        <v>2413</v>
      </c>
      <c r="K16" s="38">
        <v>2</v>
      </c>
      <c r="L16" s="40">
        <v>45139</v>
      </c>
      <c r="M16" s="40">
        <v>45230</v>
      </c>
      <c r="N16" s="41">
        <f t="shared" si="16"/>
        <v>13</v>
      </c>
      <c r="O16" s="36" t="s">
        <v>1595</v>
      </c>
      <c r="P16" s="38" t="s">
        <v>2499</v>
      </c>
      <c r="Q16" s="38">
        <v>0</v>
      </c>
      <c r="R16" s="42">
        <f t="shared" si="1"/>
        <v>0</v>
      </c>
      <c r="S16" s="43">
        <f t="shared" si="2"/>
        <v>0</v>
      </c>
      <c r="T16" s="43">
        <f t="shared" si="3"/>
        <v>0</v>
      </c>
      <c r="U16" s="43">
        <f t="shared" si="4"/>
        <v>0</v>
      </c>
      <c r="V16" s="37"/>
      <c r="W16" s="44" t="str">
        <f t="shared" si="5"/>
        <v>PRÓXIMA A VENCER</v>
      </c>
      <c r="X16" s="44" t="str">
        <f t="shared" si="6"/>
        <v>PRÓXIMO A VENCER</v>
      </c>
      <c r="Y16" s="35" t="s">
        <v>2756</v>
      </c>
      <c r="Z16" s="35" t="str">
        <f t="shared" si="17"/>
        <v>H8ACPColombiaRural</v>
      </c>
      <c r="AA16" s="45">
        <f t="shared" si="7"/>
        <v>1</v>
      </c>
      <c r="AB16" s="45" t="str">
        <f t="shared" si="18"/>
        <v>H8ACPColombiaRural - 1</v>
      </c>
      <c r="AC16" s="46">
        <f t="shared" si="12"/>
        <v>2</v>
      </c>
      <c r="AD16" s="46">
        <f t="shared" si="13"/>
        <v>2</v>
      </c>
      <c r="AE16" s="46" t="str">
        <f t="shared" si="9"/>
        <v>H8ACPColombiaRural.</v>
      </c>
      <c r="AF16" s="46" t="str">
        <f t="shared" si="14"/>
        <v>H8ACPColombiaRural</v>
      </c>
      <c r="AG16" s="47"/>
      <c r="AH16" s="48"/>
      <c r="AI16" s="49"/>
    </row>
    <row r="17" spans="1:35" s="31" customFormat="1" ht="291" customHeight="1" x14ac:dyDescent="0.2">
      <c r="A17" s="35">
        <f>IF(ISBLANK(D17),"",COUNTA($D$2:D17))</f>
        <v>11</v>
      </c>
      <c r="B17" s="36">
        <f t="shared" si="0"/>
        <v>16</v>
      </c>
      <c r="C17" s="37"/>
      <c r="D17" s="38" t="s">
        <v>667</v>
      </c>
      <c r="E17" s="35" t="s">
        <v>1008</v>
      </c>
      <c r="F17" s="50" t="s">
        <v>2659</v>
      </c>
      <c r="G17" s="50" t="s">
        <v>2660</v>
      </c>
      <c r="H17" s="39" t="s">
        <v>2648</v>
      </c>
      <c r="I17" s="39" t="s">
        <v>2643</v>
      </c>
      <c r="J17" s="38" t="s">
        <v>2413</v>
      </c>
      <c r="K17" s="38">
        <v>2</v>
      </c>
      <c r="L17" s="40">
        <v>45139</v>
      </c>
      <c r="M17" s="40">
        <v>45230</v>
      </c>
      <c r="N17" s="41">
        <f t="shared" si="16"/>
        <v>13</v>
      </c>
      <c r="O17" s="36" t="s">
        <v>1595</v>
      </c>
      <c r="P17" s="38" t="s">
        <v>2499</v>
      </c>
      <c r="Q17" s="38">
        <v>0</v>
      </c>
      <c r="R17" s="42">
        <f t="shared" si="1"/>
        <v>0</v>
      </c>
      <c r="S17" s="43">
        <f t="shared" si="2"/>
        <v>0</v>
      </c>
      <c r="T17" s="43">
        <f t="shared" si="3"/>
        <v>0</v>
      </c>
      <c r="U17" s="43">
        <f t="shared" si="4"/>
        <v>0</v>
      </c>
      <c r="V17" s="37"/>
      <c r="W17" s="44" t="str">
        <f t="shared" si="5"/>
        <v>PRÓXIMA A VENCER</v>
      </c>
      <c r="X17" s="44" t="str">
        <f t="shared" si="6"/>
        <v>PRÓXIMO A VENCER</v>
      </c>
      <c r="Y17" s="35" t="s">
        <v>2756</v>
      </c>
      <c r="Z17" s="35" t="str">
        <f t="shared" si="17"/>
        <v>H9ACPColombiaRural</v>
      </c>
      <c r="AA17" s="45">
        <f t="shared" si="7"/>
        <v>1</v>
      </c>
      <c r="AB17" s="45" t="str">
        <f t="shared" si="18"/>
        <v>H9ACPColombiaRural - 1</v>
      </c>
      <c r="AC17" s="46">
        <f t="shared" si="12"/>
        <v>2</v>
      </c>
      <c r="AD17" s="46">
        <f t="shared" si="13"/>
        <v>2</v>
      </c>
      <c r="AE17" s="46" t="str">
        <f t="shared" si="9"/>
        <v>H9ACPColombiaRural.</v>
      </c>
      <c r="AF17" s="46" t="str">
        <f t="shared" si="14"/>
        <v>H9ACPColombiaRural</v>
      </c>
      <c r="AG17" s="47"/>
      <c r="AH17" s="48"/>
      <c r="AI17" s="49"/>
    </row>
    <row r="18" spans="1:35" s="31" customFormat="1" ht="291" customHeight="1" x14ac:dyDescent="0.2">
      <c r="A18" s="35">
        <f>IF(ISBLANK(D18),"",COUNTA($D$2:D18))</f>
        <v>12</v>
      </c>
      <c r="B18" s="36">
        <f t="shared" si="0"/>
        <v>17</v>
      </c>
      <c r="C18" s="37"/>
      <c r="D18" s="38" t="s">
        <v>667</v>
      </c>
      <c r="E18" s="35" t="s">
        <v>1714</v>
      </c>
      <c r="F18" s="50" t="s">
        <v>2661</v>
      </c>
      <c r="G18" s="50" t="s">
        <v>2757</v>
      </c>
      <c r="H18" s="39" t="s">
        <v>2662</v>
      </c>
      <c r="I18" s="39" t="s">
        <v>2663</v>
      </c>
      <c r="J18" s="38" t="s">
        <v>2664</v>
      </c>
      <c r="K18" s="38">
        <v>1</v>
      </c>
      <c r="L18" s="40">
        <v>45139</v>
      </c>
      <c r="M18" s="40">
        <v>45230</v>
      </c>
      <c r="N18" s="41">
        <f t="shared" si="16"/>
        <v>13</v>
      </c>
      <c r="O18" s="36" t="s">
        <v>1595</v>
      </c>
      <c r="P18" s="38" t="s">
        <v>2499</v>
      </c>
      <c r="Q18" s="38">
        <v>0</v>
      </c>
      <c r="R18" s="42">
        <f t="shared" si="1"/>
        <v>0</v>
      </c>
      <c r="S18" s="43">
        <f t="shared" si="2"/>
        <v>0</v>
      </c>
      <c r="T18" s="43">
        <f t="shared" si="3"/>
        <v>0</v>
      </c>
      <c r="U18" s="43">
        <f t="shared" si="4"/>
        <v>0</v>
      </c>
      <c r="V18" s="37"/>
      <c r="W18" s="44" t="str">
        <f t="shared" si="5"/>
        <v>PRÓXIMA A VENCER</v>
      </c>
      <c r="X18" s="44" t="str">
        <f t="shared" si="6"/>
        <v>PRÓXIMO A VENCER</v>
      </c>
      <c r="Y18" s="35" t="s">
        <v>2756</v>
      </c>
      <c r="Z18" s="35" t="str">
        <f t="shared" si="17"/>
        <v>H10ACPColombiaRural</v>
      </c>
      <c r="AA18" s="45">
        <f t="shared" si="7"/>
        <v>1</v>
      </c>
      <c r="AB18" s="45" t="str">
        <f t="shared" si="18"/>
        <v>H10ACPColombiaRural - 1</v>
      </c>
      <c r="AC18" s="46">
        <f t="shared" si="12"/>
        <v>2</v>
      </c>
      <c r="AD18" s="46">
        <f t="shared" si="13"/>
        <v>2</v>
      </c>
      <c r="AE18" s="46" t="str">
        <f t="shared" si="9"/>
        <v>H10ACPColombiaRural.</v>
      </c>
      <c r="AF18" s="46" t="str">
        <f t="shared" si="14"/>
        <v>H10ACPColombiaRural</v>
      </c>
      <c r="AG18" s="47"/>
      <c r="AH18" s="48"/>
      <c r="AI18" s="49"/>
    </row>
    <row r="19" spans="1:35" s="31" customFormat="1" ht="291" customHeight="1" x14ac:dyDescent="0.2">
      <c r="A19" s="35">
        <f>IF(ISBLANK(D19),"",COUNTA($D$2:D19))</f>
        <v>13</v>
      </c>
      <c r="B19" s="36">
        <f t="shared" si="0"/>
        <v>18</v>
      </c>
      <c r="C19" s="37"/>
      <c r="D19" s="38" t="s">
        <v>2526</v>
      </c>
      <c r="E19" s="35" t="s">
        <v>1008</v>
      </c>
      <c r="F19" s="50" t="s">
        <v>2665</v>
      </c>
      <c r="G19" s="50" t="s">
        <v>2666</v>
      </c>
      <c r="H19" s="39" t="s">
        <v>2667</v>
      </c>
      <c r="I19" s="39" t="s">
        <v>1779</v>
      </c>
      <c r="J19" s="38" t="s">
        <v>2668</v>
      </c>
      <c r="K19" s="38">
        <v>1</v>
      </c>
      <c r="L19" s="40">
        <v>45142</v>
      </c>
      <c r="M19" s="40">
        <v>45291</v>
      </c>
      <c r="N19" s="41">
        <f t="shared" si="16"/>
        <v>21.285714285714285</v>
      </c>
      <c r="O19" s="36" t="s">
        <v>1595</v>
      </c>
      <c r="P19" s="38" t="s">
        <v>2499</v>
      </c>
      <c r="Q19" s="38">
        <v>0</v>
      </c>
      <c r="R19" s="42">
        <f t="shared" si="1"/>
        <v>0</v>
      </c>
      <c r="S19" s="43">
        <f t="shared" si="2"/>
        <v>0</v>
      </c>
      <c r="T19" s="43">
        <f t="shared" si="3"/>
        <v>0</v>
      </c>
      <c r="U19" s="43">
        <f t="shared" si="4"/>
        <v>0</v>
      </c>
      <c r="V19" s="37"/>
      <c r="W19" s="44" t="str">
        <f t="shared" si="5"/>
        <v>EN TERMINO</v>
      </c>
      <c r="X19" s="44" t="str">
        <f t="shared" si="6"/>
        <v>PRÓXIMO A VENCER</v>
      </c>
      <c r="Y19" s="35" t="s">
        <v>2756</v>
      </c>
      <c r="Z19" s="35" t="str">
        <f t="shared" si="17"/>
        <v>H11ACPColombiaRural</v>
      </c>
      <c r="AA19" s="45">
        <f t="shared" si="7"/>
        <v>1</v>
      </c>
      <c r="AB19" s="45" t="str">
        <f t="shared" si="18"/>
        <v>H11ACPColombiaRural - 1</v>
      </c>
      <c r="AC19" s="46">
        <f t="shared" si="12"/>
        <v>3</v>
      </c>
      <c r="AD19" s="46">
        <f t="shared" si="13"/>
        <v>2</v>
      </c>
      <c r="AE19" s="46" t="str">
        <f t="shared" si="9"/>
        <v>H11ACPColombiaRural.</v>
      </c>
      <c r="AF19" s="46" t="str">
        <f t="shared" si="14"/>
        <v>H11ACPColombiaRural</v>
      </c>
      <c r="AG19" s="47"/>
      <c r="AH19" s="48"/>
      <c r="AI19" s="49"/>
    </row>
    <row r="20" spans="1:35" s="31" customFormat="1" ht="291" customHeight="1" x14ac:dyDescent="0.2">
      <c r="A20" s="35" t="str">
        <f>IF(ISBLANK(D20),"",COUNTA($D$2:D20))</f>
        <v/>
      </c>
      <c r="B20" s="36">
        <f t="shared" si="0"/>
        <v>19</v>
      </c>
      <c r="C20" s="37"/>
      <c r="D20" s="38"/>
      <c r="E20" s="35" t="s">
        <v>1008</v>
      </c>
      <c r="F20" s="50" t="s">
        <v>2669</v>
      </c>
      <c r="G20" s="50" t="s">
        <v>2666</v>
      </c>
      <c r="H20" s="39" t="s">
        <v>2670</v>
      </c>
      <c r="I20" s="39" t="s">
        <v>2643</v>
      </c>
      <c r="J20" s="38" t="s">
        <v>2413</v>
      </c>
      <c r="K20" s="38">
        <v>2</v>
      </c>
      <c r="L20" s="40">
        <v>45139</v>
      </c>
      <c r="M20" s="40">
        <v>45230</v>
      </c>
      <c r="N20" s="41">
        <f t="shared" si="16"/>
        <v>13</v>
      </c>
      <c r="O20" s="36" t="s">
        <v>1595</v>
      </c>
      <c r="P20" s="38" t="s">
        <v>2499</v>
      </c>
      <c r="Q20" s="38">
        <v>0</v>
      </c>
      <c r="R20" s="42">
        <f t="shared" si="1"/>
        <v>0</v>
      </c>
      <c r="S20" s="43">
        <f t="shared" si="2"/>
        <v>0</v>
      </c>
      <c r="T20" s="43">
        <f t="shared" si="3"/>
        <v>0</v>
      </c>
      <c r="U20" s="43">
        <f t="shared" si="4"/>
        <v>0</v>
      </c>
      <c r="V20" s="37"/>
      <c r="W20" s="44" t="str">
        <f t="shared" si="5"/>
        <v>PRÓXIMA A VENCER</v>
      </c>
      <c r="X20" s="44" t="str">
        <f t="shared" si="6"/>
        <v/>
      </c>
      <c r="Y20" s="35" t="s">
        <v>2756</v>
      </c>
      <c r="Z20" s="35" t="str">
        <f t="shared" si="17"/>
        <v>H11ACPColombiaRural</v>
      </c>
      <c r="AA20" s="45">
        <f t="shared" si="7"/>
        <v>2</v>
      </c>
      <c r="AB20" s="45" t="str">
        <f t="shared" si="18"/>
        <v>H11ACPColombiaRural - 2</v>
      </c>
      <c r="AC20" s="46">
        <f t="shared" si="12"/>
        <v>2</v>
      </c>
      <c r="AD20" s="46">
        <f t="shared" si="13"/>
        <v>2</v>
      </c>
      <c r="AE20" s="46" t="str">
        <f t="shared" si="9"/>
        <v>H11ACPColombiaRural.</v>
      </c>
      <c r="AF20" s="46" t="str">
        <f t="shared" si="14"/>
        <v>H11ACPColombiaRural</v>
      </c>
      <c r="AG20" s="47"/>
      <c r="AH20" s="48"/>
      <c r="AI20" s="49"/>
    </row>
    <row r="21" spans="1:35" s="31" customFormat="1" ht="291" customHeight="1" x14ac:dyDescent="0.2">
      <c r="A21" s="35">
        <f>IF(ISBLANK(D21),"",COUNTA($D$2:D21))</f>
        <v>14</v>
      </c>
      <c r="B21" s="36">
        <f t="shared" si="0"/>
        <v>20</v>
      </c>
      <c r="C21" s="37"/>
      <c r="D21" s="38" t="s">
        <v>2526</v>
      </c>
      <c r="E21" s="35" t="s">
        <v>1763</v>
      </c>
      <c r="F21" s="50" t="s">
        <v>2671</v>
      </c>
      <c r="G21" s="50" t="s">
        <v>2672</v>
      </c>
      <c r="H21" s="39" t="s">
        <v>2673</v>
      </c>
      <c r="I21" s="39" t="s">
        <v>1779</v>
      </c>
      <c r="J21" s="38" t="s">
        <v>2668</v>
      </c>
      <c r="K21" s="38">
        <v>1</v>
      </c>
      <c r="L21" s="40">
        <v>45142</v>
      </c>
      <c r="M21" s="40">
        <v>45291</v>
      </c>
      <c r="N21" s="41">
        <f t="shared" si="16"/>
        <v>21.285714285714285</v>
      </c>
      <c r="O21" s="36" t="s">
        <v>1595</v>
      </c>
      <c r="P21" s="38" t="s">
        <v>2499</v>
      </c>
      <c r="Q21" s="38">
        <v>0</v>
      </c>
      <c r="R21" s="42">
        <f t="shared" si="1"/>
        <v>0</v>
      </c>
      <c r="S21" s="43">
        <f t="shared" si="2"/>
        <v>0</v>
      </c>
      <c r="T21" s="43">
        <f t="shared" si="3"/>
        <v>0</v>
      </c>
      <c r="U21" s="43">
        <f t="shared" si="4"/>
        <v>0</v>
      </c>
      <c r="V21" s="37"/>
      <c r="W21" s="44" t="str">
        <f t="shared" si="5"/>
        <v>EN TERMINO</v>
      </c>
      <c r="X21" s="44" t="str">
        <f t="shared" si="6"/>
        <v>EN TERMINO</v>
      </c>
      <c r="Y21" s="35" t="s">
        <v>2756</v>
      </c>
      <c r="Z21" s="35" t="str">
        <f t="shared" si="17"/>
        <v>H12ACPColombiaRural</v>
      </c>
      <c r="AA21" s="45">
        <f t="shared" si="7"/>
        <v>1</v>
      </c>
      <c r="AB21" s="45" t="str">
        <f t="shared" si="18"/>
        <v>H12ACPColombiaRural - 1</v>
      </c>
      <c r="AC21" s="46">
        <f t="shared" si="12"/>
        <v>3</v>
      </c>
      <c r="AD21" s="46">
        <f t="shared" si="13"/>
        <v>3</v>
      </c>
      <c r="AE21" s="46" t="str">
        <f t="shared" si="9"/>
        <v>H12ACPColombiaRural.</v>
      </c>
      <c r="AF21" s="46" t="str">
        <f t="shared" si="14"/>
        <v>H12ACPColombiaRural</v>
      </c>
      <c r="AG21" s="47"/>
      <c r="AH21" s="48"/>
      <c r="AI21" s="49"/>
    </row>
    <row r="22" spans="1:35" s="31" customFormat="1" ht="291" customHeight="1" x14ac:dyDescent="0.2">
      <c r="A22" s="35">
        <f>IF(ISBLANK(D22),"",COUNTA($D$2:D22))</f>
        <v>15</v>
      </c>
      <c r="B22" s="36">
        <f t="shared" si="0"/>
        <v>21</v>
      </c>
      <c r="C22" s="37"/>
      <c r="D22" s="38" t="s">
        <v>2627</v>
      </c>
      <c r="E22" s="35" t="s">
        <v>1763</v>
      </c>
      <c r="F22" s="50" t="s">
        <v>2674</v>
      </c>
      <c r="G22" s="50" t="s">
        <v>2675</v>
      </c>
      <c r="H22" s="39" t="s">
        <v>2673</v>
      </c>
      <c r="I22" s="39" t="s">
        <v>1779</v>
      </c>
      <c r="J22" s="38" t="s">
        <v>2668</v>
      </c>
      <c r="K22" s="38">
        <v>1</v>
      </c>
      <c r="L22" s="40">
        <v>45142</v>
      </c>
      <c r="M22" s="40">
        <v>45291</v>
      </c>
      <c r="N22" s="41">
        <f t="shared" si="16"/>
        <v>21.285714285714285</v>
      </c>
      <c r="O22" s="36" t="s">
        <v>1595</v>
      </c>
      <c r="P22" s="38" t="s">
        <v>2499</v>
      </c>
      <c r="Q22" s="38">
        <v>0</v>
      </c>
      <c r="R22" s="42">
        <f t="shared" si="1"/>
        <v>0</v>
      </c>
      <c r="S22" s="43">
        <f t="shared" si="2"/>
        <v>0</v>
      </c>
      <c r="T22" s="43">
        <f t="shared" si="3"/>
        <v>0</v>
      </c>
      <c r="U22" s="43">
        <f t="shared" si="4"/>
        <v>0</v>
      </c>
      <c r="V22" s="37"/>
      <c r="W22" s="44" t="str">
        <f t="shared" si="5"/>
        <v>EN TERMINO</v>
      </c>
      <c r="X22" s="44" t="str">
        <f t="shared" si="6"/>
        <v>EN TERMINO</v>
      </c>
      <c r="Y22" s="35" t="s">
        <v>2756</v>
      </c>
      <c r="Z22" s="35" t="str">
        <f t="shared" si="17"/>
        <v>H13ACPColombiaRural</v>
      </c>
      <c r="AA22" s="45">
        <f t="shared" si="7"/>
        <v>1</v>
      </c>
      <c r="AB22" s="45" t="str">
        <f t="shared" si="18"/>
        <v>H13ACPColombiaRural - 1</v>
      </c>
      <c r="AC22" s="46">
        <f t="shared" si="12"/>
        <v>3</v>
      </c>
      <c r="AD22" s="46">
        <f t="shared" si="13"/>
        <v>3</v>
      </c>
      <c r="AE22" s="46" t="str">
        <f t="shared" si="9"/>
        <v>H13ACPColombiaRural.</v>
      </c>
      <c r="AF22" s="46" t="str">
        <f t="shared" si="14"/>
        <v>H13ACPColombiaRural</v>
      </c>
      <c r="AG22" s="47"/>
      <c r="AH22" s="48"/>
      <c r="AI22" s="49"/>
    </row>
    <row r="23" spans="1:35" s="31" customFormat="1" ht="291" customHeight="1" x14ac:dyDescent="0.2">
      <c r="A23" s="35">
        <f>IF(ISBLANK(D23),"",COUNTA($D$2:D23))</f>
        <v>16</v>
      </c>
      <c r="B23" s="36">
        <f t="shared" si="0"/>
        <v>22</v>
      </c>
      <c r="C23" s="37"/>
      <c r="D23" s="38" t="s">
        <v>2627</v>
      </c>
      <c r="E23" s="35" t="s">
        <v>1763</v>
      </c>
      <c r="F23" s="50" t="s">
        <v>2676</v>
      </c>
      <c r="G23" s="50" t="s">
        <v>2675</v>
      </c>
      <c r="H23" s="39" t="s">
        <v>2673</v>
      </c>
      <c r="I23" s="39" t="s">
        <v>1779</v>
      </c>
      <c r="J23" s="38" t="s">
        <v>2668</v>
      </c>
      <c r="K23" s="38">
        <v>1</v>
      </c>
      <c r="L23" s="40">
        <v>45142</v>
      </c>
      <c r="M23" s="40">
        <v>45291</v>
      </c>
      <c r="N23" s="41">
        <f t="shared" si="16"/>
        <v>21.285714285714285</v>
      </c>
      <c r="O23" s="36" t="s">
        <v>1595</v>
      </c>
      <c r="P23" s="38" t="s">
        <v>2499</v>
      </c>
      <c r="Q23" s="38">
        <v>0</v>
      </c>
      <c r="R23" s="42">
        <f t="shared" si="1"/>
        <v>0</v>
      </c>
      <c r="S23" s="43">
        <f t="shared" si="2"/>
        <v>0</v>
      </c>
      <c r="T23" s="43">
        <f t="shared" si="3"/>
        <v>0</v>
      </c>
      <c r="U23" s="43">
        <f t="shared" si="4"/>
        <v>0</v>
      </c>
      <c r="V23" s="37"/>
      <c r="W23" s="44" t="str">
        <f t="shared" si="5"/>
        <v>EN TERMINO</v>
      </c>
      <c r="X23" s="44" t="str">
        <f t="shared" si="6"/>
        <v>EN TERMINO</v>
      </c>
      <c r="Y23" s="35" t="s">
        <v>2756</v>
      </c>
      <c r="Z23" s="35" t="str">
        <f t="shared" si="17"/>
        <v>H14ACPColombiaRural</v>
      </c>
      <c r="AA23" s="45">
        <f t="shared" si="7"/>
        <v>1</v>
      </c>
      <c r="AB23" s="45" t="str">
        <f t="shared" si="18"/>
        <v>H14ACPColombiaRural - 1</v>
      </c>
      <c r="AC23" s="46">
        <f t="shared" si="12"/>
        <v>3</v>
      </c>
      <c r="AD23" s="46">
        <f t="shared" si="13"/>
        <v>3</v>
      </c>
      <c r="AE23" s="46" t="str">
        <f t="shared" si="9"/>
        <v>H14ACPColombiaRural.</v>
      </c>
      <c r="AF23" s="46" t="str">
        <f t="shared" si="14"/>
        <v>H14ACPColombiaRural</v>
      </c>
      <c r="AG23" s="47"/>
      <c r="AH23" s="48"/>
      <c r="AI23" s="49"/>
    </row>
    <row r="24" spans="1:35" s="31" customFormat="1" ht="291" customHeight="1" x14ac:dyDescent="0.2">
      <c r="A24" s="35">
        <f>IF(ISBLANK(D24),"",COUNTA($D$2:D24))</f>
        <v>17</v>
      </c>
      <c r="B24" s="36">
        <f t="shared" si="0"/>
        <v>23</v>
      </c>
      <c r="C24" s="37"/>
      <c r="D24" s="38" t="s">
        <v>2526</v>
      </c>
      <c r="E24" s="35" t="s">
        <v>1763</v>
      </c>
      <c r="F24" s="50" t="s">
        <v>2677</v>
      </c>
      <c r="G24" s="50" t="s">
        <v>2678</v>
      </c>
      <c r="H24" s="39" t="s">
        <v>2673</v>
      </c>
      <c r="I24" s="39" t="s">
        <v>1779</v>
      </c>
      <c r="J24" s="38" t="s">
        <v>2679</v>
      </c>
      <c r="K24" s="38">
        <v>1</v>
      </c>
      <c r="L24" s="40">
        <v>45142</v>
      </c>
      <c r="M24" s="40">
        <v>45291</v>
      </c>
      <c r="N24" s="41">
        <f t="shared" si="16"/>
        <v>21.285714285714285</v>
      </c>
      <c r="O24" s="36" t="s">
        <v>1595</v>
      </c>
      <c r="P24" s="38" t="s">
        <v>2499</v>
      </c>
      <c r="Q24" s="38">
        <v>0</v>
      </c>
      <c r="R24" s="42">
        <f t="shared" si="1"/>
        <v>0</v>
      </c>
      <c r="S24" s="43">
        <f t="shared" si="2"/>
        <v>0</v>
      </c>
      <c r="T24" s="43">
        <f t="shared" si="3"/>
        <v>0</v>
      </c>
      <c r="U24" s="43">
        <f t="shared" si="4"/>
        <v>0</v>
      </c>
      <c r="V24" s="37"/>
      <c r="W24" s="44" t="str">
        <f t="shared" si="5"/>
        <v>EN TERMINO</v>
      </c>
      <c r="X24" s="44" t="str">
        <f t="shared" si="6"/>
        <v>EN TERMINO</v>
      </c>
      <c r="Y24" s="35" t="s">
        <v>2756</v>
      </c>
      <c r="Z24" s="35" t="str">
        <f t="shared" si="17"/>
        <v>H15ACPColombiaRural</v>
      </c>
      <c r="AA24" s="45">
        <f t="shared" si="7"/>
        <v>1</v>
      </c>
      <c r="AB24" s="45" t="str">
        <f t="shared" si="18"/>
        <v>H15ACPColombiaRural - 1</v>
      </c>
      <c r="AC24" s="46">
        <f t="shared" si="12"/>
        <v>3</v>
      </c>
      <c r="AD24" s="46">
        <f t="shared" si="13"/>
        <v>3</v>
      </c>
      <c r="AE24" s="46" t="str">
        <f t="shared" si="9"/>
        <v>H15ACPColombiaRural.</v>
      </c>
      <c r="AF24" s="46" t="str">
        <f t="shared" si="14"/>
        <v>H15ACPColombiaRural</v>
      </c>
      <c r="AG24" s="47"/>
      <c r="AH24" s="48"/>
      <c r="AI24" s="49"/>
    </row>
    <row r="25" spans="1:35" s="31" customFormat="1" ht="291" customHeight="1" x14ac:dyDescent="0.2">
      <c r="A25" s="35">
        <f>IF(ISBLANK(D25),"",COUNTA($D$2:D25))</f>
        <v>18</v>
      </c>
      <c r="B25" s="36">
        <f t="shared" si="0"/>
        <v>24</v>
      </c>
      <c r="C25" s="37"/>
      <c r="D25" s="38" t="s">
        <v>2526</v>
      </c>
      <c r="E25" s="35" t="s">
        <v>1763</v>
      </c>
      <c r="F25" s="50" t="s">
        <v>2680</v>
      </c>
      <c r="G25" s="50" t="s">
        <v>2681</v>
      </c>
      <c r="H25" s="39" t="s">
        <v>2673</v>
      </c>
      <c r="I25" s="39" t="s">
        <v>1779</v>
      </c>
      <c r="J25" s="38" t="s">
        <v>2679</v>
      </c>
      <c r="K25" s="38">
        <v>1</v>
      </c>
      <c r="L25" s="40">
        <v>45142</v>
      </c>
      <c r="M25" s="40">
        <v>45291</v>
      </c>
      <c r="N25" s="41">
        <f t="shared" si="16"/>
        <v>21.285714285714285</v>
      </c>
      <c r="O25" s="36" t="s">
        <v>1595</v>
      </c>
      <c r="P25" s="38" t="s">
        <v>2499</v>
      </c>
      <c r="Q25" s="38">
        <v>0</v>
      </c>
      <c r="R25" s="42">
        <f t="shared" si="1"/>
        <v>0</v>
      </c>
      <c r="S25" s="43">
        <f t="shared" si="2"/>
        <v>0</v>
      </c>
      <c r="T25" s="43">
        <f t="shared" si="3"/>
        <v>0</v>
      </c>
      <c r="U25" s="43">
        <f t="shared" si="4"/>
        <v>0</v>
      </c>
      <c r="V25" s="37"/>
      <c r="W25" s="44" t="str">
        <f t="shared" si="5"/>
        <v>EN TERMINO</v>
      </c>
      <c r="X25" s="44" t="str">
        <f t="shared" si="6"/>
        <v>EN TERMINO</v>
      </c>
      <c r="Y25" s="35" t="s">
        <v>2756</v>
      </c>
      <c r="Z25" s="35" t="str">
        <f t="shared" si="17"/>
        <v>H16ACPColombiaRural</v>
      </c>
      <c r="AA25" s="45">
        <f t="shared" si="7"/>
        <v>1</v>
      </c>
      <c r="AB25" s="45" t="str">
        <f t="shared" si="18"/>
        <v>H16ACPColombiaRural - 1</v>
      </c>
      <c r="AC25" s="46">
        <f t="shared" si="12"/>
        <v>3</v>
      </c>
      <c r="AD25" s="46">
        <f t="shared" si="13"/>
        <v>3</v>
      </c>
      <c r="AE25" s="46" t="str">
        <f t="shared" si="9"/>
        <v>H16ACPColombiaRural.</v>
      </c>
      <c r="AF25" s="46" t="str">
        <f t="shared" si="14"/>
        <v>H16ACPColombiaRural</v>
      </c>
      <c r="AG25" s="47"/>
      <c r="AH25" s="48"/>
      <c r="AI25" s="49"/>
    </row>
    <row r="26" spans="1:35" s="31" customFormat="1" ht="291" customHeight="1" x14ac:dyDescent="0.2">
      <c r="A26" s="35">
        <f>IF(ISBLANK(D26),"",COUNTA($D$2:D26))</f>
        <v>19</v>
      </c>
      <c r="B26" s="36">
        <f t="shared" si="0"/>
        <v>25</v>
      </c>
      <c r="C26" s="37"/>
      <c r="D26" s="38" t="s">
        <v>2526</v>
      </c>
      <c r="E26" s="35" t="s">
        <v>1763</v>
      </c>
      <c r="F26" s="50" t="s">
        <v>2682</v>
      </c>
      <c r="G26" s="50" t="s">
        <v>2683</v>
      </c>
      <c r="H26" s="39" t="s">
        <v>2673</v>
      </c>
      <c r="I26" s="39" t="s">
        <v>1779</v>
      </c>
      <c r="J26" s="38" t="s">
        <v>2668</v>
      </c>
      <c r="K26" s="38">
        <v>1</v>
      </c>
      <c r="L26" s="40">
        <v>45142</v>
      </c>
      <c r="M26" s="40">
        <v>45291</v>
      </c>
      <c r="N26" s="41">
        <f t="shared" si="16"/>
        <v>21.285714285714285</v>
      </c>
      <c r="O26" s="36" t="s">
        <v>1595</v>
      </c>
      <c r="P26" s="38" t="s">
        <v>2499</v>
      </c>
      <c r="Q26" s="38">
        <v>0</v>
      </c>
      <c r="R26" s="42">
        <f t="shared" si="1"/>
        <v>0</v>
      </c>
      <c r="S26" s="43">
        <f t="shared" si="2"/>
        <v>0</v>
      </c>
      <c r="T26" s="43">
        <f t="shared" si="3"/>
        <v>0</v>
      </c>
      <c r="U26" s="43">
        <f t="shared" si="4"/>
        <v>0</v>
      </c>
      <c r="V26" s="37"/>
      <c r="W26" s="44" t="str">
        <f t="shared" si="5"/>
        <v>EN TERMINO</v>
      </c>
      <c r="X26" s="44" t="str">
        <f t="shared" si="6"/>
        <v>EN TERMINO</v>
      </c>
      <c r="Y26" s="35" t="s">
        <v>2756</v>
      </c>
      <c r="Z26" s="35" t="str">
        <f t="shared" si="17"/>
        <v>H17ACPColombiaRural</v>
      </c>
      <c r="AA26" s="45">
        <f t="shared" si="7"/>
        <v>1</v>
      </c>
      <c r="AB26" s="45" t="str">
        <f t="shared" si="18"/>
        <v>H17ACPColombiaRural - 1</v>
      </c>
      <c r="AC26" s="46">
        <f t="shared" si="12"/>
        <v>3</v>
      </c>
      <c r="AD26" s="46">
        <f t="shared" si="13"/>
        <v>3</v>
      </c>
      <c r="AE26" s="46" t="str">
        <f t="shared" si="9"/>
        <v>H17ACPColombiaRural.</v>
      </c>
      <c r="AF26" s="46" t="str">
        <f t="shared" si="14"/>
        <v>H17ACPColombiaRural</v>
      </c>
      <c r="AG26" s="47"/>
      <c r="AH26" s="48"/>
      <c r="AI26" s="49"/>
    </row>
    <row r="27" spans="1:35" s="31" customFormat="1" ht="291" customHeight="1" x14ac:dyDescent="0.2">
      <c r="A27" s="35">
        <f>IF(ISBLANK(D27),"",COUNTA($D$2:D27))</f>
        <v>20</v>
      </c>
      <c r="B27" s="36">
        <f t="shared" si="0"/>
        <v>26</v>
      </c>
      <c r="C27" s="37"/>
      <c r="D27" s="38" t="s">
        <v>2526</v>
      </c>
      <c r="E27" s="35" t="s">
        <v>1763</v>
      </c>
      <c r="F27" s="50" t="s">
        <v>2684</v>
      </c>
      <c r="G27" s="50" t="s">
        <v>2685</v>
      </c>
      <c r="H27" s="39" t="s">
        <v>2673</v>
      </c>
      <c r="I27" s="39" t="s">
        <v>1779</v>
      </c>
      <c r="J27" s="38" t="s">
        <v>2668</v>
      </c>
      <c r="K27" s="38">
        <v>1</v>
      </c>
      <c r="L27" s="40">
        <v>45142</v>
      </c>
      <c r="M27" s="40">
        <v>45291</v>
      </c>
      <c r="N27" s="41">
        <f t="shared" si="16"/>
        <v>21.285714285714285</v>
      </c>
      <c r="O27" s="36" t="s">
        <v>1595</v>
      </c>
      <c r="P27" s="38" t="s">
        <v>2499</v>
      </c>
      <c r="Q27" s="38">
        <v>0</v>
      </c>
      <c r="R27" s="42">
        <f t="shared" si="1"/>
        <v>0</v>
      </c>
      <c r="S27" s="43">
        <f t="shared" si="2"/>
        <v>0</v>
      </c>
      <c r="T27" s="43">
        <f t="shared" si="3"/>
        <v>0</v>
      </c>
      <c r="U27" s="43">
        <f t="shared" si="4"/>
        <v>0</v>
      </c>
      <c r="V27" s="37"/>
      <c r="W27" s="44" t="str">
        <f t="shared" si="5"/>
        <v>EN TERMINO</v>
      </c>
      <c r="X27" s="44" t="str">
        <f t="shared" si="6"/>
        <v>EN TERMINO</v>
      </c>
      <c r="Y27" s="35" t="s">
        <v>2756</v>
      </c>
      <c r="Z27" s="35" t="str">
        <f t="shared" si="17"/>
        <v>H18ACPColombiaRural</v>
      </c>
      <c r="AA27" s="45">
        <f t="shared" si="7"/>
        <v>1</v>
      </c>
      <c r="AB27" s="45" t="str">
        <f t="shared" si="18"/>
        <v>H18ACPColombiaRural - 1</v>
      </c>
      <c r="AC27" s="46">
        <f t="shared" si="12"/>
        <v>3</v>
      </c>
      <c r="AD27" s="46">
        <f t="shared" si="13"/>
        <v>3</v>
      </c>
      <c r="AE27" s="46" t="str">
        <f t="shared" si="9"/>
        <v>H18ACPColombiaRural.</v>
      </c>
      <c r="AF27" s="46" t="str">
        <f t="shared" si="14"/>
        <v>H18ACPColombiaRural</v>
      </c>
      <c r="AG27" s="47"/>
      <c r="AH27" s="48"/>
      <c r="AI27" s="49"/>
    </row>
    <row r="28" spans="1:35" s="31" customFormat="1" ht="291" customHeight="1" x14ac:dyDescent="0.2">
      <c r="A28" s="35">
        <f>IF(ISBLANK(D28),"",COUNTA($D$2:D28))</f>
        <v>21</v>
      </c>
      <c r="B28" s="36">
        <f t="shared" si="0"/>
        <v>27</v>
      </c>
      <c r="C28" s="37"/>
      <c r="D28" s="38" t="s">
        <v>2526</v>
      </c>
      <c r="E28" s="35" t="s">
        <v>1763</v>
      </c>
      <c r="F28" s="50" t="s">
        <v>2686</v>
      </c>
      <c r="G28" s="50" t="s">
        <v>2687</v>
      </c>
      <c r="H28" s="39" t="s">
        <v>2673</v>
      </c>
      <c r="I28" s="39" t="s">
        <v>1779</v>
      </c>
      <c r="J28" s="38" t="s">
        <v>2668</v>
      </c>
      <c r="K28" s="38">
        <v>1</v>
      </c>
      <c r="L28" s="40">
        <v>45142</v>
      </c>
      <c r="M28" s="40">
        <v>45291</v>
      </c>
      <c r="N28" s="41">
        <f t="shared" si="16"/>
        <v>21.285714285714285</v>
      </c>
      <c r="O28" s="36" t="s">
        <v>1595</v>
      </c>
      <c r="P28" s="38" t="s">
        <v>2499</v>
      </c>
      <c r="Q28" s="38">
        <v>0</v>
      </c>
      <c r="R28" s="42">
        <f t="shared" si="1"/>
        <v>0</v>
      </c>
      <c r="S28" s="43">
        <f t="shared" si="2"/>
        <v>0</v>
      </c>
      <c r="T28" s="43">
        <f t="shared" si="3"/>
        <v>0</v>
      </c>
      <c r="U28" s="43">
        <f t="shared" si="4"/>
        <v>0</v>
      </c>
      <c r="V28" s="37"/>
      <c r="W28" s="44" t="str">
        <f t="shared" si="5"/>
        <v>EN TERMINO</v>
      </c>
      <c r="X28" s="44" t="str">
        <f t="shared" si="6"/>
        <v>EN TERMINO</v>
      </c>
      <c r="Y28" s="35" t="s">
        <v>2756</v>
      </c>
      <c r="Z28" s="35" t="str">
        <f t="shared" si="17"/>
        <v>H19ACPColombiaRural</v>
      </c>
      <c r="AA28" s="45">
        <f t="shared" si="7"/>
        <v>1</v>
      </c>
      <c r="AB28" s="45" t="str">
        <f t="shared" si="18"/>
        <v>H19ACPColombiaRural - 1</v>
      </c>
      <c r="AC28" s="46">
        <f t="shared" si="12"/>
        <v>3</v>
      </c>
      <c r="AD28" s="46">
        <f t="shared" si="13"/>
        <v>3</v>
      </c>
      <c r="AE28" s="46" t="str">
        <f t="shared" si="9"/>
        <v>H19ACPColombiaRural.</v>
      </c>
      <c r="AF28" s="46" t="str">
        <f t="shared" si="14"/>
        <v>H19ACPColombiaRural</v>
      </c>
      <c r="AG28" s="47"/>
      <c r="AH28" s="48"/>
      <c r="AI28" s="49"/>
    </row>
    <row r="29" spans="1:35" s="31" customFormat="1" ht="291" customHeight="1" x14ac:dyDescent="0.2">
      <c r="A29" s="35">
        <f>IF(ISBLANK(D29),"",COUNTA($D$2:D29))</f>
        <v>22</v>
      </c>
      <c r="B29" s="36">
        <f t="shared" si="0"/>
        <v>28</v>
      </c>
      <c r="C29" s="37"/>
      <c r="D29" s="38" t="s">
        <v>2526</v>
      </c>
      <c r="E29" s="35" t="s">
        <v>1763</v>
      </c>
      <c r="F29" s="50" t="s">
        <v>2688</v>
      </c>
      <c r="G29" s="50" t="s">
        <v>2689</v>
      </c>
      <c r="H29" s="39" t="s">
        <v>2673</v>
      </c>
      <c r="I29" s="39" t="s">
        <v>1779</v>
      </c>
      <c r="J29" s="38" t="s">
        <v>2668</v>
      </c>
      <c r="K29" s="38">
        <v>1</v>
      </c>
      <c r="L29" s="40">
        <v>45142</v>
      </c>
      <c r="M29" s="40">
        <v>45291</v>
      </c>
      <c r="N29" s="41">
        <f t="shared" si="16"/>
        <v>21.285714285714285</v>
      </c>
      <c r="O29" s="36" t="s">
        <v>1595</v>
      </c>
      <c r="P29" s="38" t="s">
        <v>2499</v>
      </c>
      <c r="Q29" s="38">
        <v>0</v>
      </c>
      <c r="R29" s="42">
        <f t="shared" si="1"/>
        <v>0</v>
      </c>
      <c r="S29" s="43">
        <f t="shared" si="2"/>
        <v>0</v>
      </c>
      <c r="T29" s="43">
        <f t="shared" si="3"/>
        <v>0</v>
      </c>
      <c r="U29" s="43">
        <f t="shared" si="4"/>
        <v>0</v>
      </c>
      <c r="V29" s="37"/>
      <c r="W29" s="44" t="str">
        <f t="shared" si="5"/>
        <v>EN TERMINO</v>
      </c>
      <c r="X29" s="44" t="str">
        <f t="shared" si="6"/>
        <v>EN TERMINO</v>
      </c>
      <c r="Y29" s="35" t="s">
        <v>2756</v>
      </c>
      <c r="Z29" s="35" t="str">
        <f t="shared" si="17"/>
        <v>H20ACPColombiaRural</v>
      </c>
      <c r="AA29" s="45">
        <f t="shared" si="7"/>
        <v>1</v>
      </c>
      <c r="AB29" s="45" t="str">
        <f t="shared" si="18"/>
        <v>H20ACPColombiaRural - 1</v>
      </c>
      <c r="AC29" s="46">
        <f t="shared" si="12"/>
        <v>3</v>
      </c>
      <c r="AD29" s="46">
        <f t="shared" si="13"/>
        <v>3</v>
      </c>
      <c r="AE29" s="46" t="str">
        <f t="shared" si="9"/>
        <v>H20ACPColombiaRural.</v>
      </c>
      <c r="AF29" s="46" t="str">
        <f t="shared" si="14"/>
        <v>H20ACPColombiaRural</v>
      </c>
      <c r="AG29" s="47"/>
      <c r="AH29" s="48"/>
      <c r="AI29" s="49"/>
    </row>
    <row r="30" spans="1:35" s="31" customFormat="1" ht="291" customHeight="1" x14ac:dyDescent="0.2">
      <c r="A30" s="35">
        <f>IF(ISBLANK(D30),"",COUNTA($D$2:D30))</f>
        <v>23</v>
      </c>
      <c r="B30" s="36">
        <f t="shared" si="0"/>
        <v>29</v>
      </c>
      <c r="C30" s="37"/>
      <c r="D30" s="38" t="s">
        <v>2526</v>
      </c>
      <c r="E30" s="35" t="s">
        <v>1763</v>
      </c>
      <c r="F30" s="50" t="s">
        <v>2690</v>
      </c>
      <c r="G30" s="50" t="s">
        <v>2758</v>
      </c>
      <c r="H30" s="39" t="s">
        <v>2673</v>
      </c>
      <c r="I30" s="39" t="s">
        <v>1779</v>
      </c>
      <c r="J30" s="38" t="s">
        <v>2679</v>
      </c>
      <c r="K30" s="38">
        <v>1</v>
      </c>
      <c r="L30" s="40">
        <v>45142</v>
      </c>
      <c r="M30" s="40">
        <v>45291</v>
      </c>
      <c r="N30" s="41">
        <f t="shared" si="16"/>
        <v>21.285714285714285</v>
      </c>
      <c r="O30" s="36" t="s">
        <v>1595</v>
      </c>
      <c r="P30" s="38" t="s">
        <v>2499</v>
      </c>
      <c r="Q30" s="38">
        <v>0</v>
      </c>
      <c r="R30" s="42">
        <f t="shared" si="1"/>
        <v>0</v>
      </c>
      <c r="S30" s="43">
        <f t="shared" si="2"/>
        <v>0</v>
      </c>
      <c r="T30" s="43">
        <f t="shared" si="3"/>
        <v>0</v>
      </c>
      <c r="U30" s="43">
        <f t="shared" si="4"/>
        <v>0</v>
      </c>
      <c r="V30" s="37"/>
      <c r="W30" s="44" t="str">
        <f t="shared" si="5"/>
        <v>EN TERMINO</v>
      </c>
      <c r="X30" s="44" t="str">
        <f t="shared" si="6"/>
        <v>EN TERMINO</v>
      </c>
      <c r="Y30" s="35" t="s">
        <v>2756</v>
      </c>
      <c r="Z30" s="35" t="str">
        <f t="shared" si="17"/>
        <v>H21ACPColombiaRural</v>
      </c>
      <c r="AA30" s="45">
        <f t="shared" si="7"/>
        <v>1</v>
      </c>
      <c r="AB30" s="45" t="str">
        <f t="shared" si="18"/>
        <v>H21ACPColombiaRural - 1</v>
      </c>
      <c r="AC30" s="46">
        <f t="shared" si="12"/>
        <v>3</v>
      </c>
      <c r="AD30" s="46">
        <f t="shared" si="13"/>
        <v>3</v>
      </c>
      <c r="AE30" s="46" t="str">
        <f t="shared" si="9"/>
        <v>H21ACPColombiaRural.</v>
      </c>
      <c r="AF30" s="46" t="str">
        <f t="shared" si="14"/>
        <v>H21ACPColombiaRural</v>
      </c>
      <c r="AG30" s="47"/>
      <c r="AH30" s="48"/>
      <c r="AI30" s="49"/>
    </row>
    <row r="31" spans="1:35" s="31" customFormat="1" ht="291" customHeight="1" x14ac:dyDescent="0.2">
      <c r="A31" s="35">
        <f>IF(ISBLANK(D31),"",COUNTA($D$2:D31))</f>
        <v>24</v>
      </c>
      <c r="B31" s="36">
        <f t="shared" si="0"/>
        <v>30</v>
      </c>
      <c r="C31" s="37"/>
      <c r="D31" s="38" t="s">
        <v>2526</v>
      </c>
      <c r="E31" s="35" t="s">
        <v>1763</v>
      </c>
      <c r="F31" s="50" t="s">
        <v>2691</v>
      </c>
      <c r="G31" s="50" t="s">
        <v>2692</v>
      </c>
      <c r="H31" s="39" t="s">
        <v>2673</v>
      </c>
      <c r="I31" s="39" t="s">
        <v>1779</v>
      </c>
      <c r="J31" s="38" t="s">
        <v>2668</v>
      </c>
      <c r="K31" s="38">
        <v>1</v>
      </c>
      <c r="L31" s="40">
        <v>45142</v>
      </c>
      <c r="M31" s="40">
        <v>45291</v>
      </c>
      <c r="N31" s="41">
        <f t="shared" si="16"/>
        <v>21.285714285714285</v>
      </c>
      <c r="O31" s="36" t="s">
        <v>1595</v>
      </c>
      <c r="P31" s="38" t="s">
        <v>2499</v>
      </c>
      <c r="Q31" s="38">
        <v>0</v>
      </c>
      <c r="R31" s="42">
        <f t="shared" si="1"/>
        <v>0</v>
      </c>
      <c r="S31" s="43">
        <f t="shared" si="2"/>
        <v>0</v>
      </c>
      <c r="T31" s="43">
        <f t="shared" si="3"/>
        <v>0</v>
      </c>
      <c r="U31" s="43">
        <f t="shared" si="4"/>
        <v>0</v>
      </c>
      <c r="V31" s="37"/>
      <c r="W31" s="44" t="str">
        <f t="shared" si="5"/>
        <v>EN TERMINO</v>
      </c>
      <c r="X31" s="44" t="str">
        <f t="shared" si="6"/>
        <v>EN TERMINO</v>
      </c>
      <c r="Y31" s="35" t="s">
        <v>2756</v>
      </c>
      <c r="Z31" s="35" t="str">
        <f t="shared" si="17"/>
        <v>H22ACPColombiaRural</v>
      </c>
      <c r="AA31" s="45">
        <f t="shared" si="7"/>
        <v>1</v>
      </c>
      <c r="AB31" s="45" t="str">
        <f t="shared" si="18"/>
        <v>H22ACPColombiaRural - 1</v>
      </c>
      <c r="AC31" s="46">
        <f t="shared" si="12"/>
        <v>3</v>
      </c>
      <c r="AD31" s="46">
        <f t="shared" si="13"/>
        <v>3</v>
      </c>
      <c r="AE31" s="46" t="str">
        <f t="shared" si="9"/>
        <v>H22ACPColombiaRural.</v>
      </c>
      <c r="AF31" s="46" t="str">
        <f t="shared" si="14"/>
        <v>H22ACPColombiaRural</v>
      </c>
      <c r="AG31" s="47"/>
      <c r="AH31" s="48"/>
      <c r="AI31" s="49"/>
    </row>
    <row r="32" spans="1:35" s="31" customFormat="1" ht="291" customHeight="1" x14ac:dyDescent="0.2">
      <c r="A32" s="35">
        <f>IF(ISBLANK(D32),"",COUNTA($D$2:D32))</f>
        <v>25</v>
      </c>
      <c r="B32" s="36">
        <f t="shared" si="0"/>
        <v>31</v>
      </c>
      <c r="C32" s="37"/>
      <c r="D32" s="38" t="s">
        <v>2526</v>
      </c>
      <c r="E32" s="35" t="s">
        <v>1763</v>
      </c>
      <c r="F32" s="50" t="s">
        <v>2693</v>
      </c>
      <c r="G32" s="50" t="s">
        <v>2694</v>
      </c>
      <c r="H32" s="39" t="s">
        <v>2673</v>
      </c>
      <c r="I32" s="39" t="s">
        <v>1779</v>
      </c>
      <c r="J32" s="38" t="s">
        <v>2679</v>
      </c>
      <c r="K32" s="38">
        <v>1</v>
      </c>
      <c r="L32" s="40">
        <v>45142</v>
      </c>
      <c r="M32" s="40">
        <v>45291</v>
      </c>
      <c r="N32" s="41">
        <f t="shared" si="16"/>
        <v>21.285714285714285</v>
      </c>
      <c r="O32" s="36" t="s">
        <v>1595</v>
      </c>
      <c r="P32" s="38" t="s">
        <v>2499</v>
      </c>
      <c r="Q32" s="38">
        <v>0</v>
      </c>
      <c r="R32" s="42">
        <f t="shared" si="1"/>
        <v>0</v>
      </c>
      <c r="S32" s="43">
        <f t="shared" si="2"/>
        <v>0</v>
      </c>
      <c r="T32" s="43">
        <f t="shared" si="3"/>
        <v>0</v>
      </c>
      <c r="U32" s="43">
        <f t="shared" si="4"/>
        <v>0</v>
      </c>
      <c r="V32" s="37"/>
      <c r="W32" s="44" t="str">
        <f t="shared" si="5"/>
        <v>EN TERMINO</v>
      </c>
      <c r="X32" s="44" t="str">
        <f t="shared" si="6"/>
        <v>EN TERMINO</v>
      </c>
      <c r="Y32" s="35" t="s">
        <v>2756</v>
      </c>
      <c r="Z32" s="35" t="str">
        <f t="shared" si="17"/>
        <v>H23ACPColombiaRural</v>
      </c>
      <c r="AA32" s="45">
        <f t="shared" si="7"/>
        <v>1</v>
      </c>
      <c r="AB32" s="45" t="str">
        <f t="shared" si="18"/>
        <v>H23ACPColombiaRural - 1</v>
      </c>
      <c r="AC32" s="46">
        <f t="shared" si="12"/>
        <v>3</v>
      </c>
      <c r="AD32" s="46">
        <f t="shared" si="13"/>
        <v>3</v>
      </c>
      <c r="AE32" s="46" t="str">
        <f t="shared" si="9"/>
        <v>H23ACPColombiaRural.</v>
      </c>
      <c r="AF32" s="46" t="str">
        <f t="shared" si="14"/>
        <v>H23ACPColombiaRural</v>
      </c>
      <c r="AG32" s="47"/>
      <c r="AH32" s="48"/>
      <c r="AI32" s="49"/>
    </row>
    <row r="33" spans="1:35" s="31" customFormat="1" ht="291" customHeight="1" x14ac:dyDescent="0.2">
      <c r="A33" s="35">
        <f>IF(ISBLANK(D33),"",COUNTA($D$2:D33))</f>
        <v>26</v>
      </c>
      <c r="B33" s="36">
        <f t="shared" si="0"/>
        <v>32</v>
      </c>
      <c r="C33" s="37"/>
      <c r="D33" s="38" t="s">
        <v>2526</v>
      </c>
      <c r="E33" s="35" t="s">
        <v>1763</v>
      </c>
      <c r="F33" s="50" t="s">
        <v>2695</v>
      </c>
      <c r="G33" s="50" t="s">
        <v>2696</v>
      </c>
      <c r="H33" s="39" t="s">
        <v>2673</v>
      </c>
      <c r="I33" s="39" t="s">
        <v>1779</v>
      </c>
      <c r="J33" s="38" t="s">
        <v>2668</v>
      </c>
      <c r="K33" s="38">
        <v>1</v>
      </c>
      <c r="L33" s="40">
        <v>45142</v>
      </c>
      <c r="M33" s="40">
        <v>45291</v>
      </c>
      <c r="N33" s="41">
        <f t="shared" si="16"/>
        <v>21.285714285714285</v>
      </c>
      <c r="O33" s="36" t="s">
        <v>1595</v>
      </c>
      <c r="P33" s="38" t="s">
        <v>2499</v>
      </c>
      <c r="Q33" s="38">
        <v>0</v>
      </c>
      <c r="R33" s="42">
        <f t="shared" si="1"/>
        <v>0</v>
      </c>
      <c r="S33" s="43">
        <f t="shared" si="2"/>
        <v>0</v>
      </c>
      <c r="T33" s="43">
        <f t="shared" si="3"/>
        <v>0</v>
      </c>
      <c r="U33" s="43">
        <f t="shared" si="4"/>
        <v>0</v>
      </c>
      <c r="V33" s="37"/>
      <c r="W33" s="44" t="str">
        <f t="shared" si="5"/>
        <v>EN TERMINO</v>
      </c>
      <c r="X33" s="44" t="str">
        <f t="shared" si="6"/>
        <v>EN TERMINO</v>
      </c>
      <c r="Y33" s="35" t="s">
        <v>2756</v>
      </c>
      <c r="Z33" s="35" t="str">
        <f t="shared" si="17"/>
        <v>H24ACPColombiaRural</v>
      </c>
      <c r="AA33" s="45">
        <f t="shared" si="7"/>
        <v>1</v>
      </c>
      <c r="AB33" s="45" t="str">
        <f t="shared" si="18"/>
        <v>H24ACPColombiaRural - 1</v>
      </c>
      <c r="AC33" s="46">
        <f t="shared" si="12"/>
        <v>3</v>
      </c>
      <c r="AD33" s="46">
        <f t="shared" si="13"/>
        <v>3</v>
      </c>
      <c r="AE33" s="46" t="str">
        <f t="shared" si="9"/>
        <v>H24ACPColombiaRural.</v>
      </c>
      <c r="AF33" s="46" t="str">
        <f t="shared" si="14"/>
        <v>H24ACPColombiaRural</v>
      </c>
      <c r="AG33" s="47"/>
      <c r="AH33" s="48"/>
      <c r="AI33" s="49"/>
    </row>
    <row r="34" spans="1:35" s="31" customFormat="1" ht="291" customHeight="1" x14ac:dyDescent="0.2">
      <c r="A34" s="35">
        <f>IF(ISBLANK(D34),"",COUNTA($D$2:D34))</f>
        <v>27</v>
      </c>
      <c r="B34" s="36">
        <f t="shared" si="0"/>
        <v>33</v>
      </c>
      <c r="C34" s="37"/>
      <c r="D34" s="38" t="s">
        <v>2526</v>
      </c>
      <c r="E34" s="35" t="s">
        <v>1763</v>
      </c>
      <c r="F34" s="50" t="s">
        <v>2697</v>
      </c>
      <c r="G34" s="50" t="s">
        <v>2698</v>
      </c>
      <c r="H34" s="39" t="s">
        <v>2673</v>
      </c>
      <c r="I34" s="39" t="s">
        <v>1779</v>
      </c>
      <c r="J34" s="38" t="s">
        <v>2668</v>
      </c>
      <c r="K34" s="38">
        <v>1</v>
      </c>
      <c r="L34" s="40">
        <v>45142</v>
      </c>
      <c r="M34" s="40">
        <v>45291</v>
      </c>
      <c r="N34" s="41">
        <f t="shared" si="16"/>
        <v>21.285714285714285</v>
      </c>
      <c r="O34" s="36" t="s">
        <v>1595</v>
      </c>
      <c r="P34" s="38" t="s">
        <v>2499</v>
      </c>
      <c r="Q34" s="38">
        <v>0</v>
      </c>
      <c r="R34" s="42">
        <f t="shared" si="1"/>
        <v>0</v>
      </c>
      <c r="S34" s="43">
        <f t="shared" si="2"/>
        <v>0</v>
      </c>
      <c r="T34" s="43">
        <f t="shared" si="3"/>
        <v>0</v>
      </c>
      <c r="U34" s="43">
        <f t="shared" si="4"/>
        <v>0</v>
      </c>
      <c r="V34" s="37"/>
      <c r="W34" s="44" t="str">
        <f t="shared" si="5"/>
        <v>EN TERMINO</v>
      </c>
      <c r="X34" s="44" t="str">
        <f t="shared" si="6"/>
        <v>EN TERMINO</v>
      </c>
      <c r="Y34" s="35" t="s">
        <v>2756</v>
      </c>
      <c r="Z34" s="35" t="str">
        <f t="shared" si="17"/>
        <v>H25ACPColombiaRural</v>
      </c>
      <c r="AA34" s="45">
        <f t="shared" ref="AA34:AA56" si="19">IF(A34&lt;&gt;"",1,AA33+1)</f>
        <v>1</v>
      </c>
      <c r="AB34" s="45" t="str">
        <f t="shared" si="18"/>
        <v>H25ACPColombiaRural - 1</v>
      </c>
      <c r="AC34" s="46">
        <f t="shared" si="12"/>
        <v>3</v>
      </c>
      <c r="AD34" s="46">
        <f t="shared" si="13"/>
        <v>3</v>
      </c>
      <c r="AE34" s="46" t="str">
        <f t="shared" si="9"/>
        <v>H25ACPColombiaRural.</v>
      </c>
      <c r="AF34" s="46" t="str">
        <f t="shared" si="14"/>
        <v>H25ACPColombiaRural</v>
      </c>
      <c r="AG34" s="47"/>
      <c r="AH34" s="48"/>
      <c r="AI34" s="49"/>
    </row>
    <row r="35" spans="1:35" s="31" customFormat="1" ht="291" customHeight="1" x14ac:dyDescent="0.2">
      <c r="A35" s="35">
        <f>IF(ISBLANK(D35),"",COUNTA($D$2:D35))</f>
        <v>28</v>
      </c>
      <c r="B35" s="36">
        <f t="shared" si="0"/>
        <v>34</v>
      </c>
      <c r="C35" s="37"/>
      <c r="D35" s="38" t="s">
        <v>2526</v>
      </c>
      <c r="E35" s="35" t="s">
        <v>1763</v>
      </c>
      <c r="F35" s="50" t="s">
        <v>2699</v>
      </c>
      <c r="G35" s="50" t="s">
        <v>2700</v>
      </c>
      <c r="H35" s="39" t="s">
        <v>2673</v>
      </c>
      <c r="I35" s="39" t="s">
        <v>1779</v>
      </c>
      <c r="J35" s="38" t="s">
        <v>2679</v>
      </c>
      <c r="K35" s="38">
        <v>1</v>
      </c>
      <c r="L35" s="40">
        <v>45142</v>
      </c>
      <c r="M35" s="40">
        <v>45291</v>
      </c>
      <c r="N35" s="41">
        <f t="shared" si="16"/>
        <v>21.285714285714285</v>
      </c>
      <c r="O35" s="36" t="s">
        <v>1595</v>
      </c>
      <c r="P35" s="38" t="s">
        <v>2499</v>
      </c>
      <c r="Q35" s="38">
        <v>0</v>
      </c>
      <c r="R35" s="42">
        <f t="shared" si="1"/>
        <v>0</v>
      </c>
      <c r="S35" s="43">
        <f t="shared" si="2"/>
        <v>0</v>
      </c>
      <c r="T35" s="43">
        <f t="shared" si="3"/>
        <v>0</v>
      </c>
      <c r="U35" s="43">
        <f t="shared" si="4"/>
        <v>0</v>
      </c>
      <c r="V35" s="37"/>
      <c r="W35" s="44" t="str">
        <f t="shared" si="5"/>
        <v>EN TERMINO</v>
      </c>
      <c r="X35" s="44" t="str">
        <f t="shared" si="6"/>
        <v>EN TERMINO</v>
      </c>
      <c r="Y35" s="35" t="s">
        <v>2756</v>
      </c>
      <c r="Z35" s="35" t="str">
        <f t="shared" si="17"/>
        <v>H26ACPColombiaRural</v>
      </c>
      <c r="AA35" s="45">
        <f t="shared" si="19"/>
        <v>1</v>
      </c>
      <c r="AB35" s="45" t="str">
        <f t="shared" si="18"/>
        <v>H26ACPColombiaRural - 1</v>
      </c>
      <c r="AC35" s="46">
        <f t="shared" si="12"/>
        <v>3</v>
      </c>
      <c r="AD35" s="46">
        <f t="shared" si="13"/>
        <v>3</v>
      </c>
      <c r="AE35" s="46" t="str">
        <f t="shared" si="9"/>
        <v>H26ACPColombiaRural.</v>
      </c>
      <c r="AF35" s="46" t="str">
        <f t="shared" si="14"/>
        <v>H26ACPColombiaRural</v>
      </c>
      <c r="AG35" s="47"/>
      <c r="AH35" s="48"/>
      <c r="AI35" s="49"/>
    </row>
    <row r="36" spans="1:35" s="31" customFormat="1" ht="291" customHeight="1" x14ac:dyDescent="0.2">
      <c r="A36" s="35">
        <f>IF(ISBLANK(D36),"",COUNTA($D$2:D36))</f>
        <v>29</v>
      </c>
      <c r="B36" s="36">
        <f t="shared" si="0"/>
        <v>35</v>
      </c>
      <c r="C36" s="37"/>
      <c r="D36" s="38" t="s">
        <v>2526</v>
      </c>
      <c r="E36" s="35" t="s">
        <v>1763</v>
      </c>
      <c r="F36" s="50" t="s">
        <v>2701</v>
      </c>
      <c r="G36" s="50" t="s">
        <v>2702</v>
      </c>
      <c r="H36" s="39" t="s">
        <v>2673</v>
      </c>
      <c r="I36" s="39" t="s">
        <v>1779</v>
      </c>
      <c r="J36" s="38" t="s">
        <v>2679</v>
      </c>
      <c r="K36" s="38">
        <v>1</v>
      </c>
      <c r="L36" s="40">
        <v>45142</v>
      </c>
      <c r="M36" s="40">
        <v>45291</v>
      </c>
      <c r="N36" s="41">
        <f t="shared" si="16"/>
        <v>21.285714285714285</v>
      </c>
      <c r="O36" s="36" t="s">
        <v>1595</v>
      </c>
      <c r="P36" s="38" t="s">
        <v>2499</v>
      </c>
      <c r="Q36" s="38">
        <v>0</v>
      </c>
      <c r="R36" s="42">
        <f t="shared" si="1"/>
        <v>0</v>
      </c>
      <c r="S36" s="43">
        <f t="shared" si="2"/>
        <v>0</v>
      </c>
      <c r="T36" s="43">
        <f t="shared" si="3"/>
        <v>0</v>
      </c>
      <c r="U36" s="43">
        <f t="shared" si="4"/>
        <v>0</v>
      </c>
      <c r="V36" s="37"/>
      <c r="W36" s="44" t="str">
        <f t="shared" si="5"/>
        <v>EN TERMINO</v>
      </c>
      <c r="X36" s="44" t="str">
        <f t="shared" si="6"/>
        <v>EN TERMINO</v>
      </c>
      <c r="Y36" s="35" t="s">
        <v>2756</v>
      </c>
      <c r="Z36" s="35" t="str">
        <f t="shared" si="17"/>
        <v>H27ACPColombiaRural</v>
      </c>
      <c r="AA36" s="45">
        <f t="shared" si="19"/>
        <v>1</v>
      </c>
      <c r="AB36" s="45" t="str">
        <f t="shared" si="18"/>
        <v>H27ACPColombiaRural - 1</v>
      </c>
      <c r="AC36" s="46">
        <f t="shared" si="12"/>
        <v>3</v>
      </c>
      <c r="AD36" s="46">
        <f t="shared" si="13"/>
        <v>3</v>
      </c>
      <c r="AE36" s="46" t="str">
        <f t="shared" si="9"/>
        <v>H27ACPColombiaRural.</v>
      </c>
      <c r="AF36" s="46" t="str">
        <f t="shared" si="14"/>
        <v>H27ACPColombiaRural</v>
      </c>
      <c r="AG36" s="47"/>
      <c r="AH36" s="48"/>
      <c r="AI36" s="49"/>
    </row>
    <row r="37" spans="1:35" s="31" customFormat="1" ht="291" customHeight="1" x14ac:dyDescent="0.2">
      <c r="A37" s="35">
        <f>IF(ISBLANK(D37),"",COUNTA($D$2:D37))</f>
        <v>30</v>
      </c>
      <c r="B37" s="36">
        <f t="shared" si="0"/>
        <v>36</v>
      </c>
      <c r="C37" s="37"/>
      <c r="D37" s="38" t="s">
        <v>2526</v>
      </c>
      <c r="E37" s="35" t="s">
        <v>1763</v>
      </c>
      <c r="F37" s="50" t="s">
        <v>2703</v>
      </c>
      <c r="G37" s="50" t="s">
        <v>2704</v>
      </c>
      <c r="H37" s="39" t="s">
        <v>2673</v>
      </c>
      <c r="I37" s="39" t="s">
        <v>1779</v>
      </c>
      <c r="J37" s="38" t="s">
        <v>2668</v>
      </c>
      <c r="K37" s="38">
        <v>1</v>
      </c>
      <c r="L37" s="40">
        <v>45142</v>
      </c>
      <c r="M37" s="40">
        <v>45291</v>
      </c>
      <c r="N37" s="41">
        <f t="shared" si="16"/>
        <v>21.285714285714285</v>
      </c>
      <c r="O37" s="36" t="s">
        <v>1595</v>
      </c>
      <c r="P37" s="38" t="s">
        <v>2499</v>
      </c>
      <c r="Q37" s="38">
        <v>0</v>
      </c>
      <c r="R37" s="42">
        <f t="shared" si="1"/>
        <v>0</v>
      </c>
      <c r="S37" s="43">
        <f t="shared" si="2"/>
        <v>0</v>
      </c>
      <c r="T37" s="43">
        <f t="shared" si="3"/>
        <v>0</v>
      </c>
      <c r="U37" s="43">
        <f t="shared" si="4"/>
        <v>0</v>
      </c>
      <c r="V37" s="37"/>
      <c r="W37" s="44" t="str">
        <f t="shared" si="5"/>
        <v>EN TERMINO</v>
      </c>
      <c r="X37" s="44" t="str">
        <f t="shared" si="6"/>
        <v>EN TERMINO</v>
      </c>
      <c r="Y37" s="35" t="s">
        <v>2756</v>
      </c>
      <c r="Z37" s="35" t="str">
        <f t="shared" si="17"/>
        <v>H28ACPColombiaRural</v>
      </c>
      <c r="AA37" s="45">
        <f t="shared" si="19"/>
        <v>1</v>
      </c>
      <c r="AB37" s="45" t="str">
        <f t="shared" si="18"/>
        <v>H28ACPColombiaRural - 1</v>
      </c>
      <c r="AC37" s="46">
        <f t="shared" si="12"/>
        <v>3</v>
      </c>
      <c r="AD37" s="46">
        <f t="shared" si="13"/>
        <v>3</v>
      </c>
      <c r="AE37" s="46" t="str">
        <f t="shared" si="9"/>
        <v>H28ACPColombiaRural.</v>
      </c>
      <c r="AF37" s="46" t="str">
        <f t="shared" si="14"/>
        <v>H28ACPColombiaRural</v>
      </c>
      <c r="AG37" s="47"/>
      <c r="AH37" s="48"/>
      <c r="AI37" s="49"/>
    </row>
    <row r="38" spans="1:35" s="31" customFormat="1" ht="291" customHeight="1" x14ac:dyDescent="0.2">
      <c r="A38" s="35">
        <f>IF(ISBLANK(D38),"",COUNTA($D$2:D38))</f>
        <v>31</v>
      </c>
      <c r="B38" s="36">
        <f t="shared" si="0"/>
        <v>37</v>
      </c>
      <c r="C38" s="37"/>
      <c r="D38" s="38" t="s">
        <v>2526</v>
      </c>
      <c r="E38" s="35" t="s">
        <v>1763</v>
      </c>
      <c r="F38" s="50" t="s">
        <v>2705</v>
      </c>
      <c r="G38" s="50" t="s">
        <v>2706</v>
      </c>
      <c r="H38" s="39" t="s">
        <v>2673</v>
      </c>
      <c r="I38" s="39" t="s">
        <v>1779</v>
      </c>
      <c r="J38" s="38" t="s">
        <v>2679</v>
      </c>
      <c r="K38" s="38">
        <v>1</v>
      </c>
      <c r="L38" s="40">
        <v>45142</v>
      </c>
      <c r="M38" s="40">
        <v>45291</v>
      </c>
      <c r="N38" s="41">
        <f t="shared" si="16"/>
        <v>21.285714285714285</v>
      </c>
      <c r="O38" s="36" t="s">
        <v>1595</v>
      </c>
      <c r="P38" s="38" t="s">
        <v>2499</v>
      </c>
      <c r="Q38" s="38">
        <v>0</v>
      </c>
      <c r="R38" s="42">
        <f t="shared" si="1"/>
        <v>0</v>
      </c>
      <c r="S38" s="43">
        <f t="shared" si="2"/>
        <v>0</v>
      </c>
      <c r="T38" s="43">
        <f t="shared" si="3"/>
        <v>0</v>
      </c>
      <c r="U38" s="43">
        <f t="shared" si="4"/>
        <v>0</v>
      </c>
      <c r="V38" s="37"/>
      <c r="W38" s="44" t="str">
        <f t="shared" si="5"/>
        <v>EN TERMINO</v>
      </c>
      <c r="X38" s="44" t="str">
        <f t="shared" si="6"/>
        <v>EN TERMINO</v>
      </c>
      <c r="Y38" s="35" t="s">
        <v>2756</v>
      </c>
      <c r="Z38" s="35" t="str">
        <f t="shared" si="17"/>
        <v>H29ACPColombiaRural</v>
      </c>
      <c r="AA38" s="45">
        <f t="shared" si="19"/>
        <v>1</v>
      </c>
      <c r="AB38" s="45" t="str">
        <f t="shared" si="18"/>
        <v>H29ACPColombiaRural - 1</v>
      </c>
      <c r="AC38" s="46">
        <f t="shared" si="12"/>
        <v>3</v>
      </c>
      <c r="AD38" s="46">
        <f t="shared" si="13"/>
        <v>3</v>
      </c>
      <c r="AE38" s="46" t="str">
        <f t="shared" si="9"/>
        <v>H29ACPColombiaRural.</v>
      </c>
      <c r="AF38" s="46" t="str">
        <f t="shared" si="14"/>
        <v>H29ACPColombiaRural</v>
      </c>
      <c r="AG38" s="47"/>
      <c r="AH38" s="48"/>
      <c r="AI38" s="49"/>
    </row>
    <row r="39" spans="1:35" s="31" customFormat="1" ht="291" customHeight="1" x14ac:dyDescent="0.2">
      <c r="A39" s="35">
        <f>IF(ISBLANK(D39),"",COUNTA($D$2:D39))</f>
        <v>32</v>
      </c>
      <c r="B39" s="36">
        <f t="shared" si="0"/>
        <v>38</v>
      </c>
      <c r="C39" s="37"/>
      <c r="D39" s="38" t="s">
        <v>2628</v>
      </c>
      <c r="E39" s="35" t="s">
        <v>1763</v>
      </c>
      <c r="F39" s="50" t="s">
        <v>2707</v>
      </c>
      <c r="G39" s="50" t="s">
        <v>2708</v>
      </c>
      <c r="H39" s="39" t="s">
        <v>2673</v>
      </c>
      <c r="I39" s="39" t="s">
        <v>1779</v>
      </c>
      <c r="J39" s="38" t="s">
        <v>2668</v>
      </c>
      <c r="K39" s="38">
        <v>1</v>
      </c>
      <c r="L39" s="40">
        <v>45142</v>
      </c>
      <c r="M39" s="40">
        <v>45291</v>
      </c>
      <c r="N39" s="41">
        <f t="shared" si="16"/>
        <v>21.285714285714285</v>
      </c>
      <c r="O39" s="36" t="s">
        <v>1595</v>
      </c>
      <c r="P39" s="38" t="s">
        <v>2499</v>
      </c>
      <c r="Q39" s="38">
        <v>0</v>
      </c>
      <c r="R39" s="42">
        <f t="shared" si="1"/>
        <v>0</v>
      </c>
      <c r="S39" s="43">
        <f t="shared" si="2"/>
        <v>0</v>
      </c>
      <c r="T39" s="43">
        <f t="shared" si="3"/>
        <v>0</v>
      </c>
      <c r="U39" s="43">
        <f t="shared" si="4"/>
        <v>0</v>
      </c>
      <c r="V39" s="37"/>
      <c r="W39" s="44" t="str">
        <f t="shared" si="5"/>
        <v>EN TERMINO</v>
      </c>
      <c r="X39" s="44" t="str">
        <f t="shared" si="6"/>
        <v>EN TERMINO</v>
      </c>
      <c r="Y39" s="35" t="s">
        <v>2756</v>
      </c>
      <c r="Z39" s="35" t="str">
        <f t="shared" si="17"/>
        <v>H30ACPColombiaRural</v>
      </c>
      <c r="AA39" s="45">
        <f t="shared" si="19"/>
        <v>1</v>
      </c>
      <c r="AB39" s="45" t="str">
        <f t="shared" si="18"/>
        <v>H30ACPColombiaRural - 1</v>
      </c>
      <c r="AC39" s="46">
        <f t="shared" si="12"/>
        <v>3</v>
      </c>
      <c r="AD39" s="46">
        <f t="shared" si="13"/>
        <v>3</v>
      </c>
      <c r="AE39" s="46" t="str">
        <f t="shared" si="9"/>
        <v>H30ACPColombiaRural.</v>
      </c>
      <c r="AF39" s="46" t="str">
        <f t="shared" si="14"/>
        <v>H30ACPColombiaRural</v>
      </c>
      <c r="AG39" s="47"/>
      <c r="AH39" s="48"/>
      <c r="AI39" s="49"/>
    </row>
    <row r="40" spans="1:35" s="31" customFormat="1" ht="291" customHeight="1" x14ac:dyDescent="0.2">
      <c r="A40" s="35">
        <f>IF(ISBLANK(D40),"",COUNTA($D$2:D40))</f>
        <v>33</v>
      </c>
      <c r="B40" s="36">
        <f t="shared" si="0"/>
        <v>39</v>
      </c>
      <c r="C40" s="37"/>
      <c r="D40" s="38" t="s">
        <v>2628</v>
      </c>
      <c r="E40" s="35" t="s">
        <v>1763</v>
      </c>
      <c r="F40" s="50" t="s">
        <v>2709</v>
      </c>
      <c r="G40" s="50" t="s">
        <v>2710</v>
      </c>
      <c r="H40" s="39" t="s">
        <v>2673</v>
      </c>
      <c r="I40" s="39" t="s">
        <v>1779</v>
      </c>
      <c r="J40" s="38" t="s">
        <v>2679</v>
      </c>
      <c r="K40" s="38">
        <v>1</v>
      </c>
      <c r="L40" s="40">
        <v>45142</v>
      </c>
      <c r="M40" s="40">
        <v>45291</v>
      </c>
      <c r="N40" s="41">
        <f t="shared" si="16"/>
        <v>21.285714285714285</v>
      </c>
      <c r="O40" s="36" t="s">
        <v>1595</v>
      </c>
      <c r="P40" s="38" t="s">
        <v>2499</v>
      </c>
      <c r="Q40" s="38">
        <v>0</v>
      </c>
      <c r="R40" s="42">
        <f t="shared" si="1"/>
        <v>0</v>
      </c>
      <c r="S40" s="43">
        <f t="shared" si="2"/>
        <v>0</v>
      </c>
      <c r="T40" s="43">
        <f t="shared" si="3"/>
        <v>0</v>
      </c>
      <c r="U40" s="43">
        <f t="shared" si="4"/>
        <v>0</v>
      </c>
      <c r="V40" s="37"/>
      <c r="W40" s="44" t="str">
        <f t="shared" si="5"/>
        <v>EN TERMINO</v>
      </c>
      <c r="X40" s="44" t="str">
        <f t="shared" si="6"/>
        <v>EN TERMINO</v>
      </c>
      <c r="Y40" s="35" t="s">
        <v>2756</v>
      </c>
      <c r="Z40" s="35" t="str">
        <f t="shared" si="17"/>
        <v>H31ACPColombiaRural</v>
      </c>
      <c r="AA40" s="45">
        <f t="shared" si="19"/>
        <v>1</v>
      </c>
      <c r="AB40" s="45" t="str">
        <f t="shared" si="18"/>
        <v>H31ACPColombiaRural - 1</v>
      </c>
      <c r="AC40" s="46">
        <f t="shared" si="12"/>
        <v>3</v>
      </c>
      <c r="AD40" s="46">
        <f t="shared" si="13"/>
        <v>3</v>
      </c>
      <c r="AE40" s="46" t="str">
        <f t="shared" si="9"/>
        <v>H31ACPColombiaRural.</v>
      </c>
      <c r="AF40" s="46" t="str">
        <f t="shared" si="14"/>
        <v>H31ACPColombiaRural</v>
      </c>
      <c r="AG40" s="47"/>
      <c r="AH40" s="48"/>
      <c r="AI40" s="49"/>
    </row>
    <row r="41" spans="1:35" s="31" customFormat="1" ht="291" customHeight="1" x14ac:dyDescent="0.2">
      <c r="A41" s="35">
        <f>IF(ISBLANK(D41),"",COUNTA($D$2:D41))</f>
        <v>34</v>
      </c>
      <c r="B41" s="36">
        <f t="shared" si="0"/>
        <v>40</v>
      </c>
      <c r="C41" s="37"/>
      <c r="D41" s="38" t="s">
        <v>2629</v>
      </c>
      <c r="E41" s="35" t="s">
        <v>1763</v>
      </c>
      <c r="F41" s="50" t="s">
        <v>2711</v>
      </c>
      <c r="G41" s="50" t="s">
        <v>2712</v>
      </c>
      <c r="H41" s="39" t="s">
        <v>2648</v>
      </c>
      <c r="I41" s="39" t="s">
        <v>2643</v>
      </c>
      <c r="J41" s="38" t="s">
        <v>2413</v>
      </c>
      <c r="K41" s="38">
        <v>2</v>
      </c>
      <c r="L41" s="40">
        <v>45139</v>
      </c>
      <c r="M41" s="40">
        <v>45230</v>
      </c>
      <c r="N41" s="41">
        <f t="shared" si="16"/>
        <v>13</v>
      </c>
      <c r="O41" s="36" t="s">
        <v>1595</v>
      </c>
      <c r="P41" s="38" t="s">
        <v>2499</v>
      </c>
      <c r="Q41" s="38">
        <v>0</v>
      </c>
      <c r="R41" s="42">
        <f t="shared" si="1"/>
        <v>0</v>
      </c>
      <c r="S41" s="43">
        <f t="shared" si="2"/>
        <v>0</v>
      </c>
      <c r="T41" s="43">
        <f t="shared" si="3"/>
        <v>0</v>
      </c>
      <c r="U41" s="43">
        <f t="shared" si="4"/>
        <v>0</v>
      </c>
      <c r="V41" s="37"/>
      <c r="W41" s="44" t="str">
        <f t="shared" si="5"/>
        <v>PRÓXIMA A VENCER</v>
      </c>
      <c r="X41" s="44" t="str">
        <f t="shared" si="6"/>
        <v>PRÓXIMO A VENCER</v>
      </c>
      <c r="Y41" s="35" t="s">
        <v>2756</v>
      </c>
      <c r="Z41" s="35" t="str">
        <f t="shared" si="17"/>
        <v>H32ACPColombiaRural</v>
      </c>
      <c r="AA41" s="45">
        <f t="shared" si="19"/>
        <v>1</v>
      </c>
      <c r="AB41" s="45" t="str">
        <f t="shared" si="18"/>
        <v>H32ACPColombiaRural - 1</v>
      </c>
      <c r="AC41" s="46">
        <f t="shared" si="12"/>
        <v>2</v>
      </c>
      <c r="AD41" s="46">
        <f t="shared" si="13"/>
        <v>2</v>
      </c>
      <c r="AE41" s="46" t="str">
        <f t="shared" si="9"/>
        <v>H32ACPColombiaRural.</v>
      </c>
      <c r="AF41" s="46" t="str">
        <f t="shared" si="14"/>
        <v>H32ACPColombiaRural</v>
      </c>
      <c r="AG41" s="47"/>
      <c r="AH41" s="48"/>
      <c r="AI41" s="49"/>
    </row>
    <row r="42" spans="1:35" s="31" customFormat="1" ht="291" customHeight="1" x14ac:dyDescent="0.2">
      <c r="A42" s="35">
        <f>IF(ISBLANK(D42),"",COUNTA($D$2:D42))</f>
        <v>35</v>
      </c>
      <c r="B42" s="36">
        <f t="shared" si="0"/>
        <v>41</v>
      </c>
      <c r="C42" s="37"/>
      <c r="D42" s="38" t="s">
        <v>2629</v>
      </c>
      <c r="E42" s="35" t="s">
        <v>1763</v>
      </c>
      <c r="F42" s="50" t="s">
        <v>2713</v>
      </c>
      <c r="G42" s="50" t="s">
        <v>2714</v>
      </c>
      <c r="H42" s="39" t="s">
        <v>2673</v>
      </c>
      <c r="I42" s="39" t="s">
        <v>1779</v>
      </c>
      <c r="J42" s="38" t="s">
        <v>2679</v>
      </c>
      <c r="K42" s="38">
        <v>1</v>
      </c>
      <c r="L42" s="40">
        <v>45142</v>
      </c>
      <c r="M42" s="40">
        <v>45291</v>
      </c>
      <c r="N42" s="41">
        <f t="shared" si="16"/>
        <v>21.285714285714285</v>
      </c>
      <c r="O42" s="36" t="s">
        <v>1595</v>
      </c>
      <c r="P42" s="38" t="s">
        <v>2499</v>
      </c>
      <c r="Q42" s="38">
        <v>0</v>
      </c>
      <c r="R42" s="42">
        <f t="shared" si="1"/>
        <v>0</v>
      </c>
      <c r="S42" s="43">
        <f t="shared" si="2"/>
        <v>0</v>
      </c>
      <c r="T42" s="43">
        <f t="shared" si="3"/>
        <v>0</v>
      </c>
      <c r="U42" s="43">
        <f t="shared" si="4"/>
        <v>0</v>
      </c>
      <c r="V42" s="37"/>
      <c r="W42" s="44" t="str">
        <f t="shared" si="5"/>
        <v>EN TERMINO</v>
      </c>
      <c r="X42" s="44" t="str">
        <f t="shared" si="6"/>
        <v>EN TERMINO</v>
      </c>
      <c r="Y42" s="35" t="s">
        <v>2756</v>
      </c>
      <c r="Z42" s="35" t="str">
        <f t="shared" si="17"/>
        <v>H33ACPColombiaRural</v>
      </c>
      <c r="AA42" s="45">
        <f t="shared" si="19"/>
        <v>1</v>
      </c>
      <c r="AB42" s="45" t="str">
        <f t="shared" si="18"/>
        <v>H33ACPColombiaRural - 1</v>
      </c>
      <c r="AC42" s="46">
        <f t="shared" si="12"/>
        <v>3</v>
      </c>
      <c r="AD42" s="46">
        <f t="shared" si="13"/>
        <v>3</v>
      </c>
      <c r="AE42" s="46" t="str">
        <f t="shared" si="9"/>
        <v>H33ACPColombiaRural.</v>
      </c>
      <c r="AF42" s="46" t="str">
        <f t="shared" si="14"/>
        <v>H33ACPColombiaRural</v>
      </c>
      <c r="AG42" s="47"/>
      <c r="AH42" s="48"/>
      <c r="AI42" s="49"/>
    </row>
    <row r="43" spans="1:35" s="31" customFormat="1" ht="291" customHeight="1" x14ac:dyDescent="0.2">
      <c r="A43" s="35">
        <f>IF(ISBLANK(D43),"",COUNTA($D$2:D43))</f>
        <v>36</v>
      </c>
      <c r="B43" s="36">
        <f t="shared" si="0"/>
        <v>42</v>
      </c>
      <c r="C43" s="37"/>
      <c r="D43" s="38" t="s">
        <v>2630</v>
      </c>
      <c r="E43" s="35" t="s">
        <v>1763</v>
      </c>
      <c r="F43" s="50" t="s">
        <v>2715</v>
      </c>
      <c r="G43" s="50" t="s">
        <v>2716</v>
      </c>
      <c r="H43" s="39" t="s">
        <v>2673</v>
      </c>
      <c r="I43" s="39" t="s">
        <v>1779</v>
      </c>
      <c r="J43" s="38" t="s">
        <v>2717</v>
      </c>
      <c r="K43" s="38">
        <v>1</v>
      </c>
      <c r="L43" s="40">
        <v>45142</v>
      </c>
      <c r="M43" s="40">
        <v>45291</v>
      </c>
      <c r="N43" s="41">
        <f t="shared" si="16"/>
        <v>21.285714285714285</v>
      </c>
      <c r="O43" s="36" t="s">
        <v>1595</v>
      </c>
      <c r="P43" s="38" t="s">
        <v>2499</v>
      </c>
      <c r="Q43" s="38">
        <v>0</v>
      </c>
      <c r="R43" s="42">
        <f t="shared" si="1"/>
        <v>0</v>
      </c>
      <c r="S43" s="43">
        <f t="shared" si="2"/>
        <v>0</v>
      </c>
      <c r="T43" s="43">
        <f t="shared" si="3"/>
        <v>0</v>
      </c>
      <c r="U43" s="43">
        <f t="shared" si="4"/>
        <v>0</v>
      </c>
      <c r="V43" s="37"/>
      <c r="W43" s="44" t="str">
        <f t="shared" si="5"/>
        <v>EN TERMINO</v>
      </c>
      <c r="X43" s="44" t="str">
        <f t="shared" si="6"/>
        <v>EN TERMINO</v>
      </c>
      <c r="Y43" s="35" t="s">
        <v>2756</v>
      </c>
      <c r="Z43" s="35" t="str">
        <f t="shared" si="17"/>
        <v>H34ACPColombiaRural</v>
      </c>
      <c r="AA43" s="45">
        <f t="shared" si="19"/>
        <v>1</v>
      </c>
      <c r="AB43" s="45" t="str">
        <f t="shared" si="18"/>
        <v>H34ACPColombiaRural - 1</v>
      </c>
      <c r="AC43" s="46">
        <f t="shared" si="12"/>
        <v>3</v>
      </c>
      <c r="AD43" s="46">
        <f t="shared" si="13"/>
        <v>3</v>
      </c>
      <c r="AE43" s="46" t="str">
        <f t="shared" si="9"/>
        <v>H34ACPColombiaRural.</v>
      </c>
      <c r="AF43" s="46" t="str">
        <f t="shared" si="14"/>
        <v>H34ACPColombiaRural</v>
      </c>
      <c r="AG43" s="47"/>
      <c r="AH43" s="48"/>
      <c r="AI43" s="49"/>
    </row>
    <row r="44" spans="1:35" s="31" customFormat="1" ht="291" customHeight="1" x14ac:dyDescent="0.2">
      <c r="A44" s="35">
        <f>IF(ISBLANK(D44),"",COUNTA($D$2:D44))</f>
        <v>37</v>
      </c>
      <c r="B44" s="36">
        <f t="shared" si="0"/>
        <v>43</v>
      </c>
      <c r="C44" s="37"/>
      <c r="D44" s="38" t="s">
        <v>2630</v>
      </c>
      <c r="E44" s="35" t="s">
        <v>1763</v>
      </c>
      <c r="F44" s="50" t="s">
        <v>2718</v>
      </c>
      <c r="G44" s="50" t="s">
        <v>2719</v>
      </c>
      <c r="H44" s="39" t="s">
        <v>2673</v>
      </c>
      <c r="I44" s="39" t="s">
        <v>1779</v>
      </c>
      <c r="J44" s="38" t="s">
        <v>2720</v>
      </c>
      <c r="K44" s="38">
        <v>1</v>
      </c>
      <c r="L44" s="40">
        <v>45142</v>
      </c>
      <c r="M44" s="40">
        <v>45291</v>
      </c>
      <c r="N44" s="41">
        <f t="shared" si="16"/>
        <v>21.285714285714285</v>
      </c>
      <c r="O44" s="36" t="s">
        <v>1595</v>
      </c>
      <c r="P44" s="38" t="s">
        <v>2499</v>
      </c>
      <c r="Q44" s="38">
        <v>0</v>
      </c>
      <c r="R44" s="42">
        <f t="shared" si="1"/>
        <v>0</v>
      </c>
      <c r="S44" s="43">
        <f t="shared" si="2"/>
        <v>0</v>
      </c>
      <c r="T44" s="43">
        <f t="shared" si="3"/>
        <v>0</v>
      </c>
      <c r="U44" s="43">
        <f t="shared" si="4"/>
        <v>0</v>
      </c>
      <c r="V44" s="37"/>
      <c r="W44" s="44" t="str">
        <f t="shared" si="5"/>
        <v>EN TERMINO</v>
      </c>
      <c r="X44" s="44" t="str">
        <f t="shared" si="6"/>
        <v>EN TERMINO</v>
      </c>
      <c r="Y44" s="35" t="s">
        <v>2756</v>
      </c>
      <c r="Z44" s="35" t="str">
        <f t="shared" si="17"/>
        <v>H35ACPColombiaRural</v>
      </c>
      <c r="AA44" s="45">
        <f t="shared" si="19"/>
        <v>1</v>
      </c>
      <c r="AB44" s="45" t="str">
        <f t="shared" si="18"/>
        <v>H35ACPColombiaRural - 1</v>
      </c>
      <c r="AC44" s="46">
        <f t="shared" si="12"/>
        <v>3</v>
      </c>
      <c r="AD44" s="46">
        <f t="shared" si="13"/>
        <v>3</v>
      </c>
      <c r="AE44" s="46" t="str">
        <f t="shared" si="9"/>
        <v>H35ACPColombiaRural.</v>
      </c>
      <c r="AF44" s="46" t="str">
        <f t="shared" si="14"/>
        <v>H35ACPColombiaRural</v>
      </c>
      <c r="AG44" s="47"/>
      <c r="AH44" s="48"/>
      <c r="AI44" s="49"/>
    </row>
    <row r="45" spans="1:35" s="31" customFormat="1" ht="291" customHeight="1" x14ac:dyDescent="0.2">
      <c r="A45" s="35">
        <f>IF(ISBLANK(D45),"",COUNTA($D$2:D45))</f>
        <v>38</v>
      </c>
      <c r="B45" s="36">
        <f t="shared" si="0"/>
        <v>44</v>
      </c>
      <c r="C45" s="37"/>
      <c r="D45" s="38" t="s">
        <v>2630</v>
      </c>
      <c r="E45" s="35" t="s">
        <v>1763</v>
      </c>
      <c r="F45" s="50" t="s">
        <v>2721</v>
      </c>
      <c r="G45" s="50" t="s">
        <v>2722</v>
      </c>
      <c r="H45" s="39" t="s">
        <v>2673</v>
      </c>
      <c r="I45" s="39" t="s">
        <v>1779</v>
      </c>
      <c r="J45" s="38" t="s">
        <v>2668</v>
      </c>
      <c r="K45" s="38">
        <v>1</v>
      </c>
      <c r="L45" s="40">
        <v>45142</v>
      </c>
      <c r="M45" s="40">
        <v>45291</v>
      </c>
      <c r="N45" s="41">
        <f t="shared" si="16"/>
        <v>21.285714285714285</v>
      </c>
      <c r="O45" s="36" t="s">
        <v>1595</v>
      </c>
      <c r="P45" s="38" t="s">
        <v>2499</v>
      </c>
      <c r="Q45" s="38">
        <v>0</v>
      </c>
      <c r="R45" s="42">
        <f t="shared" si="1"/>
        <v>0</v>
      </c>
      <c r="S45" s="43">
        <f t="shared" si="2"/>
        <v>0</v>
      </c>
      <c r="T45" s="43">
        <f t="shared" si="3"/>
        <v>0</v>
      </c>
      <c r="U45" s="43">
        <f t="shared" si="4"/>
        <v>0</v>
      </c>
      <c r="V45" s="37"/>
      <c r="W45" s="44" t="str">
        <f t="shared" si="5"/>
        <v>EN TERMINO</v>
      </c>
      <c r="X45" s="44" t="str">
        <f t="shared" si="6"/>
        <v>EN TERMINO</v>
      </c>
      <c r="Y45" s="35" t="s">
        <v>2756</v>
      </c>
      <c r="Z45" s="35" t="str">
        <f t="shared" si="17"/>
        <v>H36ACPColombiaRural</v>
      </c>
      <c r="AA45" s="45">
        <f t="shared" si="19"/>
        <v>1</v>
      </c>
      <c r="AB45" s="45" t="str">
        <f t="shared" si="18"/>
        <v>H36ACPColombiaRural - 1</v>
      </c>
      <c r="AC45" s="46">
        <f t="shared" si="12"/>
        <v>3</v>
      </c>
      <c r="AD45" s="46">
        <f t="shared" si="13"/>
        <v>3</v>
      </c>
      <c r="AE45" s="46" t="str">
        <f t="shared" si="9"/>
        <v>H36ACPColombiaRural.</v>
      </c>
      <c r="AF45" s="46" t="str">
        <f t="shared" si="14"/>
        <v>H36ACPColombiaRural</v>
      </c>
      <c r="AG45" s="47"/>
      <c r="AH45" s="48"/>
      <c r="AI45" s="49"/>
    </row>
    <row r="46" spans="1:35" s="31" customFormat="1" ht="291" customHeight="1" x14ac:dyDescent="0.2">
      <c r="A46" s="35">
        <f>IF(ISBLANK(D46),"",COUNTA($D$2:D46))</f>
        <v>39</v>
      </c>
      <c r="B46" s="36">
        <f t="shared" si="0"/>
        <v>45</v>
      </c>
      <c r="C46" s="37"/>
      <c r="D46" s="38" t="s">
        <v>2630</v>
      </c>
      <c r="E46" s="35" t="s">
        <v>1763</v>
      </c>
      <c r="F46" s="50" t="s">
        <v>2723</v>
      </c>
      <c r="G46" s="50" t="s">
        <v>2724</v>
      </c>
      <c r="H46" s="39" t="s">
        <v>2673</v>
      </c>
      <c r="I46" s="39" t="s">
        <v>1779</v>
      </c>
      <c r="J46" s="38" t="s">
        <v>2668</v>
      </c>
      <c r="K46" s="38">
        <v>1</v>
      </c>
      <c r="L46" s="40">
        <v>45142</v>
      </c>
      <c r="M46" s="40">
        <v>45291</v>
      </c>
      <c r="N46" s="41">
        <f t="shared" si="16"/>
        <v>21.285714285714285</v>
      </c>
      <c r="O46" s="36" t="s">
        <v>1595</v>
      </c>
      <c r="P46" s="38" t="s">
        <v>2499</v>
      </c>
      <c r="Q46" s="38">
        <v>0</v>
      </c>
      <c r="R46" s="42">
        <f t="shared" si="1"/>
        <v>0</v>
      </c>
      <c r="S46" s="43">
        <f t="shared" si="2"/>
        <v>0</v>
      </c>
      <c r="T46" s="43">
        <f t="shared" si="3"/>
        <v>0</v>
      </c>
      <c r="U46" s="43">
        <f t="shared" si="4"/>
        <v>0</v>
      </c>
      <c r="V46" s="37"/>
      <c r="W46" s="44" t="str">
        <f t="shared" si="5"/>
        <v>EN TERMINO</v>
      </c>
      <c r="X46" s="44" t="str">
        <f t="shared" si="6"/>
        <v>EN TERMINO</v>
      </c>
      <c r="Y46" s="35" t="s">
        <v>2756</v>
      </c>
      <c r="Z46" s="35" t="str">
        <f t="shared" si="17"/>
        <v>H37ACPColombiaRural</v>
      </c>
      <c r="AA46" s="45">
        <f t="shared" si="19"/>
        <v>1</v>
      </c>
      <c r="AB46" s="45" t="str">
        <f t="shared" si="18"/>
        <v>H37ACPColombiaRural - 1</v>
      </c>
      <c r="AC46" s="46">
        <f t="shared" si="12"/>
        <v>3</v>
      </c>
      <c r="AD46" s="46">
        <f t="shared" si="13"/>
        <v>3</v>
      </c>
      <c r="AE46" s="46" t="str">
        <f t="shared" si="9"/>
        <v>H37ACPColombiaRural.</v>
      </c>
      <c r="AF46" s="46" t="str">
        <f t="shared" si="14"/>
        <v>H37ACPColombiaRural</v>
      </c>
      <c r="AG46" s="47"/>
      <c r="AH46" s="48"/>
      <c r="AI46" s="49"/>
    </row>
    <row r="47" spans="1:35" s="31" customFormat="1" ht="291" customHeight="1" x14ac:dyDescent="0.2">
      <c r="A47" s="35">
        <f>IF(ISBLANK(D47),"",COUNTA($D$2:D47))</f>
        <v>40</v>
      </c>
      <c r="B47" s="36">
        <f t="shared" si="0"/>
        <v>46</v>
      </c>
      <c r="C47" s="37"/>
      <c r="D47" s="38" t="s">
        <v>2630</v>
      </c>
      <c r="E47" s="35" t="s">
        <v>1763</v>
      </c>
      <c r="F47" s="50" t="s">
        <v>2725</v>
      </c>
      <c r="G47" s="50" t="s">
        <v>2726</v>
      </c>
      <c r="H47" s="39" t="s">
        <v>2673</v>
      </c>
      <c r="I47" s="39" t="s">
        <v>1779</v>
      </c>
      <c r="J47" s="38" t="s">
        <v>2668</v>
      </c>
      <c r="K47" s="38">
        <v>1</v>
      </c>
      <c r="L47" s="40">
        <v>45142</v>
      </c>
      <c r="M47" s="40">
        <v>45291</v>
      </c>
      <c r="N47" s="41">
        <f t="shared" si="16"/>
        <v>21.285714285714285</v>
      </c>
      <c r="O47" s="36" t="s">
        <v>1595</v>
      </c>
      <c r="P47" s="38" t="s">
        <v>2499</v>
      </c>
      <c r="Q47" s="38">
        <v>0</v>
      </c>
      <c r="R47" s="42">
        <f t="shared" si="1"/>
        <v>0</v>
      </c>
      <c r="S47" s="43">
        <f t="shared" si="2"/>
        <v>0</v>
      </c>
      <c r="T47" s="43">
        <f t="shared" si="3"/>
        <v>0</v>
      </c>
      <c r="U47" s="43">
        <f t="shared" si="4"/>
        <v>0</v>
      </c>
      <c r="V47" s="37"/>
      <c r="W47" s="44" t="str">
        <f t="shared" si="5"/>
        <v>EN TERMINO</v>
      </c>
      <c r="X47" s="44" t="str">
        <f t="shared" si="6"/>
        <v>EN TERMINO</v>
      </c>
      <c r="Y47" s="35" t="s">
        <v>2756</v>
      </c>
      <c r="Z47" s="35" t="str">
        <f t="shared" si="17"/>
        <v>H38ACPColombiaRural</v>
      </c>
      <c r="AA47" s="45">
        <f t="shared" si="19"/>
        <v>1</v>
      </c>
      <c r="AB47" s="45" t="str">
        <f t="shared" si="18"/>
        <v>H38ACPColombiaRural - 1</v>
      </c>
      <c r="AC47" s="46">
        <f t="shared" si="12"/>
        <v>3</v>
      </c>
      <c r="AD47" s="46">
        <f t="shared" si="13"/>
        <v>3</v>
      </c>
      <c r="AE47" s="46" t="str">
        <f t="shared" si="9"/>
        <v>H38ACPColombiaRural.</v>
      </c>
      <c r="AF47" s="46" t="str">
        <f t="shared" si="14"/>
        <v>H38ACPColombiaRural</v>
      </c>
      <c r="AG47" s="47"/>
      <c r="AH47" s="48"/>
      <c r="AI47" s="49"/>
    </row>
    <row r="48" spans="1:35" s="31" customFormat="1" ht="291" customHeight="1" x14ac:dyDescent="0.2">
      <c r="A48" s="35">
        <f>IF(ISBLANK(D48),"",COUNTA($D$2:D48))</f>
        <v>41</v>
      </c>
      <c r="B48" s="36">
        <f t="shared" si="0"/>
        <v>47</v>
      </c>
      <c r="C48" s="37"/>
      <c r="D48" s="38" t="s">
        <v>2630</v>
      </c>
      <c r="E48" s="35" t="s">
        <v>1763</v>
      </c>
      <c r="F48" s="50" t="s">
        <v>2727</v>
      </c>
      <c r="G48" s="50" t="s">
        <v>2728</v>
      </c>
      <c r="H48" s="39" t="s">
        <v>2673</v>
      </c>
      <c r="I48" s="39" t="s">
        <v>1779</v>
      </c>
      <c r="J48" s="38" t="s">
        <v>2729</v>
      </c>
      <c r="K48" s="38">
        <v>1</v>
      </c>
      <c r="L48" s="40">
        <v>45142</v>
      </c>
      <c r="M48" s="40">
        <v>45291</v>
      </c>
      <c r="N48" s="41">
        <f t="shared" si="16"/>
        <v>21.285714285714285</v>
      </c>
      <c r="O48" s="36" t="s">
        <v>1595</v>
      </c>
      <c r="P48" s="38" t="s">
        <v>2499</v>
      </c>
      <c r="Q48" s="38">
        <v>0</v>
      </c>
      <c r="R48" s="42">
        <f t="shared" si="1"/>
        <v>0</v>
      </c>
      <c r="S48" s="43">
        <f t="shared" si="2"/>
        <v>0</v>
      </c>
      <c r="T48" s="43">
        <f t="shared" si="3"/>
        <v>0</v>
      </c>
      <c r="U48" s="43">
        <f t="shared" si="4"/>
        <v>0</v>
      </c>
      <c r="V48" s="37"/>
      <c r="W48" s="44" t="str">
        <f t="shared" si="5"/>
        <v>EN TERMINO</v>
      </c>
      <c r="X48" s="44" t="str">
        <f t="shared" si="6"/>
        <v>EN TERMINO</v>
      </c>
      <c r="Y48" s="35" t="s">
        <v>2756</v>
      </c>
      <c r="Z48" s="35" t="str">
        <f t="shared" si="17"/>
        <v>H39ACPColombiaRural</v>
      </c>
      <c r="AA48" s="45">
        <f t="shared" si="19"/>
        <v>1</v>
      </c>
      <c r="AB48" s="45" t="str">
        <f t="shared" si="18"/>
        <v>H39ACPColombiaRural - 1</v>
      </c>
      <c r="AC48" s="46">
        <f t="shared" si="12"/>
        <v>3</v>
      </c>
      <c r="AD48" s="46">
        <f t="shared" si="13"/>
        <v>3</v>
      </c>
      <c r="AE48" s="46" t="str">
        <f t="shared" si="9"/>
        <v>H39ACPColombiaRural.</v>
      </c>
      <c r="AF48" s="46" t="str">
        <f t="shared" si="14"/>
        <v>H39ACPColombiaRural</v>
      </c>
      <c r="AG48" s="47"/>
      <c r="AH48" s="48"/>
      <c r="AI48" s="49"/>
    </row>
    <row r="49" spans="1:35" s="31" customFormat="1" ht="291" customHeight="1" x14ac:dyDescent="0.2">
      <c r="A49" s="35">
        <f>IF(ISBLANK(D49),"",COUNTA($D$2:D49))</f>
        <v>42</v>
      </c>
      <c r="B49" s="36">
        <f t="shared" si="0"/>
        <v>48</v>
      </c>
      <c r="C49" s="37"/>
      <c r="D49" s="38" t="s">
        <v>2631</v>
      </c>
      <c r="E49" s="35" t="s">
        <v>1763</v>
      </c>
      <c r="F49" s="50" t="s">
        <v>2730</v>
      </c>
      <c r="G49" s="50" t="s">
        <v>2731</v>
      </c>
      <c r="H49" s="39" t="s">
        <v>2648</v>
      </c>
      <c r="I49" s="39" t="s">
        <v>2643</v>
      </c>
      <c r="J49" s="38" t="s">
        <v>2413</v>
      </c>
      <c r="K49" s="38">
        <v>2</v>
      </c>
      <c r="L49" s="40">
        <v>45139</v>
      </c>
      <c r="M49" s="40">
        <v>45230</v>
      </c>
      <c r="N49" s="41">
        <f t="shared" si="16"/>
        <v>13</v>
      </c>
      <c r="O49" s="36" t="s">
        <v>1595</v>
      </c>
      <c r="P49" s="38" t="s">
        <v>2499</v>
      </c>
      <c r="Q49" s="38">
        <v>0</v>
      </c>
      <c r="R49" s="42">
        <f t="shared" si="1"/>
        <v>0</v>
      </c>
      <c r="S49" s="43">
        <f t="shared" si="2"/>
        <v>0</v>
      </c>
      <c r="T49" s="43">
        <f t="shared" si="3"/>
        <v>0</v>
      </c>
      <c r="U49" s="43">
        <f t="shared" si="4"/>
        <v>0</v>
      </c>
      <c r="V49" s="37"/>
      <c r="W49" s="44" t="str">
        <f t="shared" si="5"/>
        <v>PRÓXIMA A VENCER</v>
      </c>
      <c r="X49" s="44" t="str">
        <f t="shared" si="6"/>
        <v>PRÓXIMO A VENCER</v>
      </c>
      <c r="Y49" s="35" t="s">
        <v>2756</v>
      </c>
      <c r="Z49" s="35" t="str">
        <f t="shared" si="17"/>
        <v>H40ACPColombiaRural</v>
      </c>
      <c r="AA49" s="45">
        <f t="shared" si="19"/>
        <v>1</v>
      </c>
      <c r="AB49" s="45" t="str">
        <f t="shared" si="18"/>
        <v>H40ACPColombiaRural - 1</v>
      </c>
      <c r="AC49" s="46">
        <f t="shared" si="12"/>
        <v>2</v>
      </c>
      <c r="AD49" s="46">
        <f t="shared" si="13"/>
        <v>2</v>
      </c>
      <c r="AE49" s="46" t="str">
        <f t="shared" si="9"/>
        <v>H40ACPColombiaRural.</v>
      </c>
      <c r="AF49" s="46" t="str">
        <f t="shared" si="14"/>
        <v>H40ACPColombiaRural</v>
      </c>
      <c r="AG49" s="47"/>
      <c r="AH49" s="48"/>
      <c r="AI49" s="49"/>
    </row>
    <row r="50" spans="1:35" s="31" customFormat="1" ht="291" customHeight="1" x14ac:dyDescent="0.2">
      <c r="A50" s="35">
        <f>IF(ISBLANK(D50),"",COUNTA($D$2:D50))</f>
        <v>43</v>
      </c>
      <c r="B50" s="36">
        <f t="shared" si="0"/>
        <v>49</v>
      </c>
      <c r="C50" s="37"/>
      <c r="D50" s="38" t="s">
        <v>2631</v>
      </c>
      <c r="E50" s="35" t="s">
        <v>1763</v>
      </c>
      <c r="F50" s="50" t="s">
        <v>2732</v>
      </c>
      <c r="G50" s="50" t="s">
        <v>2722</v>
      </c>
      <c r="H50" s="39" t="s">
        <v>2648</v>
      </c>
      <c r="I50" s="39" t="s">
        <v>2643</v>
      </c>
      <c r="J50" s="38" t="s">
        <v>2413</v>
      </c>
      <c r="K50" s="38">
        <v>2</v>
      </c>
      <c r="L50" s="40">
        <v>45139</v>
      </c>
      <c r="M50" s="40">
        <v>45230</v>
      </c>
      <c r="N50" s="41">
        <f t="shared" si="16"/>
        <v>13</v>
      </c>
      <c r="O50" s="36" t="s">
        <v>1595</v>
      </c>
      <c r="P50" s="38" t="s">
        <v>2499</v>
      </c>
      <c r="Q50" s="38">
        <v>0</v>
      </c>
      <c r="R50" s="42">
        <f t="shared" si="1"/>
        <v>0</v>
      </c>
      <c r="S50" s="43">
        <f t="shared" si="2"/>
        <v>0</v>
      </c>
      <c r="T50" s="43">
        <f t="shared" si="3"/>
        <v>0</v>
      </c>
      <c r="U50" s="43">
        <f t="shared" si="4"/>
        <v>0</v>
      </c>
      <c r="V50" s="37"/>
      <c r="W50" s="44" t="str">
        <f t="shared" si="5"/>
        <v>PRÓXIMA A VENCER</v>
      </c>
      <c r="X50" s="44" t="str">
        <f t="shared" si="6"/>
        <v>PRÓXIMO A VENCER</v>
      </c>
      <c r="Y50" s="35" t="s">
        <v>2756</v>
      </c>
      <c r="Z50" s="35" t="str">
        <f t="shared" si="17"/>
        <v>H41ACPColombiaRural</v>
      </c>
      <c r="AA50" s="45">
        <f t="shared" si="19"/>
        <v>1</v>
      </c>
      <c r="AB50" s="45" t="str">
        <f t="shared" si="18"/>
        <v>H41ACPColombiaRural - 1</v>
      </c>
      <c r="AC50" s="46">
        <f t="shared" si="12"/>
        <v>2</v>
      </c>
      <c r="AD50" s="46">
        <f t="shared" si="13"/>
        <v>2</v>
      </c>
      <c r="AE50" s="46" t="str">
        <f t="shared" si="9"/>
        <v>H41ACPColombiaRural.</v>
      </c>
      <c r="AF50" s="46" t="str">
        <f t="shared" si="14"/>
        <v>H41ACPColombiaRural</v>
      </c>
      <c r="AG50" s="47"/>
      <c r="AH50" s="48"/>
      <c r="AI50" s="49"/>
    </row>
    <row r="51" spans="1:35" s="31" customFormat="1" ht="291" customHeight="1" x14ac:dyDescent="0.2">
      <c r="A51" s="35">
        <f>IF(ISBLANK(D51),"",COUNTA($D$2:D51))</f>
        <v>44</v>
      </c>
      <c r="B51" s="36">
        <f t="shared" si="0"/>
        <v>50</v>
      </c>
      <c r="C51" s="37"/>
      <c r="D51" s="38" t="s">
        <v>2631</v>
      </c>
      <c r="E51" s="35" t="s">
        <v>1763</v>
      </c>
      <c r="F51" s="50" t="s">
        <v>2733</v>
      </c>
      <c r="G51" s="50" t="s">
        <v>2734</v>
      </c>
      <c r="H51" s="39" t="s">
        <v>2648</v>
      </c>
      <c r="I51" s="39" t="s">
        <v>2643</v>
      </c>
      <c r="J51" s="38" t="s">
        <v>2413</v>
      </c>
      <c r="K51" s="38">
        <v>2</v>
      </c>
      <c r="L51" s="40">
        <v>45139</v>
      </c>
      <c r="M51" s="40">
        <v>45230</v>
      </c>
      <c r="N51" s="41">
        <f t="shared" si="16"/>
        <v>13</v>
      </c>
      <c r="O51" s="36" t="s">
        <v>1595</v>
      </c>
      <c r="P51" s="38" t="s">
        <v>2499</v>
      </c>
      <c r="Q51" s="38">
        <v>0</v>
      </c>
      <c r="R51" s="42">
        <f t="shared" si="1"/>
        <v>0</v>
      </c>
      <c r="S51" s="43">
        <f t="shared" si="2"/>
        <v>0</v>
      </c>
      <c r="T51" s="43">
        <f t="shared" si="3"/>
        <v>0</v>
      </c>
      <c r="U51" s="43">
        <f t="shared" si="4"/>
        <v>0</v>
      </c>
      <c r="V51" s="37"/>
      <c r="W51" s="44" t="str">
        <f t="shared" si="5"/>
        <v>PRÓXIMA A VENCER</v>
      </c>
      <c r="X51" s="44" t="str">
        <f t="shared" si="6"/>
        <v>PRÓXIMO A VENCER</v>
      </c>
      <c r="Y51" s="35" t="s">
        <v>2756</v>
      </c>
      <c r="Z51" s="35" t="str">
        <f t="shared" si="17"/>
        <v>H42ACPColombiaRural</v>
      </c>
      <c r="AA51" s="45">
        <f t="shared" si="19"/>
        <v>1</v>
      </c>
      <c r="AB51" s="45" t="str">
        <f t="shared" si="18"/>
        <v>H42ACPColombiaRural - 1</v>
      </c>
      <c r="AC51" s="46">
        <f t="shared" si="12"/>
        <v>2</v>
      </c>
      <c r="AD51" s="46">
        <f t="shared" si="13"/>
        <v>2</v>
      </c>
      <c r="AE51" s="46" t="str">
        <f t="shared" si="9"/>
        <v>H42ACPColombiaRural.</v>
      </c>
      <c r="AF51" s="46" t="str">
        <f t="shared" si="14"/>
        <v>H42ACPColombiaRural</v>
      </c>
      <c r="AG51" s="47"/>
      <c r="AH51" s="48"/>
      <c r="AI51" s="49"/>
    </row>
    <row r="52" spans="1:35" s="31" customFormat="1" ht="291" customHeight="1" x14ac:dyDescent="0.2">
      <c r="A52" s="35">
        <f>IF(ISBLANK(D52),"",COUNTA($D$2:D52))</f>
        <v>45</v>
      </c>
      <c r="B52" s="36">
        <f t="shared" si="0"/>
        <v>51</v>
      </c>
      <c r="C52" s="37"/>
      <c r="D52" s="38" t="s">
        <v>2632</v>
      </c>
      <c r="E52" s="35" t="s">
        <v>1763</v>
      </c>
      <c r="F52" s="50" t="s">
        <v>2735</v>
      </c>
      <c r="G52" s="50" t="s">
        <v>2736</v>
      </c>
      <c r="H52" s="39" t="s">
        <v>2737</v>
      </c>
      <c r="I52" s="39" t="s">
        <v>2738</v>
      </c>
      <c r="J52" s="38" t="s">
        <v>2739</v>
      </c>
      <c r="K52" s="38">
        <v>1</v>
      </c>
      <c r="L52" s="40">
        <v>45142</v>
      </c>
      <c r="M52" s="40">
        <v>45260</v>
      </c>
      <c r="N52" s="41">
        <f t="shared" si="16"/>
        <v>16.857142857142858</v>
      </c>
      <c r="O52" s="36" t="s">
        <v>1595</v>
      </c>
      <c r="P52" s="38" t="s">
        <v>2499</v>
      </c>
      <c r="Q52" s="38">
        <v>0</v>
      </c>
      <c r="R52" s="42">
        <f t="shared" si="1"/>
        <v>0</v>
      </c>
      <c r="S52" s="43">
        <f t="shared" si="2"/>
        <v>0</v>
      </c>
      <c r="T52" s="43">
        <f t="shared" si="3"/>
        <v>0</v>
      </c>
      <c r="U52" s="43">
        <f t="shared" si="4"/>
        <v>0</v>
      </c>
      <c r="V52" s="37"/>
      <c r="W52" s="44" t="str">
        <f t="shared" si="5"/>
        <v>EN TERMINO</v>
      </c>
      <c r="X52" s="44" t="str">
        <f t="shared" si="6"/>
        <v>EN TERMINO</v>
      </c>
      <c r="Y52" s="35" t="s">
        <v>2756</v>
      </c>
      <c r="Z52" s="35" t="str">
        <f t="shared" si="17"/>
        <v>H43ACPColombiaRural</v>
      </c>
      <c r="AA52" s="45">
        <f t="shared" si="19"/>
        <v>1</v>
      </c>
      <c r="AB52" s="45" t="str">
        <f t="shared" si="18"/>
        <v>H43ACPColombiaRural - 1</v>
      </c>
      <c r="AC52" s="46">
        <f t="shared" si="12"/>
        <v>3</v>
      </c>
      <c r="AD52" s="46">
        <f t="shared" si="13"/>
        <v>3</v>
      </c>
      <c r="AE52" s="46" t="str">
        <f t="shared" si="9"/>
        <v>H43ACPColombiaRural.</v>
      </c>
      <c r="AF52" s="46" t="str">
        <f t="shared" si="14"/>
        <v>H43ACPColombiaRural</v>
      </c>
      <c r="AG52" s="47"/>
      <c r="AH52" s="48"/>
      <c r="AI52" s="49"/>
    </row>
    <row r="53" spans="1:35" s="31" customFormat="1" ht="291" customHeight="1" x14ac:dyDescent="0.2">
      <c r="A53" s="35">
        <f>IF(ISBLANK(D53),"",COUNTA($D$2:D53))</f>
        <v>46</v>
      </c>
      <c r="B53" s="36">
        <f t="shared" si="0"/>
        <v>52</v>
      </c>
      <c r="C53" s="37"/>
      <c r="D53" s="38" t="s">
        <v>2632</v>
      </c>
      <c r="E53" s="35" t="s">
        <v>1763</v>
      </c>
      <c r="F53" s="50" t="s">
        <v>2740</v>
      </c>
      <c r="G53" s="50" t="s">
        <v>2741</v>
      </c>
      <c r="H53" s="39" t="s">
        <v>2737</v>
      </c>
      <c r="I53" s="39" t="s">
        <v>2742</v>
      </c>
      <c r="J53" s="38" t="s">
        <v>2739</v>
      </c>
      <c r="K53" s="38">
        <v>1</v>
      </c>
      <c r="L53" s="40">
        <v>45142</v>
      </c>
      <c r="M53" s="40">
        <v>45260</v>
      </c>
      <c r="N53" s="41">
        <f t="shared" si="16"/>
        <v>16.857142857142858</v>
      </c>
      <c r="O53" s="36" t="s">
        <v>1595</v>
      </c>
      <c r="P53" s="38" t="s">
        <v>2499</v>
      </c>
      <c r="Q53" s="38">
        <v>0</v>
      </c>
      <c r="R53" s="42">
        <f t="shared" si="1"/>
        <v>0</v>
      </c>
      <c r="S53" s="43">
        <f t="shared" si="2"/>
        <v>0</v>
      </c>
      <c r="T53" s="43">
        <f t="shared" si="3"/>
        <v>0</v>
      </c>
      <c r="U53" s="43">
        <f t="shared" si="4"/>
        <v>0</v>
      </c>
      <c r="V53" s="37"/>
      <c r="W53" s="44" t="str">
        <f t="shared" si="5"/>
        <v>EN TERMINO</v>
      </c>
      <c r="X53" s="44" t="str">
        <f t="shared" si="6"/>
        <v>EN TERMINO</v>
      </c>
      <c r="Y53" s="35" t="s">
        <v>2756</v>
      </c>
      <c r="Z53" s="35" t="str">
        <f t="shared" si="17"/>
        <v>H44ACPColombiaRural</v>
      </c>
      <c r="AA53" s="45">
        <f t="shared" si="19"/>
        <v>1</v>
      </c>
      <c r="AB53" s="45" t="str">
        <f t="shared" si="18"/>
        <v>H44ACPColombiaRural - 1</v>
      </c>
      <c r="AC53" s="46">
        <f t="shared" si="12"/>
        <v>3</v>
      </c>
      <c r="AD53" s="46">
        <f t="shared" si="13"/>
        <v>3</v>
      </c>
      <c r="AE53" s="46" t="str">
        <f t="shared" si="9"/>
        <v>H44ACPColombiaRural.</v>
      </c>
      <c r="AF53" s="46" t="str">
        <f t="shared" si="14"/>
        <v>H44ACPColombiaRural</v>
      </c>
      <c r="AG53" s="47"/>
      <c r="AH53" s="48"/>
      <c r="AI53" s="49"/>
    </row>
    <row r="54" spans="1:35" s="31" customFormat="1" ht="291" customHeight="1" x14ac:dyDescent="0.2">
      <c r="A54" s="35">
        <f>IF(ISBLANK(D54),"",COUNTA($D$2:D54))</f>
        <v>47</v>
      </c>
      <c r="B54" s="36">
        <f t="shared" si="0"/>
        <v>53</v>
      </c>
      <c r="C54" s="37"/>
      <c r="D54" s="38" t="s">
        <v>2632</v>
      </c>
      <c r="E54" s="35" t="s">
        <v>1763</v>
      </c>
      <c r="F54" s="50" t="s">
        <v>2743</v>
      </c>
      <c r="G54" s="50" t="s">
        <v>2744</v>
      </c>
      <c r="H54" s="39" t="s">
        <v>2737</v>
      </c>
      <c r="I54" s="39" t="s">
        <v>2745</v>
      </c>
      <c r="J54" s="38" t="s">
        <v>2739</v>
      </c>
      <c r="K54" s="38">
        <v>1</v>
      </c>
      <c r="L54" s="40">
        <v>45142</v>
      </c>
      <c r="M54" s="40">
        <v>45260</v>
      </c>
      <c r="N54" s="41">
        <f t="shared" si="16"/>
        <v>16.857142857142858</v>
      </c>
      <c r="O54" s="36" t="s">
        <v>1595</v>
      </c>
      <c r="P54" s="38" t="s">
        <v>2499</v>
      </c>
      <c r="Q54" s="38">
        <v>0</v>
      </c>
      <c r="R54" s="42">
        <f t="shared" si="1"/>
        <v>0</v>
      </c>
      <c r="S54" s="43">
        <f t="shared" si="2"/>
        <v>0</v>
      </c>
      <c r="T54" s="43">
        <f t="shared" si="3"/>
        <v>0</v>
      </c>
      <c r="U54" s="43">
        <f t="shared" si="4"/>
        <v>0</v>
      </c>
      <c r="V54" s="37"/>
      <c r="W54" s="44" t="str">
        <f t="shared" si="5"/>
        <v>EN TERMINO</v>
      </c>
      <c r="X54" s="44" t="str">
        <f t="shared" si="6"/>
        <v>EN TERMINO</v>
      </c>
      <c r="Y54" s="35" t="s">
        <v>2756</v>
      </c>
      <c r="Z54" s="35" t="str">
        <f t="shared" si="17"/>
        <v>H45ACPColombiaRural</v>
      </c>
      <c r="AA54" s="45">
        <f t="shared" si="19"/>
        <v>1</v>
      </c>
      <c r="AB54" s="45" t="str">
        <f t="shared" si="18"/>
        <v>H45ACPColombiaRural - 1</v>
      </c>
      <c r="AC54" s="46">
        <f t="shared" si="12"/>
        <v>3</v>
      </c>
      <c r="AD54" s="46">
        <f t="shared" si="13"/>
        <v>3</v>
      </c>
      <c r="AE54" s="46" t="str">
        <f t="shared" si="9"/>
        <v>H45ACPColombiaRural.</v>
      </c>
      <c r="AF54" s="46" t="str">
        <f t="shared" si="14"/>
        <v>H45ACPColombiaRural</v>
      </c>
      <c r="AG54" s="47"/>
      <c r="AH54" s="48"/>
      <c r="AI54" s="49"/>
    </row>
    <row r="55" spans="1:35" s="31" customFormat="1" ht="291" customHeight="1" x14ac:dyDescent="0.2">
      <c r="A55" s="35">
        <f>IF(ISBLANK(D55),"",COUNTA($D$2:D55))</f>
        <v>48</v>
      </c>
      <c r="B55" s="36">
        <f t="shared" si="0"/>
        <v>54</v>
      </c>
      <c r="C55" s="37"/>
      <c r="D55" s="38" t="s">
        <v>2632</v>
      </c>
      <c r="E55" s="35" t="s">
        <v>1763</v>
      </c>
      <c r="F55" s="50" t="s">
        <v>2746</v>
      </c>
      <c r="G55" s="50" t="s">
        <v>2747</v>
      </c>
      <c r="H55" s="39" t="s">
        <v>2748</v>
      </c>
      <c r="I55" s="39" t="s">
        <v>2749</v>
      </c>
      <c r="J55" s="38" t="s">
        <v>2750</v>
      </c>
      <c r="K55" s="38">
        <v>1</v>
      </c>
      <c r="L55" s="40">
        <v>45142</v>
      </c>
      <c r="M55" s="40">
        <v>45291</v>
      </c>
      <c r="N55" s="41">
        <f t="shared" si="16"/>
        <v>21.285714285714285</v>
      </c>
      <c r="O55" s="36" t="s">
        <v>1595</v>
      </c>
      <c r="P55" s="38" t="s">
        <v>2499</v>
      </c>
      <c r="Q55" s="38">
        <v>0</v>
      </c>
      <c r="R55" s="42">
        <f t="shared" si="1"/>
        <v>0</v>
      </c>
      <c r="S55" s="43">
        <f t="shared" si="2"/>
        <v>0</v>
      </c>
      <c r="T55" s="43">
        <f t="shared" si="3"/>
        <v>0</v>
      </c>
      <c r="U55" s="43">
        <f t="shared" si="4"/>
        <v>0</v>
      </c>
      <c r="V55" s="37"/>
      <c r="W55" s="44" t="str">
        <f t="shared" si="5"/>
        <v>EN TERMINO</v>
      </c>
      <c r="X55" s="44" t="str">
        <f t="shared" si="6"/>
        <v>EN TERMINO</v>
      </c>
      <c r="Y55" s="35" t="s">
        <v>2756</v>
      </c>
      <c r="Z55" s="35" t="str">
        <f t="shared" si="17"/>
        <v>H46ACPColombiaRural</v>
      </c>
      <c r="AA55" s="45">
        <f t="shared" si="19"/>
        <v>1</v>
      </c>
      <c r="AB55" s="45" t="str">
        <f t="shared" si="18"/>
        <v>H46ACPColombiaRural - 1</v>
      </c>
      <c r="AC55" s="46">
        <f t="shared" si="12"/>
        <v>3</v>
      </c>
      <c r="AD55" s="46">
        <f t="shared" si="13"/>
        <v>3</v>
      </c>
      <c r="AE55" s="46" t="str">
        <f t="shared" si="9"/>
        <v>H46ACPColombiaRural.</v>
      </c>
      <c r="AF55" s="46" t="str">
        <f t="shared" si="14"/>
        <v>H46ACPColombiaRural</v>
      </c>
      <c r="AG55" s="47"/>
      <c r="AH55" s="48"/>
      <c r="AI55" s="49"/>
    </row>
    <row r="56" spans="1:35" s="31" customFormat="1" ht="291" customHeight="1" x14ac:dyDescent="0.2">
      <c r="A56" s="35">
        <f>IF(ISBLANK(D56),"",COUNTA($D$2:D56))</f>
        <v>49</v>
      </c>
      <c r="B56" s="36">
        <f t="shared" si="0"/>
        <v>55</v>
      </c>
      <c r="C56" s="37"/>
      <c r="D56" s="38" t="s">
        <v>2629</v>
      </c>
      <c r="E56" s="35" t="s">
        <v>1008</v>
      </c>
      <c r="F56" s="50" t="s">
        <v>2751</v>
      </c>
      <c r="G56" s="50" t="s">
        <v>2752</v>
      </c>
      <c r="H56" s="39" t="s">
        <v>2753</v>
      </c>
      <c r="I56" s="39" t="s">
        <v>2754</v>
      </c>
      <c r="J56" s="38" t="s">
        <v>2755</v>
      </c>
      <c r="K56" s="38">
        <v>1</v>
      </c>
      <c r="L56" s="40">
        <v>45142</v>
      </c>
      <c r="M56" s="40">
        <v>45291</v>
      </c>
      <c r="N56" s="41">
        <f t="shared" si="16"/>
        <v>21.285714285714285</v>
      </c>
      <c r="O56" s="36" t="s">
        <v>1595</v>
      </c>
      <c r="P56" s="38" t="s">
        <v>2499</v>
      </c>
      <c r="Q56" s="38">
        <v>0</v>
      </c>
      <c r="R56" s="42">
        <f t="shared" si="1"/>
        <v>0</v>
      </c>
      <c r="S56" s="43">
        <f t="shared" si="2"/>
        <v>0</v>
      </c>
      <c r="T56" s="43">
        <f t="shared" si="3"/>
        <v>0</v>
      </c>
      <c r="U56" s="43">
        <f t="shared" si="4"/>
        <v>0</v>
      </c>
      <c r="V56" s="37"/>
      <c r="W56" s="44" t="str">
        <f t="shared" si="5"/>
        <v>EN TERMINO</v>
      </c>
      <c r="X56" s="44" t="str">
        <f t="shared" si="6"/>
        <v>EN TERMINO</v>
      </c>
      <c r="Y56" s="35" t="s">
        <v>2756</v>
      </c>
      <c r="Z56" s="35" t="str">
        <f t="shared" si="17"/>
        <v>H47ACPColombiaRural</v>
      </c>
      <c r="AA56" s="45">
        <f t="shared" si="19"/>
        <v>1</v>
      </c>
      <c r="AB56" s="45" t="str">
        <f t="shared" si="18"/>
        <v>H47ACPColombiaRural - 1</v>
      </c>
      <c r="AC56" s="46">
        <f t="shared" si="12"/>
        <v>3</v>
      </c>
      <c r="AD56" s="46">
        <f t="shared" si="13"/>
        <v>3</v>
      </c>
      <c r="AE56" s="46" t="str">
        <f t="shared" si="9"/>
        <v>H47ACPColombiaRural.</v>
      </c>
      <c r="AF56" s="46" t="str">
        <f t="shared" si="14"/>
        <v>H47ACPColombiaRural</v>
      </c>
      <c r="AG56" s="47"/>
      <c r="AH56" s="48"/>
      <c r="AI56" s="49"/>
    </row>
    <row r="57" spans="1:35" s="31" customFormat="1" ht="291" customHeight="1" x14ac:dyDescent="0.2">
      <c r="A57" s="35">
        <f>IF(ISBLANK(D57),"",COUNTA($D$2:D57))</f>
        <v>50</v>
      </c>
      <c r="B57" s="36">
        <f t="shared" si="0"/>
        <v>56</v>
      </c>
      <c r="C57" s="37"/>
      <c r="D57" s="36" t="s">
        <v>668</v>
      </c>
      <c r="E57" s="35" t="s">
        <v>2184</v>
      </c>
      <c r="F57" s="51" t="s">
        <v>2439</v>
      </c>
      <c r="G57" s="51" t="s">
        <v>2440</v>
      </c>
      <c r="H57" s="52" t="s">
        <v>2441</v>
      </c>
      <c r="I57" s="52" t="s">
        <v>2442</v>
      </c>
      <c r="J57" s="35" t="s">
        <v>2443</v>
      </c>
      <c r="K57" s="35">
        <v>1</v>
      </c>
      <c r="L57" s="53">
        <v>45107</v>
      </c>
      <c r="M57" s="53">
        <v>45169</v>
      </c>
      <c r="N57" s="41">
        <f t="shared" si="16"/>
        <v>8.8571428571428577</v>
      </c>
      <c r="O57" s="36" t="s">
        <v>2444</v>
      </c>
      <c r="P57" s="36" t="s">
        <v>2445</v>
      </c>
      <c r="Q57" s="38">
        <v>1</v>
      </c>
      <c r="R57" s="42">
        <f t="shared" si="1"/>
        <v>100</v>
      </c>
      <c r="S57" s="43">
        <f t="shared" si="2"/>
        <v>8.8571428571428577</v>
      </c>
      <c r="T57" s="43">
        <f t="shared" si="3"/>
        <v>8.8571428571428577</v>
      </c>
      <c r="U57" s="43">
        <f t="shared" si="4"/>
        <v>8.8571428571428577</v>
      </c>
      <c r="V57" s="37"/>
      <c r="W57" s="44" t="str">
        <f t="shared" si="5"/>
        <v>CUMPLIDA</v>
      </c>
      <c r="X57" s="44" t="str">
        <f t="shared" si="6"/>
        <v>CUMPLIDO</v>
      </c>
      <c r="Y57" s="35" t="s">
        <v>2446</v>
      </c>
      <c r="Z57" s="35" t="str">
        <f t="shared" si="17"/>
        <v>H1AF2022</v>
      </c>
      <c r="AA57" s="45">
        <f>IF(A57&lt;&gt;"",1,#REF!+1)</f>
        <v>1</v>
      </c>
      <c r="AB57" s="45" t="str">
        <f t="shared" si="18"/>
        <v>H1AF2022 - 1</v>
      </c>
      <c r="AC57" s="46">
        <f t="shared" si="12"/>
        <v>5</v>
      </c>
      <c r="AD57" s="46">
        <f t="shared" si="13"/>
        <v>5</v>
      </c>
      <c r="AE57" s="46" t="str">
        <f t="shared" si="9"/>
        <v>H1AF2022.</v>
      </c>
      <c r="AF57" s="46" t="str">
        <f t="shared" si="14"/>
        <v>H1AF2022</v>
      </c>
      <c r="AG57" s="47"/>
      <c r="AH57" s="48"/>
      <c r="AI57" s="49"/>
    </row>
    <row r="58" spans="1:35" s="31" customFormat="1" ht="291" customHeight="1" x14ac:dyDescent="0.2">
      <c r="A58" s="35">
        <f>IF(ISBLANK(D58),"",COUNTA($D$2:D58))</f>
        <v>51</v>
      </c>
      <c r="B58" s="36">
        <f t="shared" si="0"/>
        <v>57</v>
      </c>
      <c r="C58" s="37"/>
      <c r="D58" s="36" t="s">
        <v>668</v>
      </c>
      <c r="E58" s="35" t="s">
        <v>2447</v>
      </c>
      <c r="F58" s="51" t="s">
        <v>2448</v>
      </c>
      <c r="G58" s="51" t="s">
        <v>2449</v>
      </c>
      <c r="H58" s="52" t="s">
        <v>2450</v>
      </c>
      <c r="I58" s="52" t="s">
        <v>2451</v>
      </c>
      <c r="J58" s="35" t="s">
        <v>2452</v>
      </c>
      <c r="K58" s="35">
        <v>1</v>
      </c>
      <c r="L58" s="53">
        <v>45107</v>
      </c>
      <c r="M58" s="53">
        <v>45260</v>
      </c>
      <c r="N58" s="41">
        <f t="shared" si="16"/>
        <v>21.857142857142858</v>
      </c>
      <c r="O58" s="36" t="s">
        <v>2444</v>
      </c>
      <c r="P58" s="36" t="s">
        <v>2445</v>
      </c>
      <c r="Q58" s="38">
        <v>0</v>
      </c>
      <c r="R58" s="42">
        <f t="shared" si="1"/>
        <v>0</v>
      </c>
      <c r="S58" s="43">
        <f t="shared" si="2"/>
        <v>0</v>
      </c>
      <c r="T58" s="43">
        <f t="shared" si="3"/>
        <v>0</v>
      </c>
      <c r="U58" s="43">
        <f t="shared" si="4"/>
        <v>0</v>
      </c>
      <c r="V58" s="37"/>
      <c r="W58" s="44" t="str">
        <f t="shared" si="5"/>
        <v>EN TERMINO</v>
      </c>
      <c r="X58" s="44" t="str">
        <f t="shared" si="6"/>
        <v>EN TERMINO</v>
      </c>
      <c r="Y58" s="35" t="s">
        <v>2446</v>
      </c>
      <c r="Z58" s="35" t="str">
        <f t="shared" si="17"/>
        <v>H2AF2022</v>
      </c>
      <c r="AA58" s="45">
        <f t="shared" ref="AA58:AA121" si="20">IF(A58&lt;&gt;"",1,AA57+1)</f>
        <v>1</v>
      </c>
      <c r="AB58" s="45" t="str">
        <f t="shared" si="18"/>
        <v>H2AF2022 - 1</v>
      </c>
      <c r="AC58" s="46">
        <f t="shared" si="12"/>
        <v>3</v>
      </c>
      <c r="AD58" s="46">
        <f t="shared" si="13"/>
        <v>3</v>
      </c>
      <c r="AE58" s="46" t="str">
        <f t="shared" si="9"/>
        <v>H2AF2022.</v>
      </c>
      <c r="AF58" s="46" t="str">
        <f t="shared" si="14"/>
        <v>H2AF2022</v>
      </c>
      <c r="AG58" s="47"/>
      <c r="AH58" s="48"/>
      <c r="AI58" s="49"/>
    </row>
    <row r="59" spans="1:35" s="31" customFormat="1" ht="291" customHeight="1" x14ac:dyDescent="0.2">
      <c r="A59" s="35">
        <f>IF(ISBLANK(D59),"",COUNTA($D$2:D59))</f>
        <v>52</v>
      </c>
      <c r="B59" s="36">
        <f t="shared" si="0"/>
        <v>58</v>
      </c>
      <c r="C59" s="37"/>
      <c r="D59" s="36" t="s">
        <v>667</v>
      </c>
      <c r="E59" s="35" t="s">
        <v>2447</v>
      </c>
      <c r="F59" s="51" t="s">
        <v>2453</v>
      </c>
      <c r="G59" s="51" t="s">
        <v>2454</v>
      </c>
      <c r="H59" s="52" t="s">
        <v>2455</v>
      </c>
      <c r="I59" s="52" t="s">
        <v>2456</v>
      </c>
      <c r="J59" s="35" t="s">
        <v>2443</v>
      </c>
      <c r="K59" s="35">
        <v>1</v>
      </c>
      <c r="L59" s="53">
        <v>45199</v>
      </c>
      <c r="M59" s="53">
        <v>45291</v>
      </c>
      <c r="N59" s="41">
        <f t="shared" si="16"/>
        <v>13.142857142857142</v>
      </c>
      <c r="O59" s="36" t="s">
        <v>2444</v>
      </c>
      <c r="P59" s="36" t="s">
        <v>2445</v>
      </c>
      <c r="Q59" s="38">
        <v>1</v>
      </c>
      <c r="R59" s="42">
        <f t="shared" si="1"/>
        <v>100</v>
      </c>
      <c r="S59" s="43">
        <f t="shared" si="2"/>
        <v>13.142857142857142</v>
      </c>
      <c r="T59" s="43">
        <f t="shared" si="3"/>
        <v>0</v>
      </c>
      <c r="U59" s="43">
        <f t="shared" si="4"/>
        <v>0</v>
      </c>
      <c r="V59" s="37"/>
      <c r="W59" s="44" t="str">
        <f t="shared" si="5"/>
        <v>CUMPLIDA</v>
      </c>
      <c r="X59" s="44" t="str">
        <f t="shared" si="6"/>
        <v>CUMPLIDO</v>
      </c>
      <c r="Y59" s="35" t="s">
        <v>2446</v>
      </c>
      <c r="Z59" s="35" t="str">
        <f t="shared" si="17"/>
        <v>H3AF2022</v>
      </c>
      <c r="AA59" s="45">
        <f t="shared" si="20"/>
        <v>1</v>
      </c>
      <c r="AB59" s="45" t="str">
        <f t="shared" si="18"/>
        <v>H3AF2022 - 1</v>
      </c>
      <c r="AC59" s="46">
        <f t="shared" si="12"/>
        <v>5</v>
      </c>
      <c r="AD59" s="46">
        <f t="shared" si="13"/>
        <v>5</v>
      </c>
      <c r="AE59" s="46" t="str">
        <f t="shared" si="9"/>
        <v>H3AF2022.</v>
      </c>
      <c r="AF59" s="46" t="str">
        <f t="shared" si="14"/>
        <v>H3AF2022</v>
      </c>
      <c r="AG59" s="47"/>
      <c r="AH59" s="48"/>
      <c r="AI59" s="49"/>
    </row>
    <row r="60" spans="1:35" s="31" customFormat="1" ht="291" customHeight="1" x14ac:dyDescent="0.2">
      <c r="A60" s="35">
        <f>IF(ISBLANK(D60),"",COUNTA($D$2:D60))</f>
        <v>53</v>
      </c>
      <c r="B60" s="36">
        <f t="shared" si="0"/>
        <v>59</v>
      </c>
      <c r="C60" s="37"/>
      <c r="D60" s="36" t="s">
        <v>668</v>
      </c>
      <c r="E60" s="35" t="s">
        <v>2457</v>
      </c>
      <c r="F60" s="51" t="s">
        <v>2458</v>
      </c>
      <c r="G60" s="51" t="s">
        <v>2459</v>
      </c>
      <c r="H60" s="52" t="s">
        <v>2460</v>
      </c>
      <c r="I60" s="52" t="s">
        <v>2461</v>
      </c>
      <c r="J60" s="35" t="s">
        <v>2462</v>
      </c>
      <c r="K60" s="35">
        <v>1</v>
      </c>
      <c r="L60" s="53">
        <v>45107</v>
      </c>
      <c r="M60" s="53">
        <v>45350</v>
      </c>
      <c r="N60" s="41">
        <f t="shared" si="16"/>
        <v>34.714285714285715</v>
      </c>
      <c r="O60" s="36" t="s">
        <v>2444</v>
      </c>
      <c r="P60" s="36" t="s">
        <v>2445</v>
      </c>
      <c r="Q60" s="38">
        <v>0</v>
      </c>
      <c r="R60" s="42">
        <f t="shared" si="1"/>
        <v>0</v>
      </c>
      <c r="S60" s="43">
        <f t="shared" si="2"/>
        <v>0</v>
      </c>
      <c r="T60" s="43">
        <f t="shared" si="3"/>
        <v>0</v>
      </c>
      <c r="U60" s="43">
        <f t="shared" si="4"/>
        <v>0</v>
      </c>
      <c r="V60" s="37"/>
      <c r="W60" s="44" t="str">
        <f t="shared" si="5"/>
        <v>EN TERMINO</v>
      </c>
      <c r="X60" s="44" t="str">
        <f t="shared" si="6"/>
        <v>EN TERMINO</v>
      </c>
      <c r="Y60" s="35" t="s">
        <v>2446</v>
      </c>
      <c r="Z60" s="35" t="str">
        <f t="shared" si="17"/>
        <v>H4AF2022</v>
      </c>
      <c r="AA60" s="45">
        <f t="shared" si="20"/>
        <v>1</v>
      </c>
      <c r="AB60" s="45" t="str">
        <f t="shared" si="18"/>
        <v>H4AF2022 - 1</v>
      </c>
      <c r="AC60" s="46">
        <f t="shared" si="12"/>
        <v>3</v>
      </c>
      <c r="AD60" s="46">
        <f t="shared" si="13"/>
        <v>3</v>
      </c>
      <c r="AE60" s="46" t="str">
        <f t="shared" si="9"/>
        <v>H4AF2022.</v>
      </c>
      <c r="AF60" s="46" t="str">
        <f t="shared" si="14"/>
        <v>H4AF2022</v>
      </c>
      <c r="AG60" s="47"/>
      <c r="AH60" s="48"/>
      <c r="AI60" s="49"/>
    </row>
    <row r="61" spans="1:35" s="31" customFormat="1" ht="291" customHeight="1" x14ac:dyDescent="0.2">
      <c r="A61" s="35">
        <f>IF(ISBLANK(D61),"",COUNTA($D$2:D61))</f>
        <v>54</v>
      </c>
      <c r="B61" s="36">
        <f t="shared" si="0"/>
        <v>60</v>
      </c>
      <c r="C61" s="37"/>
      <c r="D61" s="36" t="s">
        <v>667</v>
      </c>
      <c r="E61" s="35" t="s">
        <v>2185</v>
      </c>
      <c r="F61" s="51" t="s">
        <v>2463</v>
      </c>
      <c r="G61" s="51" t="s">
        <v>2464</v>
      </c>
      <c r="H61" s="52" t="s">
        <v>2465</v>
      </c>
      <c r="I61" s="52" t="s">
        <v>2466</v>
      </c>
      <c r="J61" s="35" t="s">
        <v>2467</v>
      </c>
      <c r="K61" s="35">
        <v>1</v>
      </c>
      <c r="L61" s="53">
        <v>45107</v>
      </c>
      <c r="M61" s="53">
        <v>45199</v>
      </c>
      <c r="N61" s="41">
        <f t="shared" si="16"/>
        <v>13.142857142857142</v>
      </c>
      <c r="O61" s="36" t="s">
        <v>2444</v>
      </c>
      <c r="P61" s="36" t="s">
        <v>2445</v>
      </c>
      <c r="Q61" s="38">
        <v>0</v>
      </c>
      <c r="R61" s="42">
        <f t="shared" si="1"/>
        <v>0</v>
      </c>
      <c r="S61" s="43">
        <f t="shared" si="2"/>
        <v>0</v>
      </c>
      <c r="T61" s="43">
        <f t="shared" si="3"/>
        <v>0</v>
      </c>
      <c r="U61" s="43">
        <f t="shared" si="4"/>
        <v>13.142857142857142</v>
      </c>
      <c r="V61" s="37"/>
      <c r="W61" s="44" t="str">
        <f t="shared" si="5"/>
        <v>VENCIDA</v>
      </c>
      <c r="X61" s="44" t="str">
        <f t="shared" si="6"/>
        <v>VENCIDO</v>
      </c>
      <c r="Y61" s="35" t="s">
        <v>2446</v>
      </c>
      <c r="Z61" s="35" t="str">
        <f t="shared" si="17"/>
        <v>H5AF2022</v>
      </c>
      <c r="AA61" s="45">
        <f t="shared" si="20"/>
        <v>1</v>
      </c>
      <c r="AB61" s="45" t="str">
        <f t="shared" si="18"/>
        <v>H5AF2022 - 1</v>
      </c>
      <c r="AC61" s="46">
        <f t="shared" si="12"/>
        <v>1</v>
      </c>
      <c r="AD61" s="46">
        <f t="shared" si="13"/>
        <v>1</v>
      </c>
      <c r="AE61" s="46" t="str">
        <f t="shared" si="9"/>
        <v>H5AF2022.</v>
      </c>
      <c r="AF61" s="46" t="str">
        <f t="shared" si="14"/>
        <v>H5AF2022</v>
      </c>
      <c r="AG61" s="47"/>
      <c r="AH61" s="48"/>
      <c r="AI61" s="49"/>
    </row>
    <row r="62" spans="1:35" s="31" customFormat="1" ht="291" customHeight="1" x14ac:dyDescent="0.2">
      <c r="A62" s="35">
        <f>IF(ISBLANK(D62),"",COUNTA($D$2:D62))</f>
        <v>55</v>
      </c>
      <c r="B62" s="36">
        <f t="shared" si="0"/>
        <v>61</v>
      </c>
      <c r="C62" s="37"/>
      <c r="D62" s="36" t="s">
        <v>667</v>
      </c>
      <c r="E62" s="35" t="s">
        <v>2185</v>
      </c>
      <c r="F62" s="51" t="s">
        <v>2468</v>
      </c>
      <c r="G62" s="51" t="s">
        <v>2469</v>
      </c>
      <c r="H62" s="52" t="s">
        <v>2470</v>
      </c>
      <c r="I62" s="52" t="s">
        <v>2471</v>
      </c>
      <c r="J62" s="35" t="s">
        <v>2443</v>
      </c>
      <c r="K62" s="35">
        <v>1</v>
      </c>
      <c r="L62" s="53">
        <v>45107</v>
      </c>
      <c r="M62" s="53">
        <v>45199</v>
      </c>
      <c r="N62" s="41">
        <f t="shared" si="16"/>
        <v>13.142857142857142</v>
      </c>
      <c r="O62" s="36" t="s">
        <v>2472</v>
      </c>
      <c r="P62" s="36" t="s">
        <v>2473</v>
      </c>
      <c r="Q62" s="38">
        <v>0</v>
      </c>
      <c r="R62" s="42">
        <f t="shared" si="1"/>
        <v>0</v>
      </c>
      <c r="S62" s="43">
        <f t="shared" si="2"/>
        <v>0</v>
      </c>
      <c r="T62" s="43">
        <f t="shared" si="3"/>
        <v>0</v>
      </c>
      <c r="U62" s="43">
        <f t="shared" si="4"/>
        <v>13.142857142857142</v>
      </c>
      <c r="V62" s="37"/>
      <c r="W62" s="44" t="str">
        <f t="shared" si="5"/>
        <v>VENCIDA</v>
      </c>
      <c r="X62" s="44" t="str">
        <f t="shared" si="6"/>
        <v>VENCIDO</v>
      </c>
      <c r="Y62" s="35" t="s">
        <v>2446</v>
      </c>
      <c r="Z62" s="35" t="str">
        <f t="shared" si="17"/>
        <v>H6AF2022</v>
      </c>
      <c r="AA62" s="45">
        <f t="shared" si="20"/>
        <v>1</v>
      </c>
      <c r="AB62" s="45" t="str">
        <f t="shared" si="18"/>
        <v>H6AF2022 - 1</v>
      </c>
      <c r="AC62" s="46">
        <f t="shared" si="12"/>
        <v>1</v>
      </c>
      <c r="AD62" s="46">
        <f t="shared" si="13"/>
        <v>1</v>
      </c>
      <c r="AE62" s="46" t="str">
        <f t="shared" si="9"/>
        <v>H6AF2022.</v>
      </c>
      <c r="AF62" s="46" t="str">
        <f t="shared" si="14"/>
        <v>H6AF2022</v>
      </c>
      <c r="AG62" s="47"/>
      <c r="AH62" s="48"/>
      <c r="AI62" s="49"/>
    </row>
    <row r="63" spans="1:35" s="31" customFormat="1" ht="291" customHeight="1" x14ac:dyDescent="0.2">
      <c r="A63" s="35" t="str">
        <f>IF(ISBLANK(D63),"",COUNTA($D$2:D63))</f>
        <v/>
      </c>
      <c r="B63" s="36">
        <f t="shared" si="0"/>
        <v>62</v>
      </c>
      <c r="C63" s="37"/>
      <c r="D63" s="36"/>
      <c r="E63" s="35" t="s">
        <v>2185</v>
      </c>
      <c r="F63" s="51" t="s">
        <v>2474</v>
      </c>
      <c r="G63" s="51" t="s">
        <v>2469</v>
      </c>
      <c r="H63" s="52" t="s">
        <v>2475</v>
      </c>
      <c r="I63" s="52" t="s">
        <v>2476</v>
      </c>
      <c r="J63" s="35" t="s">
        <v>2477</v>
      </c>
      <c r="K63" s="35">
        <v>1</v>
      </c>
      <c r="L63" s="53">
        <v>45078</v>
      </c>
      <c r="M63" s="53">
        <v>45444</v>
      </c>
      <c r="N63" s="41">
        <f t="shared" si="16"/>
        <v>52.285714285714285</v>
      </c>
      <c r="O63" s="36" t="s">
        <v>1591</v>
      </c>
      <c r="P63" s="36" t="s">
        <v>2478</v>
      </c>
      <c r="Q63" s="38">
        <v>0</v>
      </c>
      <c r="R63" s="42">
        <f t="shared" si="1"/>
        <v>0</v>
      </c>
      <c r="S63" s="43">
        <f t="shared" si="2"/>
        <v>0</v>
      </c>
      <c r="T63" s="43">
        <f t="shared" si="3"/>
        <v>0</v>
      </c>
      <c r="U63" s="43">
        <f t="shared" si="4"/>
        <v>0</v>
      </c>
      <c r="V63" s="37"/>
      <c r="W63" s="44" t="str">
        <f t="shared" si="5"/>
        <v>EN TERMINO</v>
      </c>
      <c r="X63" s="44" t="str">
        <f t="shared" si="6"/>
        <v/>
      </c>
      <c r="Y63" s="35" t="s">
        <v>2446</v>
      </c>
      <c r="Z63" s="35" t="str">
        <f t="shared" si="17"/>
        <v>H6AF2022</v>
      </c>
      <c r="AA63" s="45">
        <f t="shared" si="20"/>
        <v>2</v>
      </c>
      <c r="AB63" s="45" t="str">
        <f t="shared" si="18"/>
        <v>H6AF2022 - 2</v>
      </c>
      <c r="AC63" s="46">
        <f t="shared" si="12"/>
        <v>3</v>
      </c>
      <c r="AD63" s="46">
        <f t="shared" si="13"/>
        <v>3</v>
      </c>
      <c r="AE63" s="46" t="str">
        <f t="shared" si="9"/>
        <v>H6AF2022.</v>
      </c>
      <c r="AF63" s="46" t="str">
        <f t="shared" si="14"/>
        <v>H6AF2022</v>
      </c>
      <c r="AG63" s="47"/>
      <c r="AH63" s="48"/>
      <c r="AI63" s="49"/>
    </row>
    <row r="64" spans="1:35" s="31" customFormat="1" ht="291" customHeight="1" x14ac:dyDescent="0.2">
      <c r="A64" s="35">
        <f>IF(ISBLANK(D64),"",COUNTA($D$2:D64))</f>
        <v>56</v>
      </c>
      <c r="B64" s="36">
        <f t="shared" si="0"/>
        <v>63</v>
      </c>
      <c r="C64" s="37"/>
      <c r="D64" s="36" t="s">
        <v>668</v>
      </c>
      <c r="E64" s="35" t="s">
        <v>2184</v>
      </c>
      <c r="F64" s="51" t="s">
        <v>2479</v>
      </c>
      <c r="G64" s="51" t="s">
        <v>2480</v>
      </c>
      <c r="H64" s="52" t="s">
        <v>2441</v>
      </c>
      <c r="I64" s="52" t="s">
        <v>2442</v>
      </c>
      <c r="J64" s="35" t="s">
        <v>2443</v>
      </c>
      <c r="K64" s="35">
        <v>1</v>
      </c>
      <c r="L64" s="53">
        <v>45107</v>
      </c>
      <c r="M64" s="53">
        <v>45169</v>
      </c>
      <c r="N64" s="41">
        <f t="shared" si="16"/>
        <v>8.8571428571428577</v>
      </c>
      <c r="O64" s="36" t="s">
        <v>2444</v>
      </c>
      <c r="P64" s="36" t="s">
        <v>2445</v>
      </c>
      <c r="Q64" s="38">
        <v>1</v>
      </c>
      <c r="R64" s="42">
        <f t="shared" si="1"/>
        <v>100</v>
      </c>
      <c r="S64" s="43">
        <f t="shared" si="2"/>
        <v>8.8571428571428577</v>
      </c>
      <c r="T64" s="43">
        <f t="shared" si="3"/>
        <v>8.8571428571428577</v>
      </c>
      <c r="U64" s="43">
        <f t="shared" si="4"/>
        <v>8.8571428571428577</v>
      </c>
      <c r="V64" s="37"/>
      <c r="W64" s="44" t="str">
        <f t="shared" si="5"/>
        <v>CUMPLIDA</v>
      </c>
      <c r="X64" s="44" t="str">
        <f t="shared" si="6"/>
        <v>CUMPLIDO</v>
      </c>
      <c r="Y64" s="35" t="s">
        <v>2446</v>
      </c>
      <c r="Z64" s="35" t="str">
        <f t="shared" si="17"/>
        <v>H7AF2022</v>
      </c>
      <c r="AA64" s="45">
        <f t="shared" si="20"/>
        <v>1</v>
      </c>
      <c r="AB64" s="45" t="str">
        <f t="shared" si="18"/>
        <v>H7AF2022 - 1</v>
      </c>
      <c r="AC64" s="46">
        <f t="shared" si="12"/>
        <v>5</v>
      </c>
      <c r="AD64" s="46">
        <f t="shared" si="13"/>
        <v>5</v>
      </c>
      <c r="AE64" s="46" t="str">
        <f t="shared" si="9"/>
        <v>H7AF2022.</v>
      </c>
      <c r="AF64" s="46" t="str">
        <f t="shared" si="14"/>
        <v>H7AF2022</v>
      </c>
      <c r="AG64" s="47"/>
      <c r="AH64" s="48"/>
      <c r="AI64" s="49"/>
    </row>
    <row r="65" spans="1:35" s="31" customFormat="1" ht="291" customHeight="1" x14ac:dyDescent="0.2">
      <c r="A65" s="35">
        <f>IF(ISBLANK(D65),"",COUNTA($D$2:D65))</f>
        <v>57</v>
      </c>
      <c r="B65" s="36">
        <f t="shared" si="0"/>
        <v>64</v>
      </c>
      <c r="C65" s="37"/>
      <c r="D65" s="36" t="s">
        <v>668</v>
      </c>
      <c r="E65" s="35" t="s">
        <v>2185</v>
      </c>
      <c r="F65" s="51" t="s">
        <v>2481</v>
      </c>
      <c r="G65" s="51" t="s">
        <v>2482</v>
      </c>
      <c r="H65" s="52" t="s">
        <v>2483</v>
      </c>
      <c r="I65" s="52" t="s">
        <v>2484</v>
      </c>
      <c r="J65" s="35" t="s">
        <v>2485</v>
      </c>
      <c r="K65" s="35">
        <v>1</v>
      </c>
      <c r="L65" s="53">
        <v>45107</v>
      </c>
      <c r="M65" s="53">
        <v>45169</v>
      </c>
      <c r="N65" s="41">
        <f t="shared" si="16"/>
        <v>8.8571428571428577</v>
      </c>
      <c r="O65" s="36" t="s">
        <v>2444</v>
      </c>
      <c r="P65" s="36" t="s">
        <v>2445</v>
      </c>
      <c r="Q65" s="38">
        <v>1</v>
      </c>
      <c r="R65" s="42">
        <f t="shared" si="1"/>
        <v>100</v>
      </c>
      <c r="S65" s="43">
        <f t="shared" si="2"/>
        <v>8.8571428571428577</v>
      </c>
      <c r="T65" s="43">
        <f t="shared" si="3"/>
        <v>8.8571428571428577</v>
      </c>
      <c r="U65" s="43">
        <f t="shared" si="4"/>
        <v>8.8571428571428577</v>
      </c>
      <c r="V65" s="37"/>
      <c r="W65" s="44" t="str">
        <f t="shared" si="5"/>
        <v>CUMPLIDA</v>
      </c>
      <c r="X65" s="44" t="str">
        <f t="shared" si="6"/>
        <v>CUMPLIDO</v>
      </c>
      <c r="Y65" s="35" t="s">
        <v>2446</v>
      </c>
      <c r="Z65" s="35" t="str">
        <f t="shared" si="17"/>
        <v>H8AF2022</v>
      </c>
      <c r="AA65" s="45">
        <f t="shared" si="20"/>
        <v>1</v>
      </c>
      <c r="AB65" s="45" t="str">
        <f t="shared" si="18"/>
        <v>H8AF2022 - 1</v>
      </c>
      <c r="AC65" s="46">
        <f t="shared" si="12"/>
        <v>5</v>
      </c>
      <c r="AD65" s="46">
        <f t="shared" si="13"/>
        <v>5</v>
      </c>
      <c r="AE65" s="46" t="str">
        <f t="shared" si="9"/>
        <v>H8AF2022.</v>
      </c>
      <c r="AF65" s="46" t="str">
        <f t="shared" si="14"/>
        <v>H8AF2022</v>
      </c>
      <c r="AG65" s="47"/>
      <c r="AH65" s="48"/>
      <c r="AI65" s="49"/>
    </row>
    <row r="66" spans="1:35" s="31" customFormat="1" ht="291" customHeight="1" x14ac:dyDescent="0.2">
      <c r="A66" s="35">
        <f>IF(ISBLANK(D66),"",COUNTA($D$2:D66))</f>
        <v>58</v>
      </c>
      <c r="B66" s="36">
        <f t="shared" si="0"/>
        <v>65</v>
      </c>
      <c r="C66" s="37"/>
      <c r="D66" s="36" t="s">
        <v>667</v>
      </c>
      <c r="E66" s="35" t="s">
        <v>2486</v>
      </c>
      <c r="F66" s="51" t="s">
        <v>2487</v>
      </c>
      <c r="G66" s="51" t="s">
        <v>2488</v>
      </c>
      <c r="H66" s="52" t="s">
        <v>2489</v>
      </c>
      <c r="I66" s="52" t="s">
        <v>2489</v>
      </c>
      <c r="J66" s="35" t="s">
        <v>2490</v>
      </c>
      <c r="K66" s="35">
        <v>1</v>
      </c>
      <c r="L66" s="53">
        <v>45107</v>
      </c>
      <c r="M66" s="53">
        <v>45350</v>
      </c>
      <c r="N66" s="41">
        <f t="shared" si="16"/>
        <v>34.714285714285715</v>
      </c>
      <c r="O66" s="36" t="s">
        <v>2491</v>
      </c>
      <c r="P66" s="36" t="s">
        <v>2492</v>
      </c>
      <c r="Q66" s="38">
        <v>0</v>
      </c>
      <c r="R66" s="42">
        <f t="shared" ref="R66:R129" si="21">IF(Q66/K66&gt;1,100,+Q66/K66*100)</f>
        <v>0</v>
      </c>
      <c r="S66" s="43">
        <f t="shared" ref="S66:S129" si="22">+N66*R66/100</f>
        <v>0</v>
      </c>
      <c r="T66" s="43">
        <f t="shared" ref="T66:T129" si="23">IF(M66&lt;=$AH$1,S66,0)</f>
        <v>0</v>
      </c>
      <c r="U66" s="43">
        <f t="shared" ref="U66:U129" si="24">IF($AH$1&gt;=M66,N66,0)</f>
        <v>0</v>
      </c>
      <c r="V66" s="37"/>
      <c r="W66" s="44" t="str">
        <f t="shared" ref="W66:W129" si="25">IF(R66=100,"CUMPLIDA",IF(M66-$AH$1&lt;0,"VENCIDA",IF(M66-$AH$1&lt;=30,"PRÓXIMA A VENCER",IF(R66&gt;0,"CON AVANCE","EN TERMINO"))))</f>
        <v>EN TERMINO</v>
      </c>
      <c r="X66" s="44" t="str">
        <f t="shared" ref="X66:X129" si="26">IF(A66&lt;&gt;"",IF(AD66=1,"VENCIDO",IF(AD66=2,"PRÓXIMO A VENCER",IF(AD66=3,"EN TERMINO",IF(AD66=4,"CON AVANCE",IF(AD66=5,"CUMPLIDO",))))),"")</f>
        <v>EN TERMINO</v>
      </c>
      <c r="Y66" s="35" t="s">
        <v>2446</v>
      </c>
      <c r="Z66" s="35" t="str">
        <f t="shared" si="17"/>
        <v>H9AF2022</v>
      </c>
      <c r="AA66" s="45">
        <f t="shared" si="20"/>
        <v>1</v>
      </c>
      <c r="AB66" s="45" t="str">
        <f t="shared" si="18"/>
        <v>H9AF2022 - 1</v>
      </c>
      <c r="AC66" s="46">
        <f t="shared" si="12"/>
        <v>3</v>
      </c>
      <c r="AD66" s="46">
        <f t="shared" si="13"/>
        <v>3</v>
      </c>
      <c r="AE66" s="46" t="str">
        <f t="shared" ref="AE66:AE129" si="27">IF(A66&lt;&gt;"",MID(F66,1,FIND(" ",F66,1)-1),AE65)</f>
        <v>H9AF2022.</v>
      </c>
      <c r="AF66" s="46" t="str">
        <f t="shared" si="14"/>
        <v>H9AF2022</v>
      </c>
      <c r="AG66" s="47"/>
      <c r="AH66" s="48"/>
      <c r="AI66" s="49"/>
    </row>
    <row r="67" spans="1:35" s="31" customFormat="1" ht="291" customHeight="1" x14ac:dyDescent="0.2">
      <c r="A67" s="35">
        <f>IF(ISBLANK(D67),"",COUNTA($D$2:D67))</f>
        <v>59</v>
      </c>
      <c r="B67" s="36">
        <f t="shared" si="0"/>
        <v>66</v>
      </c>
      <c r="C67" s="37"/>
      <c r="D67" s="36" t="s">
        <v>667</v>
      </c>
      <c r="E67" s="35" t="s">
        <v>2187</v>
      </c>
      <c r="F67" s="52" t="s">
        <v>2493</v>
      </c>
      <c r="G67" s="51" t="s">
        <v>2494</v>
      </c>
      <c r="H67" s="52" t="s">
        <v>2495</v>
      </c>
      <c r="I67" s="52" t="s">
        <v>2496</v>
      </c>
      <c r="J67" s="35" t="s">
        <v>2497</v>
      </c>
      <c r="K67" s="35">
        <v>2</v>
      </c>
      <c r="L67" s="53">
        <v>45139</v>
      </c>
      <c r="M67" s="53">
        <v>45230</v>
      </c>
      <c r="N67" s="41">
        <f t="shared" si="16"/>
        <v>13</v>
      </c>
      <c r="O67" s="36" t="s">
        <v>2498</v>
      </c>
      <c r="P67" s="36" t="s">
        <v>2499</v>
      </c>
      <c r="Q67" s="38">
        <v>0</v>
      </c>
      <c r="R67" s="42">
        <f t="shared" si="21"/>
        <v>0</v>
      </c>
      <c r="S67" s="43">
        <f t="shared" si="22"/>
        <v>0</v>
      </c>
      <c r="T67" s="43">
        <f t="shared" si="23"/>
        <v>0</v>
      </c>
      <c r="U67" s="43">
        <f t="shared" si="24"/>
        <v>0</v>
      </c>
      <c r="V67" s="37"/>
      <c r="W67" s="44" t="str">
        <f t="shared" si="25"/>
        <v>PRÓXIMA A VENCER</v>
      </c>
      <c r="X67" s="44" t="str">
        <f t="shared" si="26"/>
        <v>PRÓXIMO A VENCER</v>
      </c>
      <c r="Y67" s="35" t="s">
        <v>2446</v>
      </c>
      <c r="Z67" s="35" t="str">
        <f t="shared" si="17"/>
        <v>H10AF2022</v>
      </c>
      <c r="AA67" s="45">
        <f t="shared" si="20"/>
        <v>1</v>
      </c>
      <c r="AB67" s="45" t="str">
        <f t="shared" si="18"/>
        <v>H10AF2022 - 1</v>
      </c>
      <c r="AC67" s="46">
        <f t="shared" ref="AC67:AC130" si="28">IF(W67="VENCIDA",1,IF(W67="PRÓXIMA A VENCER",2,IF(W67="EN TERMINO",3,IF(W67="CON AVANCE",4,IF(W67="CUMPLIDA",5,)))))</f>
        <v>2</v>
      </c>
      <c r="AD67" s="46">
        <f t="shared" ref="AD67:AD130" si="29">IF(AA68=AA67+1,MIN(AC67,AD68),AC67)</f>
        <v>2</v>
      </c>
      <c r="AE67" s="46" t="str">
        <f t="shared" si="27"/>
        <v>H10AF2022.</v>
      </c>
      <c r="AF67" s="46" t="str">
        <f t="shared" ref="AF67:AF130" si="30">IFERROR(MID(AE67,1,FIND(".",AE67,1)-1),AE67)</f>
        <v>H10AF2022</v>
      </c>
      <c r="AG67" s="47"/>
      <c r="AH67" s="48"/>
      <c r="AI67" s="49"/>
    </row>
    <row r="68" spans="1:35" s="31" customFormat="1" ht="291" customHeight="1" x14ac:dyDescent="0.2">
      <c r="A68" s="35">
        <f>IF(ISBLANK(D68),"",COUNTA($D$2:D68))</f>
        <v>60</v>
      </c>
      <c r="B68" s="36">
        <f t="shared" si="0"/>
        <v>67</v>
      </c>
      <c r="C68" s="37"/>
      <c r="D68" s="36" t="s">
        <v>667</v>
      </c>
      <c r="E68" s="35" t="s">
        <v>2187</v>
      </c>
      <c r="F68" s="52" t="s">
        <v>2500</v>
      </c>
      <c r="G68" s="51" t="s">
        <v>2501</v>
      </c>
      <c r="H68" s="52" t="s">
        <v>2495</v>
      </c>
      <c r="I68" s="52" t="s">
        <v>2496</v>
      </c>
      <c r="J68" s="35" t="s">
        <v>2497</v>
      </c>
      <c r="K68" s="35">
        <v>2</v>
      </c>
      <c r="L68" s="53">
        <v>45139</v>
      </c>
      <c r="M68" s="53">
        <v>45230</v>
      </c>
      <c r="N68" s="41">
        <f t="shared" si="16"/>
        <v>13</v>
      </c>
      <c r="O68" s="54" t="s">
        <v>418</v>
      </c>
      <c r="P68" s="36" t="s">
        <v>2499</v>
      </c>
      <c r="Q68" s="38">
        <v>0</v>
      </c>
      <c r="R68" s="42">
        <f t="shared" si="21"/>
        <v>0</v>
      </c>
      <c r="S68" s="43">
        <f t="shared" si="22"/>
        <v>0</v>
      </c>
      <c r="T68" s="43">
        <f t="shared" si="23"/>
        <v>0</v>
      </c>
      <c r="U68" s="43">
        <f t="shared" si="24"/>
        <v>0</v>
      </c>
      <c r="V68" s="37"/>
      <c r="W68" s="44" t="str">
        <f t="shared" si="25"/>
        <v>PRÓXIMA A VENCER</v>
      </c>
      <c r="X68" s="44" t="str">
        <f t="shared" si="26"/>
        <v>PRÓXIMO A VENCER</v>
      </c>
      <c r="Y68" s="35" t="s">
        <v>2446</v>
      </c>
      <c r="Z68" s="35" t="str">
        <f t="shared" si="17"/>
        <v>H11AF2022</v>
      </c>
      <c r="AA68" s="45">
        <f t="shared" si="20"/>
        <v>1</v>
      </c>
      <c r="AB68" s="45" t="str">
        <f t="shared" si="18"/>
        <v>H11AF2022 - 1</v>
      </c>
      <c r="AC68" s="46">
        <f t="shared" si="28"/>
        <v>2</v>
      </c>
      <c r="AD68" s="46">
        <f t="shared" si="29"/>
        <v>2</v>
      </c>
      <c r="AE68" s="46" t="str">
        <f t="shared" si="27"/>
        <v>H11AF2022.</v>
      </c>
      <c r="AF68" s="46" t="str">
        <f t="shared" si="30"/>
        <v>H11AF2022</v>
      </c>
      <c r="AG68" s="47"/>
      <c r="AH68" s="48"/>
      <c r="AI68" s="49"/>
    </row>
    <row r="69" spans="1:35" s="31" customFormat="1" ht="291" customHeight="1" x14ac:dyDescent="0.2">
      <c r="A69" s="35">
        <f>IF(ISBLANK(D69),"",COUNTA($D$2:D69))</f>
        <v>61</v>
      </c>
      <c r="B69" s="36">
        <f t="shared" si="0"/>
        <v>68</v>
      </c>
      <c r="C69" s="37"/>
      <c r="D69" s="36" t="s">
        <v>667</v>
      </c>
      <c r="E69" s="35" t="s">
        <v>2187</v>
      </c>
      <c r="F69" s="52" t="s">
        <v>2502</v>
      </c>
      <c r="G69" s="51" t="s">
        <v>2503</v>
      </c>
      <c r="H69" s="52" t="s">
        <v>2504</v>
      </c>
      <c r="I69" s="52" t="s">
        <v>2505</v>
      </c>
      <c r="J69" s="35" t="s">
        <v>2497</v>
      </c>
      <c r="K69" s="35">
        <v>2</v>
      </c>
      <c r="L69" s="53">
        <v>45108</v>
      </c>
      <c r="M69" s="53">
        <v>45230</v>
      </c>
      <c r="N69" s="41">
        <f t="shared" si="16"/>
        <v>17.428571428571427</v>
      </c>
      <c r="O69" s="36" t="s">
        <v>1589</v>
      </c>
      <c r="P69" s="36" t="s">
        <v>2506</v>
      </c>
      <c r="Q69" s="38">
        <v>0</v>
      </c>
      <c r="R69" s="42">
        <f t="shared" si="21"/>
        <v>0</v>
      </c>
      <c r="S69" s="43">
        <f t="shared" si="22"/>
        <v>0</v>
      </c>
      <c r="T69" s="43">
        <f t="shared" si="23"/>
        <v>0</v>
      </c>
      <c r="U69" s="43">
        <f t="shared" si="24"/>
        <v>0</v>
      </c>
      <c r="V69" s="37"/>
      <c r="W69" s="44" t="str">
        <f t="shared" si="25"/>
        <v>PRÓXIMA A VENCER</v>
      </c>
      <c r="X69" s="44" t="str">
        <f t="shared" si="26"/>
        <v>PRÓXIMO A VENCER</v>
      </c>
      <c r="Y69" s="35" t="s">
        <v>2446</v>
      </c>
      <c r="Z69" s="35" t="str">
        <f t="shared" si="17"/>
        <v>H12AF2022</v>
      </c>
      <c r="AA69" s="45">
        <f t="shared" si="20"/>
        <v>1</v>
      </c>
      <c r="AB69" s="45" t="str">
        <f t="shared" si="18"/>
        <v>H12AF2022 - 1</v>
      </c>
      <c r="AC69" s="46">
        <f t="shared" si="28"/>
        <v>2</v>
      </c>
      <c r="AD69" s="46">
        <f t="shared" si="29"/>
        <v>2</v>
      </c>
      <c r="AE69" s="46" t="str">
        <f t="shared" si="27"/>
        <v>H12AF2022.</v>
      </c>
      <c r="AF69" s="46" t="str">
        <f t="shared" si="30"/>
        <v>H12AF2022</v>
      </c>
      <c r="AG69" s="47"/>
      <c r="AH69" s="48"/>
      <c r="AI69" s="49"/>
    </row>
    <row r="70" spans="1:35" s="31" customFormat="1" ht="291" customHeight="1" x14ac:dyDescent="0.2">
      <c r="A70" s="35">
        <f>IF(ISBLANK(D70),"",COUNTA($D$2:D70))</f>
        <v>62</v>
      </c>
      <c r="B70" s="36">
        <f t="shared" si="0"/>
        <v>69</v>
      </c>
      <c r="C70" s="37"/>
      <c r="D70" s="36" t="s">
        <v>667</v>
      </c>
      <c r="E70" s="35" t="s">
        <v>2187</v>
      </c>
      <c r="F70" s="52" t="s">
        <v>2507</v>
      </c>
      <c r="G70" s="51" t="s">
        <v>2508</v>
      </c>
      <c r="H70" s="52" t="s">
        <v>2495</v>
      </c>
      <c r="I70" s="52" t="s">
        <v>2496</v>
      </c>
      <c r="J70" s="35" t="s">
        <v>2497</v>
      </c>
      <c r="K70" s="35">
        <v>2</v>
      </c>
      <c r="L70" s="53">
        <v>45139</v>
      </c>
      <c r="M70" s="53">
        <v>45230</v>
      </c>
      <c r="N70" s="41">
        <f t="shared" si="16"/>
        <v>13</v>
      </c>
      <c r="O70" s="36" t="s">
        <v>2060</v>
      </c>
      <c r="P70" s="36" t="s">
        <v>2499</v>
      </c>
      <c r="Q70" s="38">
        <v>0</v>
      </c>
      <c r="R70" s="42">
        <f t="shared" si="21"/>
        <v>0</v>
      </c>
      <c r="S70" s="43">
        <f t="shared" si="22"/>
        <v>0</v>
      </c>
      <c r="T70" s="43">
        <f t="shared" si="23"/>
        <v>0</v>
      </c>
      <c r="U70" s="43">
        <f t="shared" si="24"/>
        <v>0</v>
      </c>
      <c r="V70" s="37"/>
      <c r="W70" s="44" t="str">
        <f t="shared" si="25"/>
        <v>PRÓXIMA A VENCER</v>
      </c>
      <c r="X70" s="44" t="str">
        <f t="shared" si="26"/>
        <v>PRÓXIMO A VENCER</v>
      </c>
      <c r="Y70" s="35" t="s">
        <v>2446</v>
      </c>
      <c r="Z70" s="35" t="str">
        <f t="shared" si="17"/>
        <v>H13AF2022</v>
      </c>
      <c r="AA70" s="45">
        <f t="shared" si="20"/>
        <v>1</v>
      </c>
      <c r="AB70" s="45" t="str">
        <f t="shared" si="18"/>
        <v>H13AF2022 - 1</v>
      </c>
      <c r="AC70" s="46">
        <f t="shared" si="28"/>
        <v>2</v>
      </c>
      <c r="AD70" s="46">
        <f t="shared" si="29"/>
        <v>2</v>
      </c>
      <c r="AE70" s="46" t="str">
        <f t="shared" si="27"/>
        <v>H13AF2022.</v>
      </c>
      <c r="AF70" s="46" t="str">
        <f t="shared" si="30"/>
        <v>H13AF2022</v>
      </c>
      <c r="AG70" s="47"/>
      <c r="AH70" s="48"/>
      <c r="AI70" s="49"/>
    </row>
    <row r="71" spans="1:35" s="31" customFormat="1" ht="291" customHeight="1" x14ac:dyDescent="0.2">
      <c r="A71" s="35">
        <f>IF(ISBLANK(D71),"",COUNTA($D$2:D71))</f>
        <v>63</v>
      </c>
      <c r="B71" s="36">
        <f t="shared" si="0"/>
        <v>70</v>
      </c>
      <c r="C71" s="37"/>
      <c r="D71" s="36" t="s">
        <v>667</v>
      </c>
      <c r="E71" s="36" t="s">
        <v>1154</v>
      </c>
      <c r="F71" s="52" t="s">
        <v>2509</v>
      </c>
      <c r="G71" s="51" t="s">
        <v>2510</v>
      </c>
      <c r="H71" s="52" t="s">
        <v>2495</v>
      </c>
      <c r="I71" s="52" t="s">
        <v>2496</v>
      </c>
      <c r="J71" s="35" t="s">
        <v>2497</v>
      </c>
      <c r="K71" s="35">
        <v>2</v>
      </c>
      <c r="L71" s="53">
        <v>45139</v>
      </c>
      <c r="M71" s="53">
        <v>45230</v>
      </c>
      <c r="N71" s="41">
        <f t="shared" si="16"/>
        <v>13</v>
      </c>
      <c r="O71" s="54" t="s">
        <v>2511</v>
      </c>
      <c r="P71" s="36" t="s">
        <v>2512</v>
      </c>
      <c r="Q71" s="38">
        <v>0</v>
      </c>
      <c r="R71" s="42">
        <f t="shared" si="21"/>
        <v>0</v>
      </c>
      <c r="S71" s="43">
        <f t="shared" si="22"/>
        <v>0</v>
      </c>
      <c r="T71" s="43">
        <f t="shared" si="23"/>
        <v>0</v>
      </c>
      <c r="U71" s="43">
        <f t="shared" si="24"/>
        <v>0</v>
      </c>
      <c r="V71" s="37"/>
      <c r="W71" s="44" t="str">
        <f t="shared" si="25"/>
        <v>PRÓXIMA A VENCER</v>
      </c>
      <c r="X71" s="44" t="str">
        <f t="shared" si="26"/>
        <v>PRÓXIMO A VENCER</v>
      </c>
      <c r="Y71" s="35" t="s">
        <v>2446</v>
      </c>
      <c r="Z71" s="35" t="str">
        <f t="shared" si="17"/>
        <v>H14AF2022</v>
      </c>
      <c r="AA71" s="45">
        <f t="shared" si="20"/>
        <v>1</v>
      </c>
      <c r="AB71" s="45" t="str">
        <f t="shared" si="18"/>
        <v>H14AF2022 - 1</v>
      </c>
      <c r="AC71" s="46">
        <f t="shared" si="28"/>
        <v>2</v>
      </c>
      <c r="AD71" s="46">
        <f t="shared" si="29"/>
        <v>2</v>
      </c>
      <c r="AE71" s="46" t="str">
        <f t="shared" si="27"/>
        <v>H14AF2022.</v>
      </c>
      <c r="AF71" s="46" t="str">
        <f t="shared" si="30"/>
        <v>H14AF2022</v>
      </c>
      <c r="AG71" s="47"/>
      <c r="AH71" s="48"/>
      <c r="AI71" s="49"/>
    </row>
    <row r="72" spans="1:35" s="31" customFormat="1" ht="291" customHeight="1" x14ac:dyDescent="0.2">
      <c r="A72" s="35">
        <f>IF(ISBLANK(D72),"",COUNTA($D$2:D72))</f>
        <v>64</v>
      </c>
      <c r="B72" s="36">
        <f t="shared" si="0"/>
        <v>71</v>
      </c>
      <c r="C72" s="37"/>
      <c r="D72" s="36" t="s">
        <v>667</v>
      </c>
      <c r="E72" s="36" t="s">
        <v>1154</v>
      </c>
      <c r="F72" s="52" t="s">
        <v>2513</v>
      </c>
      <c r="G72" s="51" t="s">
        <v>2514</v>
      </c>
      <c r="H72" s="52" t="s">
        <v>2515</v>
      </c>
      <c r="I72" s="52" t="s">
        <v>2412</v>
      </c>
      <c r="J72" s="35" t="s">
        <v>2413</v>
      </c>
      <c r="K72" s="35">
        <v>3</v>
      </c>
      <c r="L72" s="53">
        <v>45139</v>
      </c>
      <c r="M72" s="53">
        <v>45230</v>
      </c>
      <c r="N72" s="41">
        <f t="shared" si="16"/>
        <v>13</v>
      </c>
      <c r="O72" s="36" t="s">
        <v>1857</v>
      </c>
      <c r="P72" s="36" t="s">
        <v>2506</v>
      </c>
      <c r="Q72" s="38">
        <v>0</v>
      </c>
      <c r="R72" s="42">
        <f t="shared" si="21"/>
        <v>0</v>
      </c>
      <c r="S72" s="43">
        <f t="shared" si="22"/>
        <v>0</v>
      </c>
      <c r="T72" s="43">
        <f t="shared" si="23"/>
        <v>0</v>
      </c>
      <c r="U72" s="43">
        <f t="shared" si="24"/>
        <v>0</v>
      </c>
      <c r="V72" s="37"/>
      <c r="W72" s="44" t="str">
        <f t="shared" si="25"/>
        <v>PRÓXIMA A VENCER</v>
      </c>
      <c r="X72" s="44" t="str">
        <f t="shared" si="26"/>
        <v>PRÓXIMO A VENCER</v>
      </c>
      <c r="Y72" s="35" t="s">
        <v>2446</v>
      </c>
      <c r="Z72" s="35" t="str">
        <f t="shared" ref="Z72:Z135" si="31">AF72</f>
        <v>H15AF2022</v>
      </c>
      <c r="AA72" s="45">
        <f t="shared" si="20"/>
        <v>1</v>
      </c>
      <c r="AB72" s="45" t="str">
        <f t="shared" ref="AB72:AB135" si="32">CONCATENATE(Z72," - ",AA72)</f>
        <v>H15AF2022 - 1</v>
      </c>
      <c r="AC72" s="46">
        <f t="shared" si="28"/>
        <v>2</v>
      </c>
      <c r="AD72" s="46">
        <f t="shared" si="29"/>
        <v>2</v>
      </c>
      <c r="AE72" s="46" t="str">
        <f t="shared" si="27"/>
        <v>H15AF2022.</v>
      </c>
      <c r="AF72" s="46" t="str">
        <f t="shared" si="30"/>
        <v>H15AF2022</v>
      </c>
      <c r="AG72" s="47"/>
      <c r="AH72" s="48"/>
      <c r="AI72" s="49"/>
    </row>
    <row r="73" spans="1:35" s="31" customFormat="1" ht="291" customHeight="1" x14ac:dyDescent="0.2">
      <c r="A73" s="35" t="str">
        <f>IF(ISBLANK(D73),"",COUNTA($D$2:D73))</f>
        <v/>
      </c>
      <c r="B73" s="36">
        <f t="shared" si="0"/>
        <v>72</v>
      </c>
      <c r="C73" s="37"/>
      <c r="D73" s="36"/>
      <c r="E73" s="36" t="s">
        <v>1154</v>
      </c>
      <c r="F73" s="52" t="s">
        <v>2516</v>
      </c>
      <c r="G73" s="51" t="s">
        <v>2514</v>
      </c>
      <c r="H73" s="52" t="s">
        <v>2517</v>
      </c>
      <c r="I73" s="52" t="s">
        <v>2518</v>
      </c>
      <c r="J73" s="35" t="s">
        <v>2413</v>
      </c>
      <c r="K73" s="35">
        <v>2</v>
      </c>
      <c r="L73" s="53">
        <v>45139</v>
      </c>
      <c r="M73" s="53">
        <v>45230</v>
      </c>
      <c r="N73" s="41">
        <f t="shared" si="16"/>
        <v>13</v>
      </c>
      <c r="O73" s="36" t="s">
        <v>418</v>
      </c>
      <c r="P73" s="36" t="s">
        <v>2499</v>
      </c>
      <c r="Q73" s="38">
        <v>0</v>
      </c>
      <c r="R73" s="42">
        <f t="shared" si="21"/>
        <v>0</v>
      </c>
      <c r="S73" s="43">
        <f t="shared" si="22"/>
        <v>0</v>
      </c>
      <c r="T73" s="43">
        <f t="shared" si="23"/>
        <v>0</v>
      </c>
      <c r="U73" s="43">
        <f t="shared" si="24"/>
        <v>0</v>
      </c>
      <c r="V73" s="37"/>
      <c r="W73" s="44" t="str">
        <f t="shared" si="25"/>
        <v>PRÓXIMA A VENCER</v>
      </c>
      <c r="X73" s="44" t="str">
        <f t="shared" si="26"/>
        <v/>
      </c>
      <c r="Y73" s="35" t="s">
        <v>2446</v>
      </c>
      <c r="Z73" s="35" t="str">
        <f t="shared" si="31"/>
        <v>H15AF2022</v>
      </c>
      <c r="AA73" s="45">
        <f t="shared" si="20"/>
        <v>2</v>
      </c>
      <c r="AB73" s="45" t="str">
        <f t="shared" si="32"/>
        <v>H15AF2022 - 2</v>
      </c>
      <c r="AC73" s="46">
        <f t="shared" si="28"/>
        <v>2</v>
      </c>
      <c r="AD73" s="46">
        <f t="shared" si="29"/>
        <v>2</v>
      </c>
      <c r="AE73" s="46" t="str">
        <f t="shared" si="27"/>
        <v>H15AF2022.</v>
      </c>
      <c r="AF73" s="46" t="str">
        <f t="shared" si="30"/>
        <v>H15AF2022</v>
      </c>
      <c r="AG73" s="47"/>
      <c r="AH73" s="48"/>
      <c r="AI73" s="49"/>
    </row>
    <row r="74" spans="1:35" s="31" customFormat="1" ht="291" customHeight="1" x14ac:dyDescent="0.2">
      <c r="A74" s="35">
        <f>IF(ISBLANK(D74),"",COUNTA($D$2:D74))</f>
        <v>65</v>
      </c>
      <c r="B74" s="36">
        <f t="shared" si="0"/>
        <v>73</v>
      </c>
      <c r="C74" s="37"/>
      <c r="D74" s="36" t="s">
        <v>667</v>
      </c>
      <c r="E74" s="36" t="s">
        <v>1008</v>
      </c>
      <c r="F74" s="52" t="s">
        <v>2519</v>
      </c>
      <c r="G74" s="51" t="s">
        <v>2520</v>
      </c>
      <c r="H74" s="52" t="s">
        <v>2521</v>
      </c>
      <c r="I74" s="52" t="s">
        <v>2518</v>
      </c>
      <c r="J74" s="35" t="s">
        <v>2413</v>
      </c>
      <c r="K74" s="35">
        <v>2</v>
      </c>
      <c r="L74" s="53">
        <v>45139</v>
      </c>
      <c r="M74" s="53">
        <v>45230</v>
      </c>
      <c r="N74" s="41">
        <f t="shared" si="16"/>
        <v>13</v>
      </c>
      <c r="O74" s="36" t="s">
        <v>418</v>
      </c>
      <c r="P74" s="36" t="s">
        <v>2499</v>
      </c>
      <c r="Q74" s="38">
        <v>0</v>
      </c>
      <c r="R74" s="42">
        <f t="shared" si="21"/>
        <v>0</v>
      </c>
      <c r="S74" s="43">
        <f t="shared" si="22"/>
        <v>0</v>
      </c>
      <c r="T74" s="43">
        <f t="shared" si="23"/>
        <v>0</v>
      </c>
      <c r="U74" s="43">
        <f t="shared" si="24"/>
        <v>0</v>
      </c>
      <c r="V74" s="37"/>
      <c r="W74" s="44" t="str">
        <f t="shared" si="25"/>
        <v>PRÓXIMA A VENCER</v>
      </c>
      <c r="X74" s="44" t="str">
        <f t="shared" si="26"/>
        <v>PRÓXIMO A VENCER</v>
      </c>
      <c r="Y74" s="35" t="s">
        <v>2446</v>
      </c>
      <c r="Z74" s="35" t="str">
        <f t="shared" si="31"/>
        <v>H16AF2022</v>
      </c>
      <c r="AA74" s="45">
        <f t="shared" si="20"/>
        <v>1</v>
      </c>
      <c r="AB74" s="45" t="str">
        <f t="shared" si="32"/>
        <v>H16AF2022 - 1</v>
      </c>
      <c r="AC74" s="46">
        <f t="shared" si="28"/>
        <v>2</v>
      </c>
      <c r="AD74" s="46">
        <f t="shared" si="29"/>
        <v>2</v>
      </c>
      <c r="AE74" s="46" t="str">
        <f t="shared" si="27"/>
        <v>H16AF2022.</v>
      </c>
      <c r="AF74" s="46" t="str">
        <f t="shared" si="30"/>
        <v>H16AF2022</v>
      </c>
      <c r="AG74" s="47"/>
      <c r="AH74" s="48"/>
      <c r="AI74" s="49"/>
    </row>
    <row r="75" spans="1:35" s="31" customFormat="1" ht="291" customHeight="1" x14ac:dyDescent="0.2">
      <c r="A75" s="35" t="str">
        <f>IF(ISBLANK(D75),"",COUNTA($D$2:D75))</f>
        <v/>
      </c>
      <c r="B75" s="36">
        <f t="shared" si="0"/>
        <v>74</v>
      </c>
      <c r="C75" s="37"/>
      <c r="D75" s="36"/>
      <c r="E75" s="36" t="s">
        <v>1008</v>
      </c>
      <c r="F75" s="52" t="s">
        <v>2522</v>
      </c>
      <c r="G75" s="51" t="s">
        <v>2520</v>
      </c>
      <c r="H75" s="52" t="s">
        <v>2523</v>
      </c>
      <c r="I75" s="52" t="s">
        <v>2524</v>
      </c>
      <c r="J75" s="35" t="s">
        <v>2525</v>
      </c>
      <c r="K75" s="35">
        <v>1</v>
      </c>
      <c r="L75" s="53">
        <v>45139</v>
      </c>
      <c r="M75" s="53">
        <v>45230</v>
      </c>
      <c r="N75" s="41">
        <f t="shared" si="16"/>
        <v>13</v>
      </c>
      <c r="O75" s="36" t="s">
        <v>418</v>
      </c>
      <c r="P75" s="36" t="s">
        <v>2499</v>
      </c>
      <c r="Q75" s="38">
        <v>0</v>
      </c>
      <c r="R75" s="42">
        <f t="shared" si="21"/>
        <v>0</v>
      </c>
      <c r="S75" s="43">
        <f t="shared" si="22"/>
        <v>0</v>
      </c>
      <c r="T75" s="43">
        <f t="shared" si="23"/>
        <v>0</v>
      </c>
      <c r="U75" s="43">
        <f t="shared" si="24"/>
        <v>0</v>
      </c>
      <c r="V75" s="37"/>
      <c r="W75" s="44" t="str">
        <f t="shared" si="25"/>
        <v>PRÓXIMA A VENCER</v>
      </c>
      <c r="X75" s="44" t="str">
        <f t="shared" si="26"/>
        <v/>
      </c>
      <c r="Y75" s="35" t="s">
        <v>2446</v>
      </c>
      <c r="Z75" s="35" t="str">
        <f t="shared" si="31"/>
        <v>H16AF2022</v>
      </c>
      <c r="AA75" s="45">
        <f t="shared" si="20"/>
        <v>2</v>
      </c>
      <c r="AB75" s="45" t="str">
        <f t="shared" si="32"/>
        <v>H16AF2022 - 2</v>
      </c>
      <c r="AC75" s="46">
        <f t="shared" si="28"/>
        <v>2</v>
      </c>
      <c r="AD75" s="46">
        <f t="shared" si="29"/>
        <v>2</v>
      </c>
      <c r="AE75" s="46" t="str">
        <f t="shared" si="27"/>
        <v>H16AF2022.</v>
      </c>
      <c r="AF75" s="46" t="str">
        <f t="shared" si="30"/>
        <v>H16AF2022</v>
      </c>
      <c r="AG75" s="47"/>
      <c r="AH75" s="48"/>
      <c r="AI75" s="49"/>
    </row>
    <row r="76" spans="1:35" s="31" customFormat="1" ht="291" customHeight="1" x14ac:dyDescent="0.2">
      <c r="A76" s="35">
        <f>IF(ISBLANK(D76),"",COUNTA($D$2:D76))</f>
        <v>66</v>
      </c>
      <c r="B76" s="36">
        <f t="shared" si="0"/>
        <v>75</v>
      </c>
      <c r="C76" s="37"/>
      <c r="D76" s="36" t="s">
        <v>2526</v>
      </c>
      <c r="E76" s="36" t="s">
        <v>1763</v>
      </c>
      <c r="F76" s="52" t="s">
        <v>2527</v>
      </c>
      <c r="G76" s="51" t="s">
        <v>2528</v>
      </c>
      <c r="H76" s="52" t="s">
        <v>2515</v>
      </c>
      <c r="I76" s="52" t="s">
        <v>2412</v>
      </c>
      <c r="J76" s="35" t="s">
        <v>2413</v>
      </c>
      <c r="K76" s="35">
        <v>3</v>
      </c>
      <c r="L76" s="53">
        <v>45139</v>
      </c>
      <c r="M76" s="53">
        <v>45230</v>
      </c>
      <c r="N76" s="41">
        <f t="shared" si="16"/>
        <v>13</v>
      </c>
      <c r="O76" s="36" t="s">
        <v>1857</v>
      </c>
      <c r="P76" s="36" t="s">
        <v>2506</v>
      </c>
      <c r="Q76" s="38">
        <v>0</v>
      </c>
      <c r="R76" s="42">
        <f t="shared" si="21"/>
        <v>0</v>
      </c>
      <c r="S76" s="43">
        <f t="shared" si="22"/>
        <v>0</v>
      </c>
      <c r="T76" s="43">
        <f t="shared" si="23"/>
        <v>0</v>
      </c>
      <c r="U76" s="43">
        <f t="shared" si="24"/>
        <v>0</v>
      </c>
      <c r="V76" s="37"/>
      <c r="W76" s="44" t="str">
        <f t="shared" si="25"/>
        <v>PRÓXIMA A VENCER</v>
      </c>
      <c r="X76" s="44" t="str">
        <f t="shared" si="26"/>
        <v>PRÓXIMO A VENCER</v>
      </c>
      <c r="Y76" s="35" t="s">
        <v>2446</v>
      </c>
      <c r="Z76" s="35" t="str">
        <f t="shared" si="31"/>
        <v>H17AF2022</v>
      </c>
      <c r="AA76" s="45">
        <f t="shared" si="20"/>
        <v>1</v>
      </c>
      <c r="AB76" s="45" t="str">
        <f t="shared" si="32"/>
        <v>H17AF2022 - 1</v>
      </c>
      <c r="AC76" s="46">
        <f t="shared" si="28"/>
        <v>2</v>
      </c>
      <c r="AD76" s="46">
        <f t="shared" si="29"/>
        <v>2</v>
      </c>
      <c r="AE76" s="46" t="str">
        <f t="shared" si="27"/>
        <v>H17AF2022.</v>
      </c>
      <c r="AF76" s="46" t="str">
        <f t="shared" si="30"/>
        <v>H17AF2022</v>
      </c>
      <c r="AG76" s="47"/>
      <c r="AH76" s="48"/>
      <c r="AI76" s="49"/>
    </row>
    <row r="77" spans="1:35" s="31" customFormat="1" ht="291" customHeight="1" x14ac:dyDescent="0.2">
      <c r="A77" s="35" t="str">
        <f>IF(ISBLANK(D77),"",COUNTA($D$2:D77))</f>
        <v/>
      </c>
      <c r="B77" s="36">
        <f t="shared" si="0"/>
        <v>76</v>
      </c>
      <c r="C77" s="37"/>
      <c r="D77" s="36"/>
      <c r="E77" s="36" t="s">
        <v>1763</v>
      </c>
      <c r="F77" s="52" t="s">
        <v>2529</v>
      </c>
      <c r="G77" s="51" t="s">
        <v>2528</v>
      </c>
      <c r="H77" s="52" t="s">
        <v>2530</v>
      </c>
      <c r="I77" s="52" t="s">
        <v>2496</v>
      </c>
      <c r="J77" s="35" t="s">
        <v>2497</v>
      </c>
      <c r="K77" s="35">
        <v>2</v>
      </c>
      <c r="L77" s="53">
        <v>45139</v>
      </c>
      <c r="M77" s="53">
        <v>45230</v>
      </c>
      <c r="N77" s="41">
        <f t="shared" si="16"/>
        <v>13</v>
      </c>
      <c r="O77" s="36" t="s">
        <v>2060</v>
      </c>
      <c r="P77" s="36" t="s">
        <v>2499</v>
      </c>
      <c r="Q77" s="38">
        <v>0</v>
      </c>
      <c r="R77" s="42">
        <f t="shared" si="21"/>
        <v>0</v>
      </c>
      <c r="S77" s="43">
        <f t="shared" si="22"/>
        <v>0</v>
      </c>
      <c r="T77" s="43">
        <f t="shared" si="23"/>
        <v>0</v>
      </c>
      <c r="U77" s="43">
        <f t="shared" si="24"/>
        <v>0</v>
      </c>
      <c r="V77" s="37"/>
      <c r="W77" s="44" t="str">
        <f t="shared" si="25"/>
        <v>PRÓXIMA A VENCER</v>
      </c>
      <c r="X77" s="44" t="str">
        <f t="shared" si="26"/>
        <v/>
      </c>
      <c r="Y77" s="35" t="s">
        <v>2446</v>
      </c>
      <c r="Z77" s="35" t="str">
        <f t="shared" si="31"/>
        <v>H17AF2022</v>
      </c>
      <c r="AA77" s="45">
        <f t="shared" si="20"/>
        <v>2</v>
      </c>
      <c r="AB77" s="45" t="str">
        <f t="shared" si="32"/>
        <v>H17AF2022 - 2</v>
      </c>
      <c r="AC77" s="46">
        <f t="shared" si="28"/>
        <v>2</v>
      </c>
      <c r="AD77" s="46">
        <f t="shared" si="29"/>
        <v>2</v>
      </c>
      <c r="AE77" s="46" t="str">
        <f t="shared" si="27"/>
        <v>H17AF2022.</v>
      </c>
      <c r="AF77" s="46" t="str">
        <f t="shared" si="30"/>
        <v>H17AF2022</v>
      </c>
      <c r="AG77" s="47"/>
      <c r="AH77" s="48"/>
      <c r="AI77" s="49"/>
    </row>
    <row r="78" spans="1:35" s="31" customFormat="1" ht="291" customHeight="1" x14ac:dyDescent="0.2">
      <c r="A78" s="35" t="str">
        <f>IF(ISBLANK(D78),"",COUNTA($D$2:D78))</f>
        <v/>
      </c>
      <c r="B78" s="36">
        <f t="shared" si="0"/>
        <v>77</v>
      </c>
      <c r="C78" s="37"/>
      <c r="D78" s="36"/>
      <c r="E78" s="36" t="s">
        <v>1763</v>
      </c>
      <c r="F78" s="52" t="s">
        <v>2531</v>
      </c>
      <c r="G78" s="51" t="s">
        <v>2528</v>
      </c>
      <c r="H78" s="52" t="s">
        <v>2532</v>
      </c>
      <c r="I78" s="52" t="s">
        <v>2518</v>
      </c>
      <c r="J78" s="35" t="s">
        <v>2413</v>
      </c>
      <c r="K78" s="35">
        <v>2</v>
      </c>
      <c r="L78" s="53">
        <v>45139</v>
      </c>
      <c r="M78" s="53">
        <v>45230</v>
      </c>
      <c r="N78" s="41">
        <f t="shared" si="16"/>
        <v>13</v>
      </c>
      <c r="O78" s="36" t="s">
        <v>2060</v>
      </c>
      <c r="P78" s="36" t="s">
        <v>2499</v>
      </c>
      <c r="Q78" s="38">
        <v>0</v>
      </c>
      <c r="R78" s="42">
        <f t="shared" si="21"/>
        <v>0</v>
      </c>
      <c r="S78" s="43">
        <f t="shared" si="22"/>
        <v>0</v>
      </c>
      <c r="T78" s="43">
        <f t="shared" si="23"/>
        <v>0</v>
      </c>
      <c r="U78" s="43">
        <f t="shared" si="24"/>
        <v>0</v>
      </c>
      <c r="V78" s="37"/>
      <c r="W78" s="44" t="str">
        <f t="shared" si="25"/>
        <v>PRÓXIMA A VENCER</v>
      </c>
      <c r="X78" s="44" t="str">
        <f t="shared" si="26"/>
        <v/>
      </c>
      <c r="Y78" s="35" t="s">
        <v>2446</v>
      </c>
      <c r="Z78" s="35" t="str">
        <f t="shared" si="31"/>
        <v>H17AF2022</v>
      </c>
      <c r="AA78" s="45">
        <f t="shared" si="20"/>
        <v>3</v>
      </c>
      <c r="AB78" s="45" t="str">
        <f t="shared" si="32"/>
        <v>H17AF2022 - 3</v>
      </c>
      <c r="AC78" s="46">
        <f t="shared" si="28"/>
        <v>2</v>
      </c>
      <c r="AD78" s="46">
        <f t="shared" si="29"/>
        <v>2</v>
      </c>
      <c r="AE78" s="46" t="str">
        <f t="shared" si="27"/>
        <v>H17AF2022.</v>
      </c>
      <c r="AF78" s="46" t="str">
        <f t="shared" si="30"/>
        <v>H17AF2022</v>
      </c>
      <c r="AG78" s="47"/>
      <c r="AH78" s="48"/>
      <c r="AI78" s="49"/>
    </row>
    <row r="79" spans="1:35" s="31" customFormat="1" ht="291" customHeight="1" x14ac:dyDescent="0.2">
      <c r="A79" s="35">
        <f>IF(ISBLANK(D79),"",COUNTA($D$2:D79))</f>
        <v>67</v>
      </c>
      <c r="B79" s="36">
        <f t="shared" si="0"/>
        <v>78</v>
      </c>
      <c r="C79" s="37"/>
      <c r="D79" s="36" t="s">
        <v>668</v>
      </c>
      <c r="E79" s="36" t="s">
        <v>1008</v>
      </c>
      <c r="F79" s="52" t="s">
        <v>2533</v>
      </c>
      <c r="G79" s="51" t="s">
        <v>2534</v>
      </c>
      <c r="H79" s="52" t="s">
        <v>2535</v>
      </c>
      <c r="I79" s="52" t="s">
        <v>2412</v>
      </c>
      <c r="J79" s="35" t="s">
        <v>2413</v>
      </c>
      <c r="K79" s="35">
        <v>3</v>
      </c>
      <c r="L79" s="53">
        <v>45139</v>
      </c>
      <c r="M79" s="53">
        <v>45230</v>
      </c>
      <c r="N79" s="41">
        <f t="shared" si="16"/>
        <v>13</v>
      </c>
      <c r="O79" s="36" t="s">
        <v>1857</v>
      </c>
      <c r="P79" s="36" t="s">
        <v>2506</v>
      </c>
      <c r="Q79" s="38">
        <v>0</v>
      </c>
      <c r="R79" s="42">
        <f t="shared" si="21"/>
        <v>0</v>
      </c>
      <c r="S79" s="43">
        <f t="shared" si="22"/>
        <v>0</v>
      </c>
      <c r="T79" s="43">
        <f t="shared" si="23"/>
        <v>0</v>
      </c>
      <c r="U79" s="43">
        <f t="shared" si="24"/>
        <v>0</v>
      </c>
      <c r="V79" s="37"/>
      <c r="W79" s="44" t="str">
        <f t="shared" si="25"/>
        <v>PRÓXIMA A VENCER</v>
      </c>
      <c r="X79" s="44" t="str">
        <f t="shared" si="26"/>
        <v>PRÓXIMO A VENCER</v>
      </c>
      <c r="Y79" s="35" t="s">
        <v>2446</v>
      </c>
      <c r="Z79" s="35" t="str">
        <f t="shared" si="31"/>
        <v>H18AF2022</v>
      </c>
      <c r="AA79" s="45">
        <f t="shared" si="20"/>
        <v>1</v>
      </c>
      <c r="AB79" s="45" t="str">
        <f t="shared" si="32"/>
        <v>H18AF2022 - 1</v>
      </c>
      <c r="AC79" s="46">
        <f t="shared" si="28"/>
        <v>2</v>
      </c>
      <c r="AD79" s="46">
        <f t="shared" si="29"/>
        <v>2</v>
      </c>
      <c r="AE79" s="46" t="str">
        <f t="shared" si="27"/>
        <v>H18AF2022.</v>
      </c>
      <c r="AF79" s="46" t="str">
        <f t="shared" si="30"/>
        <v>H18AF2022</v>
      </c>
      <c r="AG79" s="47"/>
      <c r="AH79" s="48"/>
      <c r="AI79" s="49"/>
    </row>
    <row r="80" spans="1:35" s="31" customFormat="1" ht="291" customHeight="1" x14ac:dyDescent="0.2">
      <c r="A80" s="35">
        <f>IF(ISBLANK(D80),"",COUNTA($D$2:D80))</f>
        <v>68</v>
      </c>
      <c r="B80" s="36">
        <f t="shared" si="0"/>
        <v>79</v>
      </c>
      <c r="C80" s="37"/>
      <c r="D80" s="36" t="s">
        <v>667</v>
      </c>
      <c r="E80" s="36" t="s">
        <v>1008</v>
      </c>
      <c r="F80" s="52" t="s">
        <v>2536</v>
      </c>
      <c r="G80" s="51" t="s">
        <v>2537</v>
      </c>
      <c r="H80" s="52" t="s">
        <v>2535</v>
      </c>
      <c r="I80" s="52" t="s">
        <v>2412</v>
      </c>
      <c r="J80" s="35" t="s">
        <v>2413</v>
      </c>
      <c r="K80" s="35">
        <v>3</v>
      </c>
      <c r="L80" s="53">
        <v>45139</v>
      </c>
      <c r="M80" s="53">
        <v>45230</v>
      </c>
      <c r="N80" s="41">
        <f t="shared" si="16"/>
        <v>13</v>
      </c>
      <c r="O80" s="36" t="s">
        <v>1857</v>
      </c>
      <c r="P80" s="36" t="s">
        <v>2506</v>
      </c>
      <c r="Q80" s="38">
        <v>0</v>
      </c>
      <c r="R80" s="42">
        <f t="shared" si="21"/>
        <v>0</v>
      </c>
      <c r="S80" s="43">
        <f t="shared" si="22"/>
        <v>0</v>
      </c>
      <c r="T80" s="43">
        <f t="shared" si="23"/>
        <v>0</v>
      </c>
      <c r="U80" s="43">
        <f t="shared" si="24"/>
        <v>0</v>
      </c>
      <c r="V80" s="37"/>
      <c r="W80" s="44" t="str">
        <f t="shared" si="25"/>
        <v>PRÓXIMA A VENCER</v>
      </c>
      <c r="X80" s="44" t="str">
        <f t="shared" si="26"/>
        <v>PRÓXIMO A VENCER</v>
      </c>
      <c r="Y80" s="35" t="s">
        <v>2446</v>
      </c>
      <c r="Z80" s="35" t="str">
        <f t="shared" si="31"/>
        <v>H19AF2022</v>
      </c>
      <c r="AA80" s="45">
        <f t="shared" si="20"/>
        <v>1</v>
      </c>
      <c r="AB80" s="45" t="str">
        <f t="shared" si="32"/>
        <v>H19AF2022 - 1</v>
      </c>
      <c r="AC80" s="46">
        <f t="shared" si="28"/>
        <v>2</v>
      </c>
      <c r="AD80" s="46">
        <f t="shared" si="29"/>
        <v>2</v>
      </c>
      <c r="AE80" s="46" t="str">
        <f t="shared" si="27"/>
        <v>H19AF2022.</v>
      </c>
      <c r="AF80" s="46" t="str">
        <f t="shared" si="30"/>
        <v>H19AF2022</v>
      </c>
      <c r="AG80" s="47"/>
      <c r="AH80" s="48"/>
      <c r="AI80" s="49"/>
    </row>
    <row r="81" spans="1:35" s="31" customFormat="1" ht="291" customHeight="1" x14ac:dyDescent="0.2">
      <c r="A81" s="35">
        <f>IF(ISBLANK(D81),"",COUNTA($D$2:D81))</f>
        <v>69</v>
      </c>
      <c r="B81" s="36">
        <f t="shared" si="0"/>
        <v>80</v>
      </c>
      <c r="C81" s="37"/>
      <c r="D81" s="36" t="s">
        <v>667</v>
      </c>
      <c r="E81" s="36" t="s">
        <v>1763</v>
      </c>
      <c r="F81" s="52" t="s">
        <v>2538</v>
      </c>
      <c r="G81" s="51" t="s">
        <v>2539</v>
      </c>
      <c r="H81" s="52" t="s">
        <v>2540</v>
      </c>
      <c r="I81" s="52" t="s">
        <v>2518</v>
      </c>
      <c r="J81" s="35" t="s">
        <v>2413</v>
      </c>
      <c r="K81" s="35">
        <v>2</v>
      </c>
      <c r="L81" s="53">
        <v>45139</v>
      </c>
      <c r="M81" s="53">
        <v>45230</v>
      </c>
      <c r="N81" s="41">
        <f t="shared" si="16"/>
        <v>13</v>
      </c>
      <c r="O81" s="36" t="s">
        <v>2060</v>
      </c>
      <c r="P81" s="36" t="s">
        <v>2499</v>
      </c>
      <c r="Q81" s="38">
        <v>0</v>
      </c>
      <c r="R81" s="42">
        <f t="shared" si="21"/>
        <v>0</v>
      </c>
      <c r="S81" s="43">
        <f t="shared" si="22"/>
        <v>0</v>
      </c>
      <c r="T81" s="43">
        <f t="shared" si="23"/>
        <v>0</v>
      </c>
      <c r="U81" s="43">
        <f t="shared" si="24"/>
        <v>0</v>
      </c>
      <c r="V81" s="37"/>
      <c r="W81" s="44" t="str">
        <f t="shared" si="25"/>
        <v>PRÓXIMA A VENCER</v>
      </c>
      <c r="X81" s="44" t="str">
        <f t="shared" si="26"/>
        <v>PRÓXIMO A VENCER</v>
      </c>
      <c r="Y81" s="35" t="s">
        <v>2446</v>
      </c>
      <c r="Z81" s="35" t="str">
        <f t="shared" si="31"/>
        <v>H20AF2022</v>
      </c>
      <c r="AA81" s="45">
        <f t="shared" si="20"/>
        <v>1</v>
      </c>
      <c r="AB81" s="45" t="str">
        <f t="shared" si="32"/>
        <v>H20AF2022 - 1</v>
      </c>
      <c r="AC81" s="46">
        <f t="shared" si="28"/>
        <v>2</v>
      </c>
      <c r="AD81" s="46">
        <f t="shared" si="29"/>
        <v>2</v>
      </c>
      <c r="AE81" s="46" t="str">
        <f t="shared" si="27"/>
        <v>H20AF2022.</v>
      </c>
      <c r="AF81" s="46" t="str">
        <f t="shared" si="30"/>
        <v>H20AF2022</v>
      </c>
      <c r="AG81" s="47"/>
      <c r="AH81" s="48"/>
      <c r="AI81" s="49"/>
    </row>
    <row r="82" spans="1:35" s="31" customFormat="1" ht="291" customHeight="1" x14ac:dyDescent="0.2">
      <c r="A82" s="35">
        <f>IF(ISBLANK(D82),"",COUNTA($D$2:D82))</f>
        <v>70</v>
      </c>
      <c r="B82" s="36">
        <f t="shared" si="0"/>
        <v>81</v>
      </c>
      <c r="C82" s="37"/>
      <c r="D82" s="36" t="s">
        <v>1180</v>
      </c>
      <c r="E82" s="36" t="s">
        <v>1782</v>
      </c>
      <c r="F82" s="51" t="s">
        <v>2541</v>
      </c>
      <c r="G82" s="51" t="s">
        <v>2542</v>
      </c>
      <c r="H82" s="52" t="s">
        <v>2543</v>
      </c>
      <c r="I82" s="52" t="s">
        <v>2544</v>
      </c>
      <c r="J82" s="35" t="s">
        <v>2545</v>
      </c>
      <c r="K82" s="35">
        <v>6</v>
      </c>
      <c r="L82" s="53">
        <v>45136</v>
      </c>
      <c r="M82" s="53">
        <v>45275</v>
      </c>
      <c r="N82" s="41">
        <f t="shared" si="16"/>
        <v>19.857142857142858</v>
      </c>
      <c r="O82" s="36" t="s">
        <v>2257</v>
      </c>
      <c r="P82" s="36" t="s">
        <v>2445</v>
      </c>
      <c r="Q82" s="38">
        <v>3</v>
      </c>
      <c r="R82" s="42">
        <f t="shared" si="21"/>
        <v>50</v>
      </c>
      <c r="S82" s="43">
        <f t="shared" si="22"/>
        <v>9.9285714285714288</v>
      </c>
      <c r="T82" s="43">
        <f t="shared" si="23"/>
        <v>0</v>
      </c>
      <c r="U82" s="43">
        <f t="shared" si="24"/>
        <v>0</v>
      </c>
      <c r="V82" s="37"/>
      <c r="W82" s="44" t="str">
        <f t="shared" si="25"/>
        <v>CON AVANCE</v>
      </c>
      <c r="X82" s="44" t="str">
        <f t="shared" si="26"/>
        <v>EN TERMINO</v>
      </c>
      <c r="Y82" s="35" t="s">
        <v>2446</v>
      </c>
      <c r="Z82" s="35" t="str">
        <f t="shared" si="31"/>
        <v>H21AF2022</v>
      </c>
      <c r="AA82" s="45">
        <f t="shared" si="20"/>
        <v>1</v>
      </c>
      <c r="AB82" s="45" t="str">
        <f t="shared" si="32"/>
        <v>H21AF2022 - 1</v>
      </c>
      <c r="AC82" s="46">
        <f t="shared" si="28"/>
        <v>4</v>
      </c>
      <c r="AD82" s="46">
        <f t="shared" si="29"/>
        <v>3</v>
      </c>
      <c r="AE82" s="46" t="str">
        <f t="shared" si="27"/>
        <v>H21AF2022.</v>
      </c>
      <c r="AF82" s="46" t="str">
        <f t="shared" si="30"/>
        <v>H21AF2022</v>
      </c>
      <c r="AG82" s="47"/>
      <c r="AH82" s="48"/>
      <c r="AI82" s="49"/>
    </row>
    <row r="83" spans="1:35" s="31" customFormat="1" ht="291" customHeight="1" x14ac:dyDescent="0.2">
      <c r="A83" s="35" t="str">
        <f>IF(ISBLANK(D83),"",COUNTA($D$2:D83))</f>
        <v/>
      </c>
      <c r="B83" s="36">
        <f t="shared" si="0"/>
        <v>82</v>
      </c>
      <c r="C83" s="37"/>
      <c r="D83" s="36"/>
      <c r="E83" s="36" t="s">
        <v>1782</v>
      </c>
      <c r="F83" s="51" t="s">
        <v>2546</v>
      </c>
      <c r="G83" s="51" t="s">
        <v>2542</v>
      </c>
      <c r="H83" s="52" t="s">
        <v>2543</v>
      </c>
      <c r="I83" s="52" t="s">
        <v>2547</v>
      </c>
      <c r="J83" s="35" t="s">
        <v>317</v>
      </c>
      <c r="K83" s="35">
        <v>1</v>
      </c>
      <c r="L83" s="53">
        <v>45136</v>
      </c>
      <c r="M83" s="53">
        <v>45275</v>
      </c>
      <c r="N83" s="41">
        <f t="shared" si="16"/>
        <v>19.857142857142858</v>
      </c>
      <c r="O83" s="36" t="s">
        <v>2257</v>
      </c>
      <c r="P83" s="36" t="s">
        <v>2445</v>
      </c>
      <c r="Q83" s="38">
        <v>0.5</v>
      </c>
      <c r="R83" s="42">
        <f t="shared" si="21"/>
        <v>50</v>
      </c>
      <c r="S83" s="43">
        <f t="shared" si="22"/>
        <v>9.9285714285714288</v>
      </c>
      <c r="T83" s="43">
        <f t="shared" si="23"/>
        <v>0</v>
      </c>
      <c r="U83" s="43">
        <f t="shared" si="24"/>
        <v>0</v>
      </c>
      <c r="V83" s="37"/>
      <c r="W83" s="44" t="str">
        <f t="shared" si="25"/>
        <v>CON AVANCE</v>
      </c>
      <c r="X83" s="44" t="str">
        <f t="shared" si="26"/>
        <v/>
      </c>
      <c r="Y83" s="35" t="s">
        <v>2446</v>
      </c>
      <c r="Z83" s="35" t="str">
        <f t="shared" si="31"/>
        <v>H21AF2022</v>
      </c>
      <c r="AA83" s="45">
        <f t="shared" si="20"/>
        <v>2</v>
      </c>
      <c r="AB83" s="45" t="str">
        <f t="shared" si="32"/>
        <v>H21AF2022 - 2</v>
      </c>
      <c r="AC83" s="46">
        <f t="shared" si="28"/>
        <v>4</v>
      </c>
      <c r="AD83" s="46">
        <f t="shared" si="29"/>
        <v>3</v>
      </c>
      <c r="AE83" s="46" t="str">
        <f t="shared" si="27"/>
        <v>H21AF2022.</v>
      </c>
      <c r="AF83" s="46" t="str">
        <f t="shared" si="30"/>
        <v>H21AF2022</v>
      </c>
      <c r="AG83" s="47"/>
      <c r="AH83" s="48"/>
      <c r="AI83" s="49"/>
    </row>
    <row r="84" spans="1:35" s="31" customFormat="1" ht="291" customHeight="1" x14ac:dyDescent="0.2">
      <c r="A84" s="35" t="str">
        <f>IF(ISBLANK(D84),"",COUNTA($D$2:D84))</f>
        <v/>
      </c>
      <c r="B84" s="36">
        <f t="shared" si="0"/>
        <v>83</v>
      </c>
      <c r="C84" s="37"/>
      <c r="D84" s="36"/>
      <c r="E84" s="36" t="s">
        <v>1782</v>
      </c>
      <c r="F84" s="51" t="s">
        <v>2548</v>
      </c>
      <c r="G84" s="51" t="s">
        <v>2542</v>
      </c>
      <c r="H84" s="52" t="s">
        <v>2543</v>
      </c>
      <c r="I84" s="52" t="s">
        <v>2549</v>
      </c>
      <c r="J84" s="35" t="s">
        <v>40</v>
      </c>
      <c r="K84" s="35">
        <v>2</v>
      </c>
      <c r="L84" s="53">
        <v>45136</v>
      </c>
      <c r="M84" s="53">
        <v>45275</v>
      </c>
      <c r="N84" s="41">
        <f t="shared" si="16"/>
        <v>19.857142857142858</v>
      </c>
      <c r="O84" s="36" t="s">
        <v>2257</v>
      </c>
      <c r="P84" s="36" t="s">
        <v>2445</v>
      </c>
      <c r="Q84" s="38">
        <v>0</v>
      </c>
      <c r="R84" s="42">
        <f t="shared" si="21"/>
        <v>0</v>
      </c>
      <c r="S84" s="43">
        <f t="shared" si="22"/>
        <v>0</v>
      </c>
      <c r="T84" s="43">
        <f t="shared" si="23"/>
        <v>0</v>
      </c>
      <c r="U84" s="43">
        <f t="shared" si="24"/>
        <v>0</v>
      </c>
      <c r="V84" s="37"/>
      <c r="W84" s="44" t="str">
        <f t="shared" si="25"/>
        <v>EN TERMINO</v>
      </c>
      <c r="X84" s="44" t="str">
        <f t="shared" si="26"/>
        <v/>
      </c>
      <c r="Y84" s="35" t="s">
        <v>2446</v>
      </c>
      <c r="Z84" s="35" t="str">
        <f t="shared" si="31"/>
        <v>H21AF2022</v>
      </c>
      <c r="AA84" s="45">
        <f t="shared" si="20"/>
        <v>3</v>
      </c>
      <c r="AB84" s="45" t="str">
        <f t="shared" si="32"/>
        <v>H21AF2022 - 3</v>
      </c>
      <c r="AC84" s="46">
        <f t="shared" si="28"/>
        <v>3</v>
      </c>
      <c r="AD84" s="46">
        <f t="shared" si="29"/>
        <v>3</v>
      </c>
      <c r="AE84" s="46" t="str">
        <f t="shared" si="27"/>
        <v>H21AF2022.</v>
      </c>
      <c r="AF84" s="46" t="str">
        <f t="shared" si="30"/>
        <v>H21AF2022</v>
      </c>
      <c r="AG84" s="47"/>
      <c r="AH84" s="48"/>
      <c r="AI84" s="49"/>
    </row>
    <row r="85" spans="1:35" s="31" customFormat="1" ht="291" customHeight="1" x14ac:dyDescent="0.2">
      <c r="A85" s="35">
        <f>IF(ISBLANK(D85),"",COUNTA($D$2:D85))</f>
        <v>71</v>
      </c>
      <c r="B85" s="36">
        <f t="shared" si="0"/>
        <v>84</v>
      </c>
      <c r="C85" s="37"/>
      <c r="D85" s="36" t="s">
        <v>668</v>
      </c>
      <c r="E85" s="36" t="s">
        <v>1782</v>
      </c>
      <c r="F85" s="51" t="s">
        <v>2550</v>
      </c>
      <c r="G85" s="51" t="s">
        <v>2551</v>
      </c>
      <c r="H85" s="52" t="s">
        <v>2552</v>
      </c>
      <c r="I85" s="52" t="s">
        <v>2553</v>
      </c>
      <c r="J85" s="35" t="s">
        <v>2554</v>
      </c>
      <c r="K85" s="35">
        <v>1</v>
      </c>
      <c r="L85" s="53">
        <v>45136</v>
      </c>
      <c r="M85" s="53">
        <v>45145</v>
      </c>
      <c r="N85" s="41">
        <f t="shared" si="16"/>
        <v>1.2857142857142858</v>
      </c>
      <c r="O85" s="36" t="s">
        <v>2257</v>
      </c>
      <c r="P85" s="36" t="s">
        <v>2445</v>
      </c>
      <c r="Q85" s="38">
        <v>0</v>
      </c>
      <c r="R85" s="42">
        <f t="shared" si="21"/>
        <v>0</v>
      </c>
      <c r="S85" s="43">
        <f t="shared" si="22"/>
        <v>0</v>
      </c>
      <c r="T85" s="43">
        <f t="shared" si="23"/>
        <v>0</v>
      </c>
      <c r="U85" s="43">
        <f t="shared" si="24"/>
        <v>1.2857142857142858</v>
      </c>
      <c r="V85" s="37"/>
      <c r="W85" s="44" t="str">
        <f t="shared" si="25"/>
        <v>VENCIDA</v>
      </c>
      <c r="X85" s="44" t="str">
        <f t="shared" si="26"/>
        <v>VENCIDO</v>
      </c>
      <c r="Y85" s="35" t="s">
        <v>2446</v>
      </c>
      <c r="Z85" s="35" t="str">
        <f t="shared" si="31"/>
        <v>H22AF2022</v>
      </c>
      <c r="AA85" s="45">
        <f t="shared" si="20"/>
        <v>1</v>
      </c>
      <c r="AB85" s="45" t="str">
        <f t="shared" si="32"/>
        <v>H22AF2022 - 1</v>
      </c>
      <c r="AC85" s="46">
        <f t="shared" si="28"/>
        <v>1</v>
      </c>
      <c r="AD85" s="46">
        <f t="shared" si="29"/>
        <v>1</v>
      </c>
      <c r="AE85" s="46" t="str">
        <f t="shared" si="27"/>
        <v>H22AF2022.</v>
      </c>
      <c r="AF85" s="46" t="str">
        <f t="shared" si="30"/>
        <v>H22AF2022</v>
      </c>
      <c r="AG85" s="47"/>
      <c r="AH85" s="48"/>
      <c r="AI85" s="49"/>
    </row>
    <row r="86" spans="1:35" s="31" customFormat="1" ht="291" customHeight="1" x14ac:dyDescent="0.2">
      <c r="A86" s="35" t="str">
        <f>IF(ISBLANK(D86),"",COUNTA($D$2:D86))</f>
        <v/>
      </c>
      <c r="B86" s="36">
        <f t="shared" si="0"/>
        <v>85</v>
      </c>
      <c r="C86" s="37"/>
      <c r="D86" s="36"/>
      <c r="E86" s="36" t="s">
        <v>1782</v>
      </c>
      <c r="F86" s="51" t="s">
        <v>2555</v>
      </c>
      <c r="G86" s="51" t="s">
        <v>2551</v>
      </c>
      <c r="H86" s="52" t="s">
        <v>2556</v>
      </c>
      <c r="I86" s="52" t="s">
        <v>2557</v>
      </c>
      <c r="J86" s="35" t="s">
        <v>40</v>
      </c>
      <c r="K86" s="35">
        <v>2</v>
      </c>
      <c r="L86" s="53">
        <v>45136</v>
      </c>
      <c r="M86" s="53">
        <v>45290</v>
      </c>
      <c r="N86" s="41">
        <f t="shared" si="16"/>
        <v>22</v>
      </c>
      <c r="O86" s="36" t="s">
        <v>2257</v>
      </c>
      <c r="P86" s="36" t="s">
        <v>2445</v>
      </c>
      <c r="Q86" s="38">
        <v>0</v>
      </c>
      <c r="R86" s="42">
        <f t="shared" si="21"/>
        <v>0</v>
      </c>
      <c r="S86" s="43">
        <f t="shared" si="22"/>
        <v>0</v>
      </c>
      <c r="T86" s="43">
        <f t="shared" si="23"/>
        <v>0</v>
      </c>
      <c r="U86" s="43">
        <f t="shared" si="24"/>
        <v>0</v>
      </c>
      <c r="V86" s="37"/>
      <c r="W86" s="44" t="str">
        <f t="shared" si="25"/>
        <v>EN TERMINO</v>
      </c>
      <c r="X86" s="44" t="str">
        <f t="shared" si="26"/>
        <v/>
      </c>
      <c r="Y86" s="35" t="s">
        <v>2446</v>
      </c>
      <c r="Z86" s="35" t="str">
        <f t="shared" si="31"/>
        <v>H22AF2022</v>
      </c>
      <c r="AA86" s="45">
        <f t="shared" si="20"/>
        <v>2</v>
      </c>
      <c r="AB86" s="45" t="str">
        <f t="shared" si="32"/>
        <v>H22AF2022 - 2</v>
      </c>
      <c r="AC86" s="46">
        <f t="shared" si="28"/>
        <v>3</v>
      </c>
      <c r="AD86" s="46">
        <f t="shared" si="29"/>
        <v>3</v>
      </c>
      <c r="AE86" s="46" t="str">
        <f t="shared" si="27"/>
        <v>H22AF2022.</v>
      </c>
      <c r="AF86" s="46" t="str">
        <f t="shared" si="30"/>
        <v>H22AF2022</v>
      </c>
      <c r="AG86" s="47"/>
      <c r="AH86" s="48"/>
      <c r="AI86" s="49"/>
    </row>
    <row r="87" spans="1:35" s="31" customFormat="1" ht="291" customHeight="1" x14ac:dyDescent="0.2">
      <c r="A87" s="35">
        <f>IF(ISBLANK(D87),"",COUNTA($D$2:D87))</f>
        <v>72</v>
      </c>
      <c r="B87" s="36">
        <f t="shared" si="0"/>
        <v>86</v>
      </c>
      <c r="C87" s="37"/>
      <c r="D87" s="38" t="s">
        <v>2558</v>
      </c>
      <c r="E87" s="38" t="s">
        <v>2559</v>
      </c>
      <c r="F87" s="50" t="s">
        <v>2560</v>
      </c>
      <c r="G87" s="50" t="s">
        <v>2561</v>
      </c>
      <c r="H87" s="55" t="s">
        <v>2562</v>
      </c>
      <c r="I87" s="55" t="s">
        <v>2563</v>
      </c>
      <c r="J87" s="54" t="s">
        <v>1144</v>
      </c>
      <c r="K87" s="54">
        <v>1</v>
      </c>
      <c r="L87" s="56">
        <v>45139</v>
      </c>
      <c r="M87" s="56">
        <v>45290</v>
      </c>
      <c r="N87" s="41">
        <f t="shared" si="16"/>
        <v>21.571428571428573</v>
      </c>
      <c r="O87" s="38" t="s">
        <v>2564</v>
      </c>
      <c r="P87" s="38" t="s">
        <v>2565</v>
      </c>
      <c r="Q87" s="38">
        <v>0</v>
      </c>
      <c r="R87" s="42">
        <f t="shared" si="21"/>
        <v>0</v>
      </c>
      <c r="S87" s="43">
        <f t="shared" si="22"/>
        <v>0</v>
      </c>
      <c r="T87" s="43">
        <f t="shared" si="23"/>
        <v>0</v>
      </c>
      <c r="U87" s="43">
        <f t="shared" si="24"/>
        <v>0</v>
      </c>
      <c r="V87" s="37"/>
      <c r="W87" s="44" t="str">
        <f t="shared" si="25"/>
        <v>EN TERMINO</v>
      </c>
      <c r="X87" s="44" t="str">
        <f t="shared" si="26"/>
        <v>EN TERMINO</v>
      </c>
      <c r="Y87" s="35" t="s">
        <v>2446</v>
      </c>
      <c r="Z87" s="35" t="str">
        <f t="shared" si="31"/>
        <v>H23AF2022</v>
      </c>
      <c r="AA87" s="45">
        <f t="shared" si="20"/>
        <v>1</v>
      </c>
      <c r="AB87" s="45" t="str">
        <f t="shared" si="32"/>
        <v>H23AF2022 - 1</v>
      </c>
      <c r="AC87" s="46">
        <f t="shared" si="28"/>
        <v>3</v>
      </c>
      <c r="AD87" s="46">
        <f t="shared" si="29"/>
        <v>3</v>
      </c>
      <c r="AE87" s="46" t="str">
        <f t="shared" si="27"/>
        <v>H23AF2022.</v>
      </c>
      <c r="AF87" s="46" t="str">
        <f t="shared" si="30"/>
        <v>H23AF2022</v>
      </c>
      <c r="AG87" s="47"/>
      <c r="AH87" s="48"/>
      <c r="AI87" s="49"/>
    </row>
    <row r="88" spans="1:35" s="31" customFormat="1" ht="291" customHeight="1" x14ac:dyDescent="0.2">
      <c r="A88" s="35">
        <f>IF(ISBLANK(D88),"",COUNTA($D$2:D88))</f>
        <v>73</v>
      </c>
      <c r="B88" s="36">
        <f t="shared" ref="B88:B107" si="33">ROW()-1</f>
        <v>87</v>
      </c>
      <c r="C88" s="37"/>
      <c r="D88" s="36" t="s">
        <v>1343</v>
      </c>
      <c r="E88" s="35" t="s">
        <v>913</v>
      </c>
      <c r="F88" s="51" t="s">
        <v>2566</v>
      </c>
      <c r="G88" s="51" t="s">
        <v>2567</v>
      </c>
      <c r="H88" s="57" t="s">
        <v>2568</v>
      </c>
      <c r="I88" s="57" t="s">
        <v>2569</v>
      </c>
      <c r="J88" s="57" t="s">
        <v>2570</v>
      </c>
      <c r="K88" s="58">
        <v>4</v>
      </c>
      <c r="L88" s="59">
        <v>45139</v>
      </c>
      <c r="M88" s="59">
        <v>45291</v>
      </c>
      <c r="N88" s="41">
        <f>(+M88-L88)/7</f>
        <v>21.714285714285715</v>
      </c>
      <c r="O88" s="36" t="s">
        <v>1593</v>
      </c>
      <c r="P88" s="36" t="s">
        <v>2499</v>
      </c>
      <c r="Q88" s="38">
        <v>0</v>
      </c>
      <c r="R88" s="42">
        <f t="shared" si="21"/>
        <v>0</v>
      </c>
      <c r="S88" s="43">
        <f t="shared" si="22"/>
        <v>0</v>
      </c>
      <c r="T88" s="43">
        <f t="shared" si="23"/>
        <v>0</v>
      </c>
      <c r="U88" s="43">
        <f t="shared" si="24"/>
        <v>0</v>
      </c>
      <c r="V88" s="37"/>
      <c r="W88" s="44" t="str">
        <f t="shared" si="25"/>
        <v>EN TERMINO</v>
      </c>
      <c r="X88" s="44" t="str">
        <f t="shared" si="26"/>
        <v>PRÓXIMO A VENCER</v>
      </c>
      <c r="Y88" s="35" t="s">
        <v>2571</v>
      </c>
      <c r="Z88" s="35" t="str">
        <f t="shared" si="31"/>
        <v>H1AEFJUANCHITO</v>
      </c>
      <c r="AA88" s="45">
        <f t="shared" si="20"/>
        <v>1</v>
      </c>
      <c r="AB88" s="45" t="str">
        <f t="shared" si="32"/>
        <v>H1AEFJUANCHITO - 1</v>
      </c>
      <c r="AC88" s="46">
        <f t="shared" si="28"/>
        <v>3</v>
      </c>
      <c r="AD88" s="46">
        <f t="shared" si="29"/>
        <v>2</v>
      </c>
      <c r="AE88" s="46" t="str">
        <f t="shared" si="27"/>
        <v>H1AEFJUANCHITO.</v>
      </c>
      <c r="AF88" s="46" t="str">
        <f t="shared" si="30"/>
        <v>H1AEFJUANCHITO</v>
      </c>
      <c r="AG88" s="47"/>
      <c r="AH88" s="48"/>
      <c r="AI88" s="49"/>
    </row>
    <row r="89" spans="1:35" s="31" customFormat="1" ht="291" customHeight="1" x14ac:dyDescent="0.2">
      <c r="A89" s="35" t="str">
        <f>IF(ISBLANK(D89),"",COUNTA($D$2:D89))</f>
        <v/>
      </c>
      <c r="B89" s="36">
        <f t="shared" si="33"/>
        <v>88</v>
      </c>
      <c r="C89" s="37"/>
      <c r="D89" s="36"/>
      <c r="E89" s="35" t="s">
        <v>913</v>
      </c>
      <c r="F89" s="51" t="s">
        <v>2572</v>
      </c>
      <c r="G89" s="51" t="s">
        <v>2567</v>
      </c>
      <c r="H89" s="57" t="s">
        <v>2573</v>
      </c>
      <c r="I89" s="57" t="s">
        <v>2496</v>
      </c>
      <c r="J89" s="58" t="s">
        <v>2413</v>
      </c>
      <c r="K89" s="58">
        <v>2</v>
      </c>
      <c r="L89" s="59">
        <v>45139</v>
      </c>
      <c r="M89" s="59">
        <v>45230</v>
      </c>
      <c r="N89" s="41">
        <f>(+M89-L89)/7</f>
        <v>13</v>
      </c>
      <c r="O89" s="36" t="s">
        <v>1593</v>
      </c>
      <c r="P89" s="36" t="s">
        <v>2499</v>
      </c>
      <c r="Q89" s="38">
        <v>0</v>
      </c>
      <c r="R89" s="42">
        <f t="shared" si="21"/>
        <v>0</v>
      </c>
      <c r="S89" s="43">
        <f t="shared" si="22"/>
        <v>0</v>
      </c>
      <c r="T89" s="43">
        <f t="shared" si="23"/>
        <v>0</v>
      </c>
      <c r="U89" s="43">
        <f t="shared" si="24"/>
        <v>0</v>
      </c>
      <c r="V89" s="37"/>
      <c r="W89" s="44" t="str">
        <f t="shared" si="25"/>
        <v>PRÓXIMA A VENCER</v>
      </c>
      <c r="X89" s="44" t="str">
        <f t="shared" si="26"/>
        <v/>
      </c>
      <c r="Y89" s="35" t="s">
        <v>2571</v>
      </c>
      <c r="Z89" s="35" t="str">
        <f t="shared" si="31"/>
        <v>H1AEFJUANCHITO</v>
      </c>
      <c r="AA89" s="45">
        <f t="shared" si="20"/>
        <v>2</v>
      </c>
      <c r="AB89" s="45" t="str">
        <f t="shared" si="32"/>
        <v>H1AEFJUANCHITO - 2</v>
      </c>
      <c r="AC89" s="46">
        <f t="shared" si="28"/>
        <v>2</v>
      </c>
      <c r="AD89" s="46">
        <f t="shared" si="29"/>
        <v>2</v>
      </c>
      <c r="AE89" s="46" t="str">
        <f t="shared" si="27"/>
        <v>H1AEFJUANCHITO.</v>
      </c>
      <c r="AF89" s="46" t="str">
        <f t="shared" si="30"/>
        <v>H1AEFJUANCHITO</v>
      </c>
      <c r="AG89" s="47"/>
      <c r="AH89" s="48"/>
      <c r="AI89" s="49"/>
    </row>
    <row r="90" spans="1:35" s="31" customFormat="1" ht="291" customHeight="1" x14ac:dyDescent="0.2">
      <c r="A90" s="35">
        <f>IF(ISBLANK(D90),"",COUNTA($D$2:D90))</f>
        <v>74</v>
      </c>
      <c r="B90" s="36">
        <f t="shared" si="33"/>
        <v>89</v>
      </c>
      <c r="C90" s="37"/>
      <c r="D90" s="36" t="s">
        <v>669</v>
      </c>
      <c r="E90" s="35" t="s">
        <v>913</v>
      </c>
      <c r="F90" s="51" t="s">
        <v>2574</v>
      </c>
      <c r="G90" s="51" t="s">
        <v>2575</v>
      </c>
      <c r="H90" s="57" t="s">
        <v>2495</v>
      </c>
      <c r="I90" s="57" t="s">
        <v>2496</v>
      </c>
      <c r="J90" s="58" t="s">
        <v>2497</v>
      </c>
      <c r="K90" s="58">
        <v>2</v>
      </c>
      <c r="L90" s="59">
        <v>45139</v>
      </c>
      <c r="M90" s="59">
        <v>45230</v>
      </c>
      <c r="N90" s="41">
        <f t="shared" ref="N90:N153" si="34">(+M90-L90)/7</f>
        <v>13</v>
      </c>
      <c r="O90" s="36" t="s">
        <v>1593</v>
      </c>
      <c r="P90" s="36" t="s">
        <v>2499</v>
      </c>
      <c r="Q90" s="38">
        <v>0</v>
      </c>
      <c r="R90" s="42">
        <f t="shared" si="21"/>
        <v>0</v>
      </c>
      <c r="S90" s="43">
        <f t="shared" si="22"/>
        <v>0</v>
      </c>
      <c r="T90" s="43">
        <f t="shared" si="23"/>
        <v>0</v>
      </c>
      <c r="U90" s="43">
        <f t="shared" si="24"/>
        <v>0</v>
      </c>
      <c r="V90" s="37"/>
      <c r="W90" s="44" t="str">
        <f t="shared" si="25"/>
        <v>PRÓXIMA A VENCER</v>
      </c>
      <c r="X90" s="44" t="str">
        <f t="shared" si="26"/>
        <v>PRÓXIMO A VENCER</v>
      </c>
      <c r="Y90" s="35" t="s">
        <v>2571</v>
      </c>
      <c r="Z90" s="35" t="str">
        <f t="shared" si="31"/>
        <v>H2AEFJUANCHITO</v>
      </c>
      <c r="AA90" s="45">
        <f t="shared" si="20"/>
        <v>1</v>
      </c>
      <c r="AB90" s="45" t="str">
        <f t="shared" si="32"/>
        <v>H2AEFJUANCHITO - 1</v>
      </c>
      <c r="AC90" s="46">
        <f t="shared" si="28"/>
        <v>2</v>
      </c>
      <c r="AD90" s="46">
        <f t="shared" si="29"/>
        <v>2</v>
      </c>
      <c r="AE90" s="46" t="str">
        <f t="shared" si="27"/>
        <v>H2AEFJUANCHITO.</v>
      </c>
      <c r="AF90" s="46" t="str">
        <f t="shared" si="30"/>
        <v>H2AEFJUANCHITO</v>
      </c>
      <c r="AG90" s="47"/>
      <c r="AH90" s="48"/>
      <c r="AI90" s="49"/>
    </row>
    <row r="91" spans="1:35" s="31" customFormat="1" ht="291" customHeight="1" x14ac:dyDescent="0.2">
      <c r="A91" s="35">
        <f>IF(ISBLANK(D91),"",COUNTA($D$2:D91))</f>
        <v>75</v>
      </c>
      <c r="B91" s="36">
        <f t="shared" si="33"/>
        <v>90</v>
      </c>
      <c r="C91" s="37"/>
      <c r="D91" s="36" t="s">
        <v>668</v>
      </c>
      <c r="E91" s="35" t="s">
        <v>1182</v>
      </c>
      <c r="F91" s="51" t="s">
        <v>2576</v>
      </c>
      <c r="G91" s="51" t="s">
        <v>2577</v>
      </c>
      <c r="H91" s="57" t="s">
        <v>2578</v>
      </c>
      <c r="I91" s="57" t="s">
        <v>2518</v>
      </c>
      <c r="J91" s="58" t="s">
        <v>2413</v>
      </c>
      <c r="K91" s="58">
        <v>2</v>
      </c>
      <c r="L91" s="59">
        <v>45139</v>
      </c>
      <c r="M91" s="59">
        <v>45230</v>
      </c>
      <c r="N91" s="41">
        <f t="shared" si="34"/>
        <v>13</v>
      </c>
      <c r="O91" s="36" t="s">
        <v>1593</v>
      </c>
      <c r="P91" s="36" t="s">
        <v>2499</v>
      </c>
      <c r="Q91" s="38">
        <v>0</v>
      </c>
      <c r="R91" s="42">
        <f t="shared" si="21"/>
        <v>0</v>
      </c>
      <c r="S91" s="43">
        <f t="shared" si="22"/>
        <v>0</v>
      </c>
      <c r="T91" s="43">
        <f t="shared" si="23"/>
        <v>0</v>
      </c>
      <c r="U91" s="43">
        <f t="shared" si="24"/>
        <v>0</v>
      </c>
      <c r="V91" s="37"/>
      <c r="W91" s="44" t="str">
        <f t="shared" si="25"/>
        <v>PRÓXIMA A VENCER</v>
      </c>
      <c r="X91" s="44" t="str">
        <f t="shared" si="26"/>
        <v>PRÓXIMO A VENCER</v>
      </c>
      <c r="Y91" s="35" t="s">
        <v>2571</v>
      </c>
      <c r="Z91" s="35" t="str">
        <f t="shared" si="31"/>
        <v>H3AEFJUANCHITO</v>
      </c>
      <c r="AA91" s="45">
        <f t="shared" si="20"/>
        <v>1</v>
      </c>
      <c r="AB91" s="45" t="str">
        <f t="shared" si="32"/>
        <v>H3AEFJUANCHITO - 1</v>
      </c>
      <c r="AC91" s="46">
        <f t="shared" si="28"/>
        <v>2</v>
      </c>
      <c r="AD91" s="46">
        <f t="shared" si="29"/>
        <v>2</v>
      </c>
      <c r="AE91" s="46" t="str">
        <f t="shared" si="27"/>
        <v>H3AEFJUANCHITO.</v>
      </c>
      <c r="AF91" s="46" t="str">
        <f t="shared" si="30"/>
        <v>H3AEFJUANCHITO</v>
      </c>
      <c r="AG91" s="47"/>
      <c r="AH91" s="48"/>
      <c r="AI91" s="49"/>
    </row>
    <row r="92" spans="1:35" s="31" customFormat="1" ht="291" customHeight="1" x14ac:dyDescent="0.2">
      <c r="A92" s="35">
        <f>IF(ISBLANK(D92),"",COUNTA($D$2:D92))</f>
        <v>76</v>
      </c>
      <c r="B92" s="36">
        <f t="shared" si="33"/>
        <v>91</v>
      </c>
      <c r="C92" s="37"/>
      <c r="D92" s="41" t="s">
        <v>1548</v>
      </c>
      <c r="E92" s="41" t="s">
        <v>1182</v>
      </c>
      <c r="F92" s="60" t="s">
        <v>2579</v>
      </c>
      <c r="G92" s="60" t="s">
        <v>2580</v>
      </c>
      <c r="H92" s="39" t="s">
        <v>2578</v>
      </c>
      <c r="I92" s="39" t="s">
        <v>2518</v>
      </c>
      <c r="J92" s="38" t="s">
        <v>2413</v>
      </c>
      <c r="K92" s="38">
        <v>2</v>
      </c>
      <c r="L92" s="40">
        <v>45139</v>
      </c>
      <c r="M92" s="40">
        <v>45230</v>
      </c>
      <c r="N92" s="61">
        <f t="shared" si="34"/>
        <v>13</v>
      </c>
      <c r="O92" s="38" t="s">
        <v>1593</v>
      </c>
      <c r="P92" s="36" t="s">
        <v>2499</v>
      </c>
      <c r="Q92" s="38">
        <v>0</v>
      </c>
      <c r="R92" s="42">
        <f t="shared" si="21"/>
        <v>0</v>
      </c>
      <c r="S92" s="43">
        <f t="shared" si="22"/>
        <v>0</v>
      </c>
      <c r="T92" s="43">
        <f t="shared" si="23"/>
        <v>0</v>
      </c>
      <c r="U92" s="43">
        <f t="shared" si="24"/>
        <v>0</v>
      </c>
      <c r="V92" s="37"/>
      <c r="W92" s="44" t="str">
        <f t="shared" si="25"/>
        <v>PRÓXIMA A VENCER</v>
      </c>
      <c r="X92" s="44" t="str">
        <f t="shared" si="26"/>
        <v>PRÓXIMO A VENCER</v>
      </c>
      <c r="Y92" s="35" t="s">
        <v>2571</v>
      </c>
      <c r="Z92" s="35" t="str">
        <f t="shared" si="31"/>
        <v>H4AEFJUANCHITO</v>
      </c>
      <c r="AA92" s="45">
        <f t="shared" si="20"/>
        <v>1</v>
      </c>
      <c r="AB92" s="45" t="str">
        <f t="shared" si="32"/>
        <v>H4AEFJUANCHITO - 1</v>
      </c>
      <c r="AC92" s="46">
        <f t="shared" si="28"/>
        <v>2</v>
      </c>
      <c r="AD92" s="46">
        <f t="shared" si="29"/>
        <v>2</v>
      </c>
      <c r="AE92" s="46" t="str">
        <f t="shared" si="27"/>
        <v>H4AEFJUANCHITO.</v>
      </c>
      <c r="AF92" s="46" t="str">
        <f t="shared" si="30"/>
        <v>H4AEFJUANCHITO</v>
      </c>
      <c r="AG92" s="47"/>
      <c r="AH92" s="48"/>
      <c r="AI92" s="49"/>
    </row>
    <row r="93" spans="1:35" s="31" customFormat="1" ht="291" customHeight="1" x14ac:dyDescent="0.2">
      <c r="A93" s="35">
        <f>IF(ISBLANK(D93),"",COUNTA($D$2:D93))</f>
        <v>77</v>
      </c>
      <c r="B93" s="36">
        <f t="shared" si="33"/>
        <v>92</v>
      </c>
      <c r="C93" s="37"/>
      <c r="D93" s="36" t="s">
        <v>2421</v>
      </c>
      <c r="E93" s="62" t="s">
        <v>1348</v>
      </c>
      <c r="F93" s="51" t="s">
        <v>2432</v>
      </c>
      <c r="G93" s="51" t="s">
        <v>2422</v>
      </c>
      <c r="H93" s="52" t="s">
        <v>2423</v>
      </c>
      <c r="I93" s="52" t="s">
        <v>2412</v>
      </c>
      <c r="J93" s="35" t="s">
        <v>2413</v>
      </c>
      <c r="K93" s="35">
        <v>3</v>
      </c>
      <c r="L93" s="53">
        <v>45108</v>
      </c>
      <c r="M93" s="53">
        <v>45230</v>
      </c>
      <c r="N93" s="41">
        <f t="shared" si="34"/>
        <v>17.428571428571427</v>
      </c>
      <c r="O93" s="36" t="s">
        <v>1857</v>
      </c>
      <c r="P93" s="36" t="s">
        <v>2506</v>
      </c>
      <c r="Q93" s="38">
        <v>0</v>
      </c>
      <c r="R93" s="42">
        <f t="shared" si="21"/>
        <v>0</v>
      </c>
      <c r="S93" s="43">
        <f t="shared" si="22"/>
        <v>0</v>
      </c>
      <c r="T93" s="43">
        <f t="shared" si="23"/>
        <v>0</v>
      </c>
      <c r="U93" s="43">
        <f t="shared" si="24"/>
        <v>0</v>
      </c>
      <c r="V93" s="37"/>
      <c r="W93" s="44" t="str">
        <f t="shared" si="25"/>
        <v>PRÓXIMA A VENCER</v>
      </c>
      <c r="X93" s="44" t="str">
        <f t="shared" si="26"/>
        <v>PRÓXIMO A VENCER</v>
      </c>
      <c r="Y93" s="35" t="s">
        <v>2437</v>
      </c>
      <c r="Z93" s="35" t="str">
        <f t="shared" si="31"/>
        <v>H1AEF-Armenia-Montenegro-Quimbaya</v>
      </c>
      <c r="AA93" s="45">
        <f t="shared" si="20"/>
        <v>1</v>
      </c>
      <c r="AB93" s="45" t="str">
        <f t="shared" si="32"/>
        <v>H1AEF-Armenia-Montenegro-Quimbaya - 1</v>
      </c>
      <c r="AC93" s="46">
        <f t="shared" si="28"/>
        <v>2</v>
      </c>
      <c r="AD93" s="46">
        <f t="shared" si="29"/>
        <v>2</v>
      </c>
      <c r="AE93" s="46" t="str">
        <f t="shared" si="27"/>
        <v>H1AEF-Armenia-Montenegro-Quimbaya.</v>
      </c>
      <c r="AF93" s="46" t="str">
        <f t="shared" si="30"/>
        <v>H1AEF-Armenia-Montenegro-Quimbaya</v>
      </c>
      <c r="AG93" s="47"/>
      <c r="AH93" s="48"/>
      <c r="AI93" s="49"/>
    </row>
    <row r="94" spans="1:35" s="31" customFormat="1" ht="291" customHeight="1" x14ac:dyDescent="0.2">
      <c r="A94" s="35">
        <f>IF(ISBLANK(D94),"",COUNTA($D$2:D94))</f>
        <v>78</v>
      </c>
      <c r="B94" s="36">
        <f t="shared" si="33"/>
        <v>93</v>
      </c>
      <c r="C94" s="37"/>
      <c r="D94" s="36" t="s">
        <v>667</v>
      </c>
      <c r="E94" s="35" t="s">
        <v>1182</v>
      </c>
      <c r="F94" s="51" t="s">
        <v>2433</v>
      </c>
      <c r="G94" s="51" t="s">
        <v>2424</v>
      </c>
      <c r="H94" s="52" t="s">
        <v>2425</v>
      </c>
      <c r="I94" s="52" t="s">
        <v>2412</v>
      </c>
      <c r="J94" s="35" t="s">
        <v>2413</v>
      </c>
      <c r="K94" s="35">
        <v>3</v>
      </c>
      <c r="L94" s="53">
        <v>45108</v>
      </c>
      <c r="M94" s="53">
        <v>45230</v>
      </c>
      <c r="N94" s="41">
        <f t="shared" si="34"/>
        <v>17.428571428571427</v>
      </c>
      <c r="O94" s="36" t="s">
        <v>1857</v>
      </c>
      <c r="P94" s="36" t="s">
        <v>2506</v>
      </c>
      <c r="Q94" s="38">
        <v>0</v>
      </c>
      <c r="R94" s="42">
        <f t="shared" si="21"/>
        <v>0</v>
      </c>
      <c r="S94" s="43">
        <f t="shared" si="22"/>
        <v>0</v>
      </c>
      <c r="T94" s="43">
        <f t="shared" si="23"/>
        <v>0</v>
      </c>
      <c r="U94" s="43">
        <f t="shared" si="24"/>
        <v>0</v>
      </c>
      <c r="V94" s="37"/>
      <c r="W94" s="44" t="str">
        <f t="shared" si="25"/>
        <v>PRÓXIMA A VENCER</v>
      </c>
      <c r="X94" s="44" t="str">
        <f t="shared" si="26"/>
        <v>PRÓXIMO A VENCER</v>
      </c>
      <c r="Y94" s="35" t="s">
        <v>2437</v>
      </c>
      <c r="Z94" s="35" t="str">
        <f t="shared" si="31"/>
        <v>H2AEF-Armenia-Montenegro-Quimbaya</v>
      </c>
      <c r="AA94" s="45">
        <f t="shared" si="20"/>
        <v>1</v>
      </c>
      <c r="AB94" s="45" t="str">
        <f t="shared" si="32"/>
        <v>H2AEF-Armenia-Montenegro-Quimbaya - 1</v>
      </c>
      <c r="AC94" s="46">
        <f t="shared" si="28"/>
        <v>2</v>
      </c>
      <c r="AD94" s="46">
        <f t="shared" si="29"/>
        <v>2</v>
      </c>
      <c r="AE94" s="46" t="str">
        <f t="shared" si="27"/>
        <v>H2AEF-Armenia-Montenegro-Quimbaya.</v>
      </c>
      <c r="AF94" s="46" t="str">
        <f t="shared" si="30"/>
        <v>H2AEF-Armenia-Montenegro-Quimbaya</v>
      </c>
      <c r="AG94" s="47"/>
      <c r="AH94" s="48"/>
      <c r="AI94" s="49"/>
    </row>
    <row r="95" spans="1:35" s="31" customFormat="1" ht="291" customHeight="1" x14ac:dyDescent="0.2">
      <c r="A95" s="35" t="str">
        <f>IF(ISBLANK(D95),"",COUNTA($D$2:D95))</f>
        <v/>
      </c>
      <c r="B95" s="36">
        <f t="shared" si="33"/>
        <v>94</v>
      </c>
      <c r="C95" s="37"/>
      <c r="D95" s="36"/>
      <c r="E95" s="35" t="s">
        <v>1182</v>
      </c>
      <c r="F95" s="51" t="s">
        <v>2434</v>
      </c>
      <c r="G95" s="51" t="s">
        <v>2424</v>
      </c>
      <c r="H95" s="52" t="s">
        <v>2426</v>
      </c>
      <c r="I95" s="52" t="s">
        <v>2412</v>
      </c>
      <c r="J95" s="35" t="s">
        <v>2413</v>
      </c>
      <c r="K95" s="35">
        <v>3</v>
      </c>
      <c r="L95" s="53">
        <v>45108</v>
      </c>
      <c r="M95" s="53">
        <v>45230</v>
      </c>
      <c r="N95" s="41">
        <f t="shared" si="34"/>
        <v>17.428571428571427</v>
      </c>
      <c r="O95" s="36" t="s">
        <v>2060</v>
      </c>
      <c r="P95" s="36" t="s">
        <v>2499</v>
      </c>
      <c r="Q95" s="38">
        <v>0</v>
      </c>
      <c r="R95" s="42">
        <f t="shared" si="21"/>
        <v>0</v>
      </c>
      <c r="S95" s="43">
        <f t="shared" si="22"/>
        <v>0</v>
      </c>
      <c r="T95" s="43">
        <f t="shared" si="23"/>
        <v>0</v>
      </c>
      <c r="U95" s="43">
        <f t="shared" si="24"/>
        <v>0</v>
      </c>
      <c r="V95" s="37"/>
      <c r="W95" s="44" t="str">
        <f t="shared" si="25"/>
        <v>PRÓXIMA A VENCER</v>
      </c>
      <c r="X95" s="44" t="str">
        <f t="shared" si="26"/>
        <v/>
      </c>
      <c r="Y95" s="35" t="s">
        <v>2437</v>
      </c>
      <c r="Z95" s="35" t="str">
        <f t="shared" si="31"/>
        <v>H2AEF-Armenia-Montenegro-Quimbaya</v>
      </c>
      <c r="AA95" s="45">
        <f t="shared" si="20"/>
        <v>2</v>
      </c>
      <c r="AB95" s="45" t="str">
        <f t="shared" si="32"/>
        <v>H2AEF-Armenia-Montenegro-Quimbaya - 2</v>
      </c>
      <c r="AC95" s="46">
        <f t="shared" si="28"/>
        <v>2</v>
      </c>
      <c r="AD95" s="46">
        <f t="shared" si="29"/>
        <v>2</v>
      </c>
      <c r="AE95" s="46" t="str">
        <f t="shared" si="27"/>
        <v>H2AEF-Armenia-Montenegro-Quimbaya.</v>
      </c>
      <c r="AF95" s="46" t="str">
        <f t="shared" si="30"/>
        <v>H2AEF-Armenia-Montenegro-Quimbaya</v>
      </c>
      <c r="AG95" s="47"/>
      <c r="AH95" s="48"/>
      <c r="AI95" s="49"/>
    </row>
    <row r="96" spans="1:35" s="31" customFormat="1" ht="291" customHeight="1" x14ac:dyDescent="0.2">
      <c r="A96" s="35">
        <f>IF(ISBLANK(D96),"",COUNTA($D$2:D96))</f>
        <v>79</v>
      </c>
      <c r="B96" s="36">
        <f t="shared" si="33"/>
        <v>95</v>
      </c>
      <c r="C96" s="37"/>
      <c r="D96" s="36" t="s">
        <v>1548</v>
      </c>
      <c r="E96" s="35" t="s">
        <v>913</v>
      </c>
      <c r="F96" s="51" t="s">
        <v>2435</v>
      </c>
      <c r="G96" s="51" t="s">
        <v>2427</v>
      </c>
      <c r="H96" s="52" t="s">
        <v>2428</v>
      </c>
      <c r="I96" s="52" t="s">
        <v>2429</v>
      </c>
      <c r="J96" s="35" t="s">
        <v>2430</v>
      </c>
      <c r="K96" s="35">
        <v>6</v>
      </c>
      <c r="L96" s="53">
        <v>45108</v>
      </c>
      <c r="M96" s="53">
        <v>45291</v>
      </c>
      <c r="N96" s="41">
        <f t="shared" si="34"/>
        <v>26.142857142857142</v>
      </c>
      <c r="O96" s="36" t="s">
        <v>2060</v>
      </c>
      <c r="P96" s="36" t="s">
        <v>2499</v>
      </c>
      <c r="Q96" s="38">
        <v>0</v>
      </c>
      <c r="R96" s="42">
        <f t="shared" si="21"/>
        <v>0</v>
      </c>
      <c r="S96" s="43">
        <f t="shared" si="22"/>
        <v>0</v>
      </c>
      <c r="T96" s="43">
        <f t="shared" si="23"/>
        <v>0</v>
      </c>
      <c r="U96" s="43">
        <f t="shared" si="24"/>
        <v>0</v>
      </c>
      <c r="V96" s="37"/>
      <c r="W96" s="44" t="str">
        <f t="shared" si="25"/>
        <v>EN TERMINO</v>
      </c>
      <c r="X96" s="44" t="str">
        <f t="shared" si="26"/>
        <v>VENCIDO</v>
      </c>
      <c r="Y96" s="35" t="s">
        <v>2437</v>
      </c>
      <c r="Z96" s="35" t="str">
        <f t="shared" si="31"/>
        <v>H3AEF-Armenia-Montenegro-Quimbaya</v>
      </c>
      <c r="AA96" s="45">
        <f t="shared" si="20"/>
        <v>1</v>
      </c>
      <c r="AB96" s="45" t="str">
        <f t="shared" si="32"/>
        <v>H3AEF-Armenia-Montenegro-Quimbaya - 1</v>
      </c>
      <c r="AC96" s="46">
        <f t="shared" si="28"/>
        <v>3</v>
      </c>
      <c r="AD96" s="46">
        <f t="shared" si="29"/>
        <v>1</v>
      </c>
      <c r="AE96" s="46" t="str">
        <f t="shared" si="27"/>
        <v>H3AEF-Armenia-Montenegro-Quimbaya.</v>
      </c>
      <c r="AF96" s="46" t="str">
        <f t="shared" si="30"/>
        <v>H3AEF-Armenia-Montenegro-Quimbaya</v>
      </c>
      <c r="AG96" s="47"/>
      <c r="AH96" s="48"/>
      <c r="AI96" s="49"/>
    </row>
    <row r="97" spans="1:35" s="31" customFormat="1" ht="291" customHeight="1" x14ac:dyDescent="0.2">
      <c r="A97" s="35" t="str">
        <f>IF(ISBLANK(D97),"",COUNTA($D$2:D97))</f>
        <v/>
      </c>
      <c r="B97" s="36">
        <f t="shared" si="33"/>
        <v>96</v>
      </c>
      <c r="C97" s="37"/>
      <c r="D97" s="36"/>
      <c r="E97" s="35" t="s">
        <v>913</v>
      </c>
      <c r="F97" s="51" t="s">
        <v>2436</v>
      </c>
      <c r="G97" s="51" t="s">
        <v>2427</v>
      </c>
      <c r="H97" s="52" t="s">
        <v>2431</v>
      </c>
      <c r="I97" s="52" t="s">
        <v>2412</v>
      </c>
      <c r="J97" s="35" t="s">
        <v>2413</v>
      </c>
      <c r="K97" s="35">
        <v>3</v>
      </c>
      <c r="L97" s="53">
        <v>45092</v>
      </c>
      <c r="M97" s="53">
        <v>45199</v>
      </c>
      <c r="N97" s="41">
        <f t="shared" si="34"/>
        <v>15.285714285714286</v>
      </c>
      <c r="O97" s="36" t="s">
        <v>2060</v>
      </c>
      <c r="P97" s="36" t="s">
        <v>2499</v>
      </c>
      <c r="Q97" s="38">
        <v>0</v>
      </c>
      <c r="R97" s="42">
        <f t="shared" si="21"/>
        <v>0</v>
      </c>
      <c r="S97" s="43">
        <f t="shared" si="22"/>
        <v>0</v>
      </c>
      <c r="T97" s="43">
        <f t="shared" si="23"/>
        <v>0</v>
      </c>
      <c r="U97" s="43">
        <f t="shared" si="24"/>
        <v>15.285714285714286</v>
      </c>
      <c r="V97" s="37"/>
      <c r="W97" s="44" t="str">
        <f t="shared" si="25"/>
        <v>VENCIDA</v>
      </c>
      <c r="X97" s="44" t="str">
        <f t="shared" si="26"/>
        <v/>
      </c>
      <c r="Y97" s="35" t="s">
        <v>2437</v>
      </c>
      <c r="Z97" s="35" t="str">
        <f t="shared" si="31"/>
        <v>H3AEF-Armenia-Montenegro-Quimbaya</v>
      </c>
      <c r="AA97" s="45">
        <f t="shared" si="20"/>
        <v>2</v>
      </c>
      <c r="AB97" s="45" t="str">
        <f t="shared" si="32"/>
        <v>H3AEF-Armenia-Montenegro-Quimbaya - 2</v>
      </c>
      <c r="AC97" s="46">
        <f t="shared" si="28"/>
        <v>1</v>
      </c>
      <c r="AD97" s="46">
        <f t="shared" si="29"/>
        <v>1</v>
      </c>
      <c r="AE97" s="46" t="str">
        <f t="shared" si="27"/>
        <v>H3AEF-Armenia-Montenegro-Quimbaya.</v>
      </c>
      <c r="AF97" s="46" t="str">
        <f t="shared" si="30"/>
        <v>H3AEF-Armenia-Montenegro-Quimbaya</v>
      </c>
      <c r="AG97" s="47"/>
      <c r="AH97" s="48"/>
      <c r="AI97" s="49"/>
    </row>
    <row r="98" spans="1:35" s="31" customFormat="1" ht="291" customHeight="1" x14ac:dyDescent="0.2">
      <c r="A98" s="35">
        <f>IF(ISBLANK(D98),"",COUNTA($D$2:D98))</f>
        <v>80</v>
      </c>
      <c r="B98" s="36">
        <f t="shared" si="33"/>
        <v>97</v>
      </c>
      <c r="C98" s="37"/>
      <c r="D98" s="36" t="s">
        <v>2404</v>
      </c>
      <c r="E98" s="35" t="s">
        <v>14</v>
      </c>
      <c r="F98" s="51" t="s">
        <v>2405</v>
      </c>
      <c r="G98" s="51" t="s">
        <v>2406</v>
      </c>
      <c r="H98" s="52" t="s">
        <v>2407</v>
      </c>
      <c r="I98" s="52" t="s">
        <v>2408</v>
      </c>
      <c r="J98" s="35" t="s">
        <v>2409</v>
      </c>
      <c r="K98" s="35">
        <v>1</v>
      </c>
      <c r="L98" s="53">
        <v>45092</v>
      </c>
      <c r="M98" s="53">
        <v>45199</v>
      </c>
      <c r="N98" s="41">
        <f t="shared" si="34"/>
        <v>15.285714285714286</v>
      </c>
      <c r="O98" s="36" t="s">
        <v>2060</v>
      </c>
      <c r="P98" s="36" t="s">
        <v>2499</v>
      </c>
      <c r="Q98" s="38">
        <v>0</v>
      </c>
      <c r="R98" s="42">
        <f t="shared" si="21"/>
        <v>0</v>
      </c>
      <c r="S98" s="43">
        <f t="shared" si="22"/>
        <v>0</v>
      </c>
      <c r="T98" s="43">
        <f t="shared" si="23"/>
        <v>0</v>
      </c>
      <c r="U98" s="43">
        <f t="shared" si="24"/>
        <v>15.285714285714286</v>
      </c>
      <c r="V98" s="37"/>
      <c r="W98" s="44" t="str">
        <f t="shared" si="25"/>
        <v>VENCIDA</v>
      </c>
      <c r="X98" s="44" t="str">
        <f t="shared" si="26"/>
        <v>VENCIDO</v>
      </c>
      <c r="Y98" s="35" t="s">
        <v>2419</v>
      </c>
      <c r="Z98" s="35" t="str">
        <f t="shared" si="31"/>
        <v>H1DenunciasTransCarare</v>
      </c>
      <c r="AA98" s="45">
        <f t="shared" si="20"/>
        <v>1</v>
      </c>
      <c r="AB98" s="45" t="str">
        <f t="shared" si="32"/>
        <v>H1DenunciasTransCarare - 1</v>
      </c>
      <c r="AC98" s="46">
        <f t="shared" si="28"/>
        <v>1</v>
      </c>
      <c r="AD98" s="46">
        <f t="shared" si="29"/>
        <v>1</v>
      </c>
      <c r="AE98" s="46" t="str">
        <f t="shared" si="27"/>
        <v>H1DenunciasTransCarare.</v>
      </c>
      <c r="AF98" s="46" t="str">
        <f t="shared" si="30"/>
        <v>H1DenunciasTransCarare</v>
      </c>
      <c r="AG98" s="47"/>
      <c r="AH98" s="48"/>
      <c r="AI98" s="49"/>
    </row>
    <row r="99" spans="1:35" s="31" customFormat="1" ht="291" customHeight="1" x14ac:dyDescent="0.2">
      <c r="A99" s="35" t="str">
        <f>IF(ISBLANK(D99),"",COUNTA($D$2:D99))</f>
        <v/>
      </c>
      <c r="B99" s="36">
        <f t="shared" si="33"/>
        <v>98</v>
      </c>
      <c r="C99" s="37"/>
      <c r="D99" s="36"/>
      <c r="E99" s="35" t="s">
        <v>14</v>
      </c>
      <c r="F99" s="51" t="s">
        <v>2410</v>
      </c>
      <c r="G99" s="51" t="s">
        <v>2406</v>
      </c>
      <c r="H99" s="52" t="s">
        <v>2411</v>
      </c>
      <c r="I99" s="35" t="s">
        <v>2412</v>
      </c>
      <c r="J99" s="35" t="s">
        <v>2413</v>
      </c>
      <c r="K99" s="35">
        <v>3</v>
      </c>
      <c r="L99" s="53">
        <v>45092</v>
      </c>
      <c r="M99" s="53">
        <v>45199</v>
      </c>
      <c r="N99" s="41">
        <f t="shared" si="34"/>
        <v>15.285714285714286</v>
      </c>
      <c r="O99" s="36" t="s">
        <v>2060</v>
      </c>
      <c r="P99" s="36" t="s">
        <v>2499</v>
      </c>
      <c r="Q99" s="38">
        <v>0</v>
      </c>
      <c r="R99" s="42">
        <f t="shared" si="21"/>
        <v>0</v>
      </c>
      <c r="S99" s="43">
        <f t="shared" si="22"/>
        <v>0</v>
      </c>
      <c r="T99" s="43">
        <f t="shared" si="23"/>
        <v>0</v>
      </c>
      <c r="U99" s="43">
        <f t="shared" si="24"/>
        <v>15.285714285714286</v>
      </c>
      <c r="V99" s="37"/>
      <c r="W99" s="44" t="str">
        <f t="shared" si="25"/>
        <v>VENCIDA</v>
      </c>
      <c r="X99" s="44" t="str">
        <f t="shared" si="26"/>
        <v/>
      </c>
      <c r="Y99" s="35" t="s">
        <v>2419</v>
      </c>
      <c r="Z99" s="35" t="str">
        <f t="shared" si="31"/>
        <v>H1DenunciasTransCarare</v>
      </c>
      <c r="AA99" s="45">
        <f t="shared" si="20"/>
        <v>2</v>
      </c>
      <c r="AB99" s="45" t="str">
        <f t="shared" si="32"/>
        <v>H1DenunciasTransCarare - 2</v>
      </c>
      <c r="AC99" s="46">
        <f t="shared" si="28"/>
        <v>1</v>
      </c>
      <c r="AD99" s="46">
        <f t="shared" si="29"/>
        <v>1</v>
      </c>
      <c r="AE99" s="46" t="str">
        <f t="shared" si="27"/>
        <v>H1DenunciasTransCarare.</v>
      </c>
      <c r="AF99" s="46" t="str">
        <f t="shared" si="30"/>
        <v>H1DenunciasTransCarare</v>
      </c>
      <c r="AG99" s="47"/>
      <c r="AH99" s="48"/>
      <c r="AI99" s="49"/>
    </row>
    <row r="100" spans="1:35" s="31" customFormat="1" ht="291" customHeight="1" x14ac:dyDescent="0.2">
      <c r="A100" s="35">
        <f>IF(ISBLANK(D100),"",COUNTA($D$2:D100))</f>
        <v>81</v>
      </c>
      <c r="B100" s="36">
        <f t="shared" si="33"/>
        <v>99</v>
      </c>
      <c r="C100" s="37"/>
      <c r="D100" s="36" t="s">
        <v>2404</v>
      </c>
      <c r="E100" s="35" t="s">
        <v>14</v>
      </c>
      <c r="F100" s="51" t="s">
        <v>2414</v>
      </c>
      <c r="G100" s="51" t="s">
        <v>2415</v>
      </c>
      <c r="H100" s="52" t="s">
        <v>2416</v>
      </c>
      <c r="I100" s="52" t="s">
        <v>2417</v>
      </c>
      <c r="J100" s="35" t="s">
        <v>2338</v>
      </c>
      <c r="K100" s="35">
        <v>1</v>
      </c>
      <c r="L100" s="53">
        <v>45092</v>
      </c>
      <c r="M100" s="53">
        <v>45199</v>
      </c>
      <c r="N100" s="41">
        <f t="shared" si="34"/>
        <v>15.285714285714286</v>
      </c>
      <c r="O100" s="36" t="s">
        <v>2060</v>
      </c>
      <c r="P100" s="36" t="s">
        <v>2499</v>
      </c>
      <c r="Q100" s="38">
        <v>0</v>
      </c>
      <c r="R100" s="42">
        <f t="shared" si="21"/>
        <v>0</v>
      </c>
      <c r="S100" s="43">
        <f t="shared" si="22"/>
        <v>0</v>
      </c>
      <c r="T100" s="43">
        <f t="shared" si="23"/>
        <v>0</v>
      </c>
      <c r="U100" s="43">
        <f t="shared" si="24"/>
        <v>15.285714285714286</v>
      </c>
      <c r="V100" s="37"/>
      <c r="W100" s="44" t="str">
        <f t="shared" si="25"/>
        <v>VENCIDA</v>
      </c>
      <c r="X100" s="44" t="str">
        <f t="shared" si="26"/>
        <v>VENCIDO</v>
      </c>
      <c r="Y100" s="35" t="s">
        <v>2419</v>
      </c>
      <c r="Z100" s="35" t="str">
        <f t="shared" si="31"/>
        <v>H2DenunciasTransCarare</v>
      </c>
      <c r="AA100" s="45">
        <f t="shared" si="20"/>
        <v>1</v>
      </c>
      <c r="AB100" s="45" t="str">
        <f t="shared" si="32"/>
        <v>H2DenunciasTransCarare - 1</v>
      </c>
      <c r="AC100" s="46">
        <f t="shared" si="28"/>
        <v>1</v>
      </c>
      <c r="AD100" s="46">
        <f t="shared" si="29"/>
        <v>1</v>
      </c>
      <c r="AE100" s="46" t="str">
        <f t="shared" si="27"/>
        <v>H2DenunciasTransCarare.</v>
      </c>
      <c r="AF100" s="46" t="str">
        <f t="shared" si="30"/>
        <v>H2DenunciasTransCarare</v>
      </c>
      <c r="AG100" s="47"/>
      <c r="AH100" s="48"/>
      <c r="AI100" s="49"/>
    </row>
    <row r="101" spans="1:35" s="31" customFormat="1" ht="291" customHeight="1" x14ac:dyDescent="0.2">
      <c r="A101" s="35" t="str">
        <f>IF(ISBLANK(D101),"",COUNTA($D$2:D101))</f>
        <v/>
      </c>
      <c r="B101" s="36">
        <f t="shared" si="33"/>
        <v>100</v>
      </c>
      <c r="C101" s="37"/>
      <c r="D101" s="41"/>
      <c r="E101" s="41" t="s">
        <v>14</v>
      </c>
      <c r="F101" s="60" t="s">
        <v>2418</v>
      </c>
      <c r="G101" s="60" t="s">
        <v>2415</v>
      </c>
      <c r="H101" s="60" t="s">
        <v>2411</v>
      </c>
      <c r="I101" s="41" t="s">
        <v>2412</v>
      </c>
      <c r="J101" s="41" t="s">
        <v>2413</v>
      </c>
      <c r="K101" s="41">
        <v>3</v>
      </c>
      <c r="L101" s="59">
        <v>45092</v>
      </c>
      <c r="M101" s="59">
        <v>45199</v>
      </c>
      <c r="N101" s="41">
        <f t="shared" si="34"/>
        <v>15.285714285714286</v>
      </c>
      <c r="O101" s="36" t="s">
        <v>2060</v>
      </c>
      <c r="P101" s="36" t="s">
        <v>2499</v>
      </c>
      <c r="Q101" s="38">
        <v>0</v>
      </c>
      <c r="R101" s="42">
        <f t="shared" si="21"/>
        <v>0</v>
      </c>
      <c r="S101" s="43">
        <f t="shared" si="22"/>
        <v>0</v>
      </c>
      <c r="T101" s="43">
        <f t="shared" si="23"/>
        <v>0</v>
      </c>
      <c r="U101" s="43">
        <f t="shared" si="24"/>
        <v>15.285714285714286</v>
      </c>
      <c r="V101" s="37"/>
      <c r="W101" s="44" t="str">
        <f t="shared" si="25"/>
        <v>VENCIDA</v>
      </c>
      <c r="X101" s="44" t="str">
        <f t="shared" si="26"/>
        <v/>
      </c>
      <c r="Y101" s="35" t="s">
        <v>2419</v>
      </c>
      <c r="Z101" s="35" t="str">
        <f t="shared" si="31"/>
        <v>H2DenunciasTransCarare</v>
      </c>
      <c r="AA101" s="45">
        <f t="shared" si="20"/>
        <v>2</v>
      </c>
      <c r="AB101" s="45" t="str">
        <f t="shared" si="32"/>
        <v>H2DenunciasTransCarare - 2</v>
      </c>
      <c r="AC101" s="46">
        <f t="shared" si="28"/>
        <v>1</v>
      </c>
      <c r="AD101" s="46">
        <f t="shared" si="29"/>
        <v>1</v>
      </c>
      <c r="AE101" s="46" t="str">
        <f t="shared" si="27"/>
        <v>H2DenunciasTransCarare.</v>
      </c>
      <c r="AF101" s="46" t="str">
        <f t="shared" si="30"/>
        <v>H2DenunciasTransCarare</v>
      </c>
      <c r="AG101" s="47"/>
      <c r="AH101" s="48"/>
      <c r="AI101" s="49"/>
    </row>
    <row r="102" spans="1:35" s="31" customFormat="1" ht="291" customHeight="1" x14ac:dyDescent="0.2">
      <c r="A102" s="35">
        <f>IF(ISBLANK(D102),"",COUNTA($D$2:D102))</f>
        <v>82</v>
      </c>
      <c r="B102" s="36">
        <f t="shared" si="33"/>
        <v>101</v>
      </c>
      <c r="C102" s="37"/>
      <c r="D102" s="36" t="s">
        <v>667</v>
      </c>
      <c r="E102" s="35" t="s">
        <v>1714</v>
      </c>
      <c r="F102" s="52" t="s">
        <v>2380</v>
      </c>
      <c r="G102" s="52" t="s">
        <v>2381</v>
      </c>
      <c r="H102" s="52" t="s">
        <v>2382</v>
      </c>
      <c r="I102" s="52" t="s">
        <v>2383</v>
      </c>
      <c r="J102" s="35" t="s">
        <v>505</v>
      </c>
      <c r="K102" s="35">
        <v>1</v>
      </c>
      <c r="L102" s="63">
        <v>44952</v>
      </c>
      <c r="M102" s="63">
        <v>44991</v>
      </c>
      <c r="N102" s="61">
        <f t="shared" si="34"/>
        <v>5.5714285714285712</v>
      </c>
      <c r="O102" s="36" t="s">
        <v>1595</v>
      </c>
      <c r="P102" s="36" t="s">
        <v>2499</v>
      </c>
      <c r="Q102" s="38">
        <v>0</v>
      </c>
      <c r="R102" s="42">
        <f t="shared" si="21"/>
        <v>0</v>
      </c>
      <c r="S102" s="43">
        <f t="shared" si="22"/>
        <v>0</v>
      </c>
      <c r="T102" s="43">
        <f t="shared" si="23"/>
        <v>0</v>
      </c>
      <c r="U102" s="43">
        <f t="shared" si="24"/>
        <v>5.5714285714285712</v>
      </c>
      <c r="V102" s="37"/>
      <c r="W102" s="44" t="str">
        <f t="shared" si="25"/>
        <v>VENCIDA</v>
      </c>
      <c r="X102" s="44" t="str">
        <f t="shared" si="26"/>
        <v>VENCIDO</v>
      </c>
      <c r="Y102" s="35" t="s">
        <v>2392</v>
      </c>
      <c r="Z102" s="35" t="str">
        <f t="shared" si="31"/>
        <v>H1Denuncia2022-243507-82111</v>
      </c>
      <c r="AA102" s="45">
        <f t="shared" si="20"/>
        <v>1</v>
      </c>
      <c r="AB102" s="45" t="str">
        <f t="shared" si="32"/>
        <v>H1Denuncia2022-243507-82111 - 1</v>
      </c>
      <c r="AC102" s="46">
        <f t="shared" si="28"/>
        <v>1</v>
      </c>
      <c r="AD102" s="46">
        <f t="shared" si="29"/>
        <v>1</v>
      </c>
      <c r="AE102" s="46" t="str">
        <f t="shared" si="27"/>
        <v>H1Denuncia2022-243507-82111.</v>
      </c>
      <c r="AF102" s="46" t="str">
        <f t="shared" si="30"/>
        <v>H1Denuncia2022-243507-82111</v>
      </c>
      <c r="AG102" s="47"/>
      <c r="AH102" s="48"/>
      <c r="AI102" s="49"/>
    </row>
    <row r="103" spans="1:35" s="31" customFormat="1" ht="291" customHeight="1" x14ac:dyDescent="0.2">
      <c r="A103" s="35">
        <f>IF(ISBLANK(D103),"",COUNTA($D$2:D103))</f>
        <v>83</v>
      </c>
      <c r="B103" s="36">
        <f t="shared" si="33"/>
        <v>102</v>
      </c>
      <c r="C103" s="37"/>
      <c r="D103" s="36" t="s">
        <v>667</v>
      </c>
      <c r="E103" s="35" t="s">
        <v>1763</v>
      </c>
      <c r="F103" s="52" t="s">
        <v>2384</v>
      </c>
      <c r="G103" s="52" t="s">
        <v>2385</v>
      </c>
      <c r="H103" s="52" t="s">
        <v>2386</v>
      </c>
      <c r="I103" s="52" t="s">
        <v>2400</v>
      </c>
      <c r="J103" s="52" t="s">
        <v>2387</v>
      </c>
      <c r="K103" s="36">
        <v>1</v>
      </c>
      <c r="L103" s="63">
        <v>44957</v>
      </c>
      <c r="M103" s="63">
        <v>45000</v>
      </c>
      <c r="N103" s="61">
        <f t="shared" si="34"/>
        <v>6.1428571428571432</v>
      </c>
      <c r="O103" s="36" t="s">
        <v>1595</v>
      </c>
      <c r="P103" s="36" t="s">
        <v>2499</v>
      </c>
      <c r="Q103" s="38">
        <v>1</v>
      </c>
      <c r="R103" s="42">
        <f t="shared" si="21"/>
        <v>100</v>
      </c>
      <c r="S103" s="43">
        <f t="shared" si="22"/>
        <v>6.1428571428571432</v>
      </c>
      <c r="T103" s="43">
        <f t="shared" si="23"/>
        <v>6.1428571428571432</v>
      </c>
      <c r="U103" s="43">
        <f t="shared" si="24"/>
        <v>6.1428571428571432</v>
      </c>
      <c r="V103" s="37"/>
      <c r="W103" s="44" t="str">
        <f t="shared" si="25"/>
        <v>CUMPLIDA</v>
      </c>
      <c r="X103" s="44" t="str">
        <f t="shared" si="26"/>
        <v>CUMPLIDO</v>
      </c>
      <c r="Y103" s="35" t="s">
        <v>2392</v>
      </c>
      <c r="Z103" s="35" t="str">
        <f t="shared" si="31"/>
        <v>H2Denuncia2022-243507-82111</v>
      </c>
      <c r="AA103" s="45">
        <f t="shared" si="20"/>
        <v>1</v>
      </c>
      <c r="AB103" s="45" t="str">
        <f t="shared" si="32"/>
        <v>H2Denuncia2022-243507-82111 - 1</v>
      </c>
      <c r="AC103" s="46">
        <f t="shared" si="28"/>
        <v>5</v>
      </c>
      <c r="AD103" s="46">
        <f t="shared" si="29"/>
        <v>5</v>
      </c>
      <c r="AE103" s="46" t="str">
        <f t="shared" si="27"/>
        <v>H2Denuncia2022-243507-82111.</v>
      </c>
      <c r="AF103" s="46" t="str">
        <f t="shared" si="30"/>
        <v>H2Denuncia2022-243507-82111</v>
      </c>
      <c r="AG103" s="47"/>
      <c r="AH103" s="48"/>
      <c r="AI103" s="49"/>
    </row>
    <row r="104" spans="1:35" s="31" customFormat="1" ht="291" customHeight="1" x14ac:dyDescent="0.2">
      <c r="A104" s="35">
        <f>IF(ISBLANK(D104),"",COUNTA($D$2:D104))</f>
        <v>84</v>
      </c>
      <c r="B104" s="36">
        <f t="shared" si="33"/>
        <v>103</v>
      </c>
      <c r="C104" s="37"/>
      <c r="D104" s="38" t="s">
        <v>667</v>
      </c>
      <c r="E104" s="54" t="s">
        <v>1311</v>
      </c>
      <c r="F104" s="55" t="s">
        <v>2388</v>
      </c>
      <c r="G104" s="55" t="s">
        <v>2389</v>
      </c>
      <c r="H104" s="55" t="s">
        <v>2390</v>
      </c>
      <c r="I104" s="55" t="s">
        <v>2391</v>
      </c>
      <c r="J104" s="54" t="s">
        <v>327</v>
      </c>
      <c r="K104" s="54">
        <v>1</v>
      </c>
      <c r="L104" s="64">
        <v>44953</v>
      </c>
      <c r="M104" s="64">
        <v>45016</v>
      </c>
      <c r="N104" s="61">
        <f t="shared" si="34"/>
        <v>9</v>
      </c>
      <c r="O104" s="36" t="s">
        <v>1595</v>
      </c>
      <c r="P104" s="36" t="s">
        <v>2499</v>
      </c>
      <c r="Q104" s="38">
        <v>1</v>
      </c>
      <c r="R104" s="42">
        <f t="shared" si="21"/>
        <v>100</v>
      </c>
      <c r="S104" s="43">
        <f t="shared" si="22"/>
        <v>9</v>
      </c>
      <c r="T104" s="43">
        <f t="shared" si="23"/>
        <v>9</v>
      </c>
      <c r="U104" s="43">
        <f t="shared" si="24"/>
        <v>9</v>
      </c>
      <c r="V104" s="37"/>
      <c r="W104" s="44" t="str">
        <f t="shared" si="25"/>
        <v>CUMPLIDA</v>
      </c>
      <c r="X104" s="44" t="str">
        <f t="shared" si="26"/>
        <v>CUMPLIDO</v>
      </c>
      <c r="Y104" s="35" t="s">
        <v>2392</v>
      </c>
      <c r="Z104" s="35" t="str">
        <f t="shared" si="31"/>
        <v>H3Denuncia2022-243507-82111</v>
      </c>
      <c r="AA104" s="45">
        <f t="shared" si="20"/>
        <v>1</v>
      </c>
      <c r="AB104" s="45" t="str">
        <f t="shared" si="32"/>
        <v>H3Denuncia2022-243507-82111 - 1</v>
      </c>
      <c r="AC104" s="46">
        <f t="shared" si="28"/>
        <v>5</v>
      </c>
      <c r="AD104" s="46">
        <f t="shared" si="29"/>
        <v>5</v>
      </c>
      <c r="AE104" s="46" t="str">
        <f t="shared" si="27"/>
        <v>H3Denuncia2022-243507-82111.</v>
      </c>
      <c r="AF104" s="46" t="str">
        <f t="shared" si="30"/>
        <v>H3Denuncia2022-243507-82111</v>
      </c>
      <c r="AG104" s="47"/>
      <c r="AH104" s="48"/>
      <c r="AI104" s="49"/>
    </row>
    <row r="105" spans="1:35" s="31" customFormat="1" ht="291" customHeight="1" x14ac:dyDescent="0.2">
      <c r="A105" s="35">
        <f>IF(ISBLANK(D105),"",COUNTA($D$2:D105))</f>
        <v>85</v>
      </c>
      <c r="B105" s="36">
        <f t="shared" si="33"/>
        <v>104</v>
      </c>
      <c r="C105" s="37"/>
      <c r="D105" s="36" t="s">
        <v>2370</v>
      </c>
      <c r="E105" s="35" t="s">
        <v>1714</v>
      </c>
      <c r="F105" s="52" t="s">
        <v>2371</v>
      </c>
      <c r="G105" s="52" t="s">
        <v>2372</v>
      </c>
      <c r="H105" s="52" t="s">
        <v>2373</v>
      </c>
      <c r="I105" s="52" t="s">
        <v>2374</v>
      </c>
      <c r="J105" s="35" t="s">
        <v>2375</v>
      </c>
      <c r="K105" s="35">
        <v>3</v>
      </c>
      <c r="L105" s="53">
        <v>44995</v>
      </c>
      <c r="M105" s="53">
        <v>45026</v>
      </c>
      <c r="N105" s="61">
        <f t="shared" si="34"/>
        <v>4.4285714285714288</v>
      </c>
      <c r="O105" s="36" t="s">
        <v>1595</v>
      </c>
      <c r="P105" s="36" t="s">
        <v>2499</v>
      </c>
      <c r="Q105" s="38">
        <v>0</v>
      </c>
      <c r="R105" s="42">
        <f t="shared" si="21"/>
        <v>0</v>
      </c>
      <c r="S105" s="43">
        <f t="shared" si="22"/>
        <v>0</v>
      </c>
      <c r="T105" s="43">
        <f t="shared" si="23"/>
        <v>0</v>
      </c>
      <c r="U105" s="43">
        <f t="shared" si="24"/>
        <v>4.4285714285714288</v>
      </c>
      <c r="V105" s="37"/>
      <c r="W105" s="44" t="str">
        <f t="shared" si="25"/>
        <v>VENCIDA</v>
      </c>
      <c r="X105" s="44" t="str">
        <f t="shared" si="26"/>
        <v>VENCIDO</v>
      </c>
      <c r="Y105" s="35" t="s">
        <v>2393</v>
      </c>
      <c r="Z105" s="35" t="str">
        <f t="shared" si="31"/>
        <v>H1Denuncia2022-238372-82111</v>
      </c>
      <c r="AA105" s="45">
        <f t="shared" si="20"/>
        <v>1</v>
      </c>
      <c r="AB105" s="45" t="str">
        <f t="shared" si="32"/>
        <v>H1Denuncia2022-238372-82111 - 1</v>
      </c>
      <c r="AC105" s="46">
        <f t="shared" si="28"/>
        <v>1</v>
      </c>
      <c r="AD105" s="46">
        <f t="shared" si="29"/>
        <v>1</v>
      </c>
      <c r="AE105" s="46" t="str">
        <f t="shared" si="27"/>
        <v>H1Denuncia2022-238372-82111.</v>
      </c>
      <c r="AF105" s="46" t="str">
        <f t="shared" si="30"/>
        <v>H1Denuncia2022-238372-82111</v>
      </c>
      <c r="AG105" s="47"/>
      <c r="AH105" s="48"/>
      <c r="AI105" s="49"/>
    </row>
    <row r="106" spans="1:35" s="31" customFormat="1" ht="291" customHeight="1" x14ac:dyDescent="0.2">
      <c r="A106" s="35">
        <f>IF(ISBLANK(D106),"",COUNTA($D$2:D106))</f>
        <v>86</v>
      </c>
      <c r="B106" s="36">
        <f t="shared" si="33"/>
        <v>105</v>
      </c>
      <c r="C106" s="37"/>
      <c r="D106" s="38" t="s">
        <v>667</v>
      </c>
      <c r="E106" s="54" t="s">
        <v>1763</v>
      </c>
      <c r="F106" s="55" t="s">
        <v>2376</v>
      </c>
      <c r="G106" s="55" t="s">
        <v>2377</v>
      </c>
      <c r="H106" s="55" t="s">
        <v>2378</v>
      </c>
      <c r="I106" s="55" t="s">
        <v>2379</v>
      </c>
      <c r="J106" s="54" t="s">
        <v>2375</v>
      </c>
      <c r="K106" s="54">
        <v>3</v>
      </c>
      <c r="L106" s="56">
        <v>44995</v>
      </c>
      <c r="M106" s="56">
        <v>45026</v>
      </c>
      <c r="N106" s="61">
        <f t="shared" si="34"/>
        <v>4.4285714285714288</v>
      </c>
      <c r="O106" s="36" t="s">
        <v>1595</v>
      </c>
      <c r="P106" s="36" t="s">
        <v>2499</v>
      </c>
      <c r="Q106" s="38">
        <v>0</v>
      </c>
      <c r="R106" s="42">
        <f t="shared" si="21"/>
        <v>0</v>
      </c>
      <c r="S106" s="43">
        <f t="shared" si="22"/>
        <v>0</v>
      </c>
      <c r="T106" s="43">
        <f t="shared" si="23"/>
        <v>0</v>
      </c>
      <c r="U106" s="43">
        <f t="shared" si="24"/>
        <v>4.4285714285714288</v>
      </c>
      <c r="V106" s="37"/>
      <c r="W106" s="44" t="str">
        <f t="shared" si="25"/>
        <v>VENCIDA</v>
      </c>
      <c r="X106" s="44" t="str">
        <f t="shared" si="26"/>
        <v>VENCIDO</v>
      </c>
      <c r="Y106" s="35" t="s">
        <v>2393</v>
      </c>
      <c r="Z106" s="35" t="str">
        <f t="shared" si="31"/>
        <v>H2Denuncia2022-238372-82111</v>
      </c>
      <c r="AA106" s="45">
        <f t="shared" si="20"/>
        <v>1</v>
      </c>
      <c r="AB106" s="45" t="str">
        <f t="shared" si="32"/>
        <v>H2Denuncia2022-238372-82111 - 1</v>
      </c>
      <c r="AC106" s="46">
        <f t="shared" si="28"/>
        <v>1</v>
      </c>
      <c r="AD106" s="46">
        <f t="shared" si="29"/>
        <v>1</v>
      </c>
      <c r="AE106" s="46" t="str">
        <f t="shared" si="27"/>
        <v>H2Denuncia2022-238372-82111.</v>
      </c>
      <c r="AF106" s="46" t="str">
        <f t="shared" si="30"/>
        <v>H2Denuncia2022-238372-82111</v>
      </c>
      <c r="AG106" s="47"/>
      <c r="AH106" s="48"/>
      <c r="AI106" s="49"/>
    </row>
    <row r="107" spans="1:35" s="31" customFormat="1" ht="291" customHeight="1" x14ac:dyDescent="0.2">
      <c r="A107" s="35">
        <f>IF(ISBLANK(D107),"",COUNTA($D$2:D107))</f>
        <v>87</v>
      </c>
      <c r="B107" s="36">
        <f t="shared" si="33"/>
        <v>106</v>
      </c>
      <c r="C107" s="37"/>
      <c r="D107" s="38" t="s">
        <v>2360</v>
      </c>
      <c r="E107" s="54" t="s">
        <v>2361</v>
      </c>
      <c r="F107" s="55" t="s">
        <v>2395</v>
      </c>
      <c r="G107" s="55" t="s">
        <v>2362</v>
      </c>
      <c r="H107" s="55" t="s">
        <v>2363</v>
      </c>
      <c r="I107" s="55" t="s">
        <v>2364</v>
      </c>
      <c r="J107" s="54" t="s">
        <v>2365</v>
      </c>
      <c r="K107" s="54">
        <v>1</v>
      </c>
      <c r="L107" s="65">
        <v>45082</v>
      </c>
      <c r="M107" s="65">
        <v>45142</v>
      </c>
      <c r="N107" s="61">
        <f t="shared" si="34"/>
        <v>8.5714285714285712</v>
      </c>
      <c r="O107" s="36" t="s">
        <v>2369</v>
      </c>
      <c r="P107" s="36" t="s">
        <v>2445</v>
      </c>
      <c r="Q107" s="38">
        <v>0</v>
      </c>
      <c r="R107" s="42">
        <f t="shared" si="21"/>
        <v>0</v>
      </c>
      <c r="S107" s="43">
        <f t="shared" si="22"/>
        <v>0</v>
      </c>
      <c r="T107" s="43">
        <f t="shared" si="23"/>
        <v>0</v>
      </c>
      <c r="U107" s="43">
        <f t="shared" si="24"/>
        <v>8.5714285714285712</v>
      </c>
      <c r="V107" s="37"/>
      <c r="W107" s="44" t="str">
        <f t="shared" si="25"/>
        <v>VENCIDA</v>
      </c>
      <c r="X107" s="44" t="str">
        <f t="shared" si="26"/>
        <v>VENCIDO</v>
      </c>
      <c r="Y107" s="35" t="s">
        <v>2394</v>
      </c>
      <c r="Z107" s="35" t="str">
        <f t="shared" si="31"/>
        <v>H8ACEstampillaUNAL</v>
      </c>
      <c r="AA107" s="45">
        <f t="shared" si="20"/>
        <v>1</v>
      </c>
      <c r="AB107" s="45" t="str">
        <f t="shared" si="32"/>
        <v>H8ACEstampillaUNAL - 1</v>
      </c>
      <c r="AC107" s="46">
        <f t="shared" si="28"/>
        <v>1</v>
      </c>
      <c r="AD107" s="46">
        <f t="shared" si="29"/>
        <v>1</v>
      </c>
      <c r="AE107" s="46" t="str">
        <f t="shared" si="27"/>
        <v>H8ACEstampillaUNAL.</v>
      </c>
      <c r="AF107" s="46" t="str">
        <f t="shared" si="30"/>
        <v>H8ACEstampillaUNAL</v>
      </c>
      <c r="AG107" s="47"/>
      <c r="AH107" s="48"/>
      <c r="AI107" s="49"/>
    </row>
    <row r="108" spans="1:35" s="31" customFormat="1" ht="291" customHeight="1" x14ac:dyDescent="0.2">
      <c r="A108" s="35" t="str">
        <f>IF(ISBLANK(D108),"",COUNTA($D$2:D108))</f>
        <v/>
      </c>
      <c r="B108" s="36">
        <f t="shared" ref="B108:B182" si="35">ROW()-1</f>
        <v>107</v>
      </c>
      <c r="C108" s="37"/>
      <c r="D108" s="38"/>
      <c r="E108" s="54" t="s">
        <v>2361</v>
      </c>
      <c r="F108" s="55" t="s">
        <v>2396</v>
      </c>
      <c r="G108" s="55" t="s">
        <v>2362</v>
      </c>
      <c r="H108" s="55" t="s">
        <v>2366</v>
      </c>
      <c r="I108" s="55" t="s">
        <v>2367</v>
      </c>
      <c r="J108" s="54" t="s">
        <v>2368</v>
      </c>
      <c r="K108" s="54">
        <v>1</v>
      </c>
      <c r="L108" s="65">
        <v>45143</v>
      </c>
      <c r="M108" s="65">
        <v>45169</v>
      </c>
      <c r="N108" s="61">
        <f t="shared" si="34"/>
        <v>3.7142857142857144</v>
      </c>
      <c r="O108" s="36" t="s">
        <v>2369</v>
      </c>
      <c r="P108" s="36" t="s">
        <v>2445</v>
      </c>
      <c r="Q108" s="38">
        <v>0</v>
      </c>
      <c r="R108" s="42">
        <f t="shared" si="21"/>
        <v>0</v>
      </c>
      <c r="S108" s="43">
        <f t="shared" si="22"/>
        <v>0</v>
      </c>
      <c r="T108" s="43">
        <f t="shared" si="23"/>
        <v>0</v>
      </c>
      <c r="U108" s="43">
        <f t="shared" si="24"/>
        <v>3.7142857142857144</v>
      </c>
      <c r="V108" s="37"/>
      <c r="W108" s="44" t="str">
        <f t="shared" si="25"/>
        <v>VENCIDA</v>
      </c>
      <c r="X108" s="44" t="str">
        <f t="shared" si="26"/>
        <v/>
      </c>
      <c r="Y108" s="35" t="s">
        <v>2394</v>
      </c>
      <c r="Z108" s="35" t="str">
        <f t="shared" si="31"/>
        <v>H8ACEstampillaUNAL</v>
      </c>
      <c r="AA108" s="45">
        <f t="shared" si="20"/>
        <v>2</v>
      </c>
      <c r="AB108" s="45" t="str">
        <f t="shared" si="32"/>
        <v>H8ACEstampillaUNAL - 2</v>
      </c>
      <c r="AC108" s="46">
        <f t="shared" si="28"/>
        <v>1</v>
      </c>
      <c r="AD108" s="46">
        <f t="shared" si="29"/>
        <v>1</v>
      </c>
      <c r="AE108" s="46" t="str">
        <f t="shared" si="27"/>
        <v>H8ACEstampillaUNAL.</v>
      </c>
      <c r="AF108" s="46" t="str">
        <f t="shared" si="30"/>
        <v>H8ACEstampillaUNAL</v>
      </c>
      <c r="AG108" s="47"/>
      <c r="AH108" s="48"/>
      <c r="AI108" s="49"/>
    </row>
    <row r="109" spans="1:35" s="31" customFormat="1" ht="291" customHeight="1" x14ac:dyDescent="0.2">
      <c r="A109" s="35">
        <f>IF(ISBLANK(D109),"",COUNTA($D$2:D109))</f>
        <v>88</v>
      </c>
      <c r="B109" s="36">
        <f t="shared" si="35"/>
        <v>108</v>
      </c>
      <c r="C109" s="37"/>
      <c r="D109" s="36" t="s">
        <v>667</v>
      </c>
      <c r="E109" s="35" t="s">
        <v>2341</v>
      </c>
      <c r="F109" s="52" t="s">
        <v>2310</v>
      </c>
      <c r="G109" s="52" t="s">
        <v>2311</v>
      </c>
      <c r="H109" s="52" t="s">
        <v>2312</v>
      </c>
      <c r="I109" s="35" t="s">
        <v>2313</v>
      </c>
      <c r="J109" s="35" t="s">
        <v>2314</v>
      </c>
      <c r="K109" s="35">
        <v>1</v>
      </c>
      <c r="L109" s="63">
        <v>44927</v>
      </c>
      <c r="M109" s="63">
        <v>45291</v>
      </c>
      <c r="N109" s="61">
        <f t="shared" si="34"/>
        <v>52</v>
      </c>
      <c r="O109" s="36" t="s">
        <v>2060</v>
      </c>
      <c r="P109" s="36" t="s">
        <v>2499</v>
      </c>
      <c r="Q109" s="38">
        <v>0.99</v>
      </c>
      <c r="R109" s="42">
        <f t="shared" si="21"/>
        <v>99</v>
      </c>
      <c r="S109" s="43">
        <f t="shared" si="22"/>
        <v>51.48</v>
      </c>
      <c r="T109" s="43">
        <f t="shared" si="23"/>
        <v>0</v>
      </c>
      <c r="U109" s="43">
        <f t="shared" si="24"/>
        <v>0</v>
      </c>
      <c r="V109" s="37"/>
      <c r="W109" s="44" t="str">
        <f t="shared" si="25"/>
        <v>CON AVANCE</v>
      </c>
      <c r="X109" s="44" t="str">
        <f t="shared" si="26"/>
        <v>CON AVANCE</v>
      </c>
      <c r="Y109" s="35" t="s">
        <v>2339</v>
      </c>
      <c r="Z109" s="35" t="str">
        <f t="shared" si="31"/>
        <v>H1ACQuibdó-Medellín</v>
      </c>
      <c r="AA109" s="45">
        <f t="shared" si="20"/>
        <v>1</v>
      </c>
      <c r="AB109" s="45" t="str">
        <f t="shared" si="32"/>
        <v>H1ACQuibdó-Medellín - 1</v>
      </c>
      <c r="AC109" s="46">
        <f t="shared" si="28"/>
        <v>4</v>
      </c>
      <c r="AD109" s="46">
        <f t="shared" si="29"/>
        <v>4</v>
      </c>
      <c r="AE109" s="46" t="str">
        <f t="shared" si="27"/>
        <v>H1ACQuibdó-Medellín.</v>
      </c>
      <c r="AF109" s="46" t="str">
        <f t="shared" si="30"/>
        <v>H1ACQuibdó-Medellín</v>
      </c>
      <c r="AG109" s="47"/>
      <c r="AH109" s="48"/>
      <c r="AI109" s="49"/>
    </row>
    <row r="110" spans="1:35" s="31" customFormat="1" ht="291" customHeight="1" x14ac:dyDescent="0.2">
      <c r="A110" s="35">
        <f>IF(ISBLANK(D110),"",COUNTA($D$2:D110))</f>
        <v>89</v>
      </c>
      <c r="B110" s="36">
        <f t="shared" si="35"/>
        <v>109</v>
      </c>
      <c r="C110" s="37"/>
      <c r="D110" s="36" t="s">
        <v>2315</v>
      </c>
      <c r="E110" s="35" t="s">
        <v>1763</v>
      </c>
      <c r="F110" s="52" t="s">
        <v>2356</v>
      </c>
      <c r="G110" s="52" t="s">
        <v>2316</v>
      </c>
      <c r="H110" s="52" t="s">
        <v>2343</v>
      </c>
      <c r="I110" s="35" t="s">
        <v>2317</v>
      </c>
      <c r="J110" s="35" t="s">
        <v>2344</v>
      </c>
      <c r="K110" s="35">
        <v>1</v>
      </c>
      <c r="L110" s="63">
        <v>44927</v>
      </c>
      <c r="M110" s="63">
        <v>45087</v>
      </c>
      <c r="N110" s="61">
        <f t="shared" si="34"/>
        <v>22.857142857142858</v>
      </c>
      <c r="O110" s="36" t="s">
        <v>2060</v>
      </c>
      <c r="P110" s="36" t="s">
        <v>2499</v>
      </c>
      <c r="Q110" s="38">
        <v>0</v>
      </c>
      <c r="R110" s="42">
        <f t="shared" si="21"/>
        <v>0</v>
      </c>
      <c r="S110" s="43">
        <f t="shared" si="22"/>
        <v>0</v>
      </c>
      <c r="T110" s="43">
        <f t="shared" si="23"/>
        <v>0</v>
      </c>
      <c r="U110" s="43">
        <f t="shared" si="24"/>
        <v>22.857142857142858</v>
      </c>
      <c r="V110" s="37"/>
      <c r="W110" s="44" t="str">
        <f t="shared" si="25"/>
        <v>VENCIDA</v>
      </c>
      <c r="X110" s="44" t="str">
        <f t="shared" si="26"/>
        <v>VENCIDO</v>
      </c>
      <c r="Y110" s="35" t="s">
        <v>2339</v>
      </c>
      <c r="Z110" s="35" t="str">
        <f t="shared" si="31"/>
        <v>H2ACQuibdó-Medellín</v>
      </c>
      <c r="AA110" s="45">
        <f t="shared" si="20"/>
        <v>1</v>
      </c>
      <c r="AB110" s="45" t="str">
        <f t="shared" si="32"/>
        <v>H2ACQuibdó-Medellín - 1</v>
      </c>
      <c r="AC110" s="46">
        <f t="shared" si="28"/>
        <v>1</v>
      </c>
      <c r="AD110" s="46">
        <f t="shared" si="29"/>
        <v>1</v>
      </c>
      <c r="AE110" s="46" t="str">
        <f t="shared" si="27"/>
        <v>H2ACQuibdó-Medellín.</v>
      </c>
      <c r="AF110" s="46" t="str">
        <f t="shared" si="30"/>
        <v>H2ACQuibdó-Medellín</v>
      </c>
      <c r="AG110" s="47"/>
      <c r="AH110" s="48"/>
      <c r="AI110" s="49"/>
    </row>
    <row r="111" spans="1:35" s="31" customFormat="1" ht="291" customHeight="1" x14ac:dyDescent="0.2">
      <c r="A111" s="35">
        <f>IF(ISBLANK(D111),"",COUNTA($D$2:D111))</f>
        <v>90</v>
      </c>
      <c r="B111" s="36">
        <f t="shared" si="35"/>
        <v>110</v>
      </c>
      <c r="C111" s="37"/>
      <c r="D111" s="36" t="s">
        <v>667</v>
      </c>
      <c r="E111" s="35" t="s">
        <v>2342</v>
      </c>
      <c r="F111" s="52" t="s">
        <v>2318</v>
      </c>
      <c r="G111" s="52" t="s">
        <v>2319</v>
      </c>
      <c r="H111" s="52" t="s">
        <v>2357</v>
      </c>
      <c r="I111" s="52" t="s">
        <v>2345</v>
      </c>
      <c r="J111" s="35" t="s">
        <v>2358</v>
      </c>
      <c r="K111" s="35">
        <v>2</v>
      </c>
      <c r="L111" s="63">
        <v>44927</v>
      </c>
      <c r="M111" s="63">
        <v>45087</v>
      </c>
      <c r="N111" s="61">
        <f t="shared" si="34"/>
        <v>22.857142857142858</v>
      </c>
      <c r="O111" s="36" t="s">
        <v>2060</v>
      </c>
      <c r="P111" s="36" t="s">
        <v>2499</v>
      </c>
      <c r="Q111" s="38">
        <v>0</v>
      </c>
      <c r="R111" s="42">
        <f t="shared" si="21"/>
        <v>0</v>
      </c>
      <c r="S111" s="43">
        <f t="shared" si="22"/>
        <v>0</v>
      </c>
      <c r="T111" s="43">
        <f t="shared" si="23"/>
        <v>0</v>
      </c>
      <c r="U111" s="43">
        <f t="shared" si="24"/>
        <v>22.857142857142858</v>
      </c>
      <c r="V111" s="37"/>
      <c r="W111" s="44" t="str">
        <f t="shared" si="25"/>
        <v>VENCIDA</v>
      </c>
      <c r="X111" s="44" t="str">
        <f t="shared" si="26"/>
        <v>VENCIDO</v>
      </c>
      <c r="Y111" s="35" t="s">
        <v>2339</v>
      </c>
      <c r="Z111" s="35" t="str">
        <f t="shared" si="31"/>
        <v>H3ACQuibdó-Medellín</v>
      </c>
      <c r="AA111" s="45">
        <f t="shared" si="20"/>
        <v>1</v>
      </c>
      <c r="AB111" s="45" t="str">
        <f t="shared" si="32"/>
        <v>H3ACQuibdó-Medellín - 1</v>
      </c>
      <c r="AC111" s="46">
        <f t="shared" si="28"/>
        <v>1</v>
      </c>
      <c r="AD111" s="46">
        <f t="shared" si="29"/>
        <v>1</v>
      </c>
      <c r="AE111" s="46" t="str">
        <f t="shared" si="27"/>
        <v>H3ACQuibdó-Medellín.</v>
      </c>
      <c r="AF111" s="46" t="str">
        <f t="shared" si="30"/>
        <v>H3ACQuibdó-Medellín</v>
      </c>
      <c r="AG111" s="47"/>
      <c r="AH111" s="48"/>
      <c r="AI111" s="49"/>
    </row>
    <row r="112" spans="1:35" s="31" customFormat="1" ht="291" customHeight="1" x14ac:dyDescent="0.2">
      <c r="A112" s="35">
        <f>IF(ISBLANK(D112),"",COUNTA($D$2:D112))</f>
        <v>91</v>
      </c>
      <c r="B112" s="36">
        <f t="shared" si="35"/>
        <v>111</v>
      </c>
      <c r="C112" s="37"/>
      <c r="D112" s="36" t="s">
        <v>667</v>
      </c>
      <c r="E112" s="35" t="s">
        <v>1714</v>
      </c>
      <c r="F112" s="52" t="s">
        <v>2320</v>
      </c>
      <c r="G112" s="52" t="s">
        <v>2321</v>
      </c>
      <c r="H112" s="39" t="s">
        <v>2359</v>
      </c>
      <c r="I112" s="39" t="s">
        <v>2345</v>
      </c>
      <c r="J112" s="39" t="s">
        <v>2358</v>
      </c>
      <c r="K112" s="35">
        <v>2</v>
      </c>
      <c r="L112" s="63">
        <v>44927</v>
      </c>
      <c r="M112" s="63">
        <v>45087</v>
      </c>
      <c r="N112" s="61">
        <f t="shared" si="34"/>
        <v>22.857142857142858</v>
      </c>
      <c r="O112" s="36" t="s">
        <v>2060</v>
      </c>
      <c r="P112" s="36" t="s">
        <v>2499</v>
      </c>
      <c r="Q112" s="38">
        <v>1</v>
      </c>
      <c r="R112" s="42">
        <f t="shared" si="21"/>
        <v>50</v>
      </c>
      <c r="S112" s="43">
        <f t="shared" si="22"/>
        <v>11.428571428571429</v>
      </c>
      <c r="T112" s="43">
        <f t="shared" si="23"/>
        <v>11.428571428571429</v>
      </c>
      <c r="U112" s="43">
        <f t="shared" si="24"/>
        <v>22.857142857142858</v>
      </c>
      <c r="V112" s="37"/>
      <c r="W112" s="44" t="str">
        <f t="shared" si="25"/>
        <v>VENCIDA</v>
      </c>
      <c r="X112" s="44" t="str">
        <f t="shared" si="26"/>
        <v>VENCIDO</v>
      </c>
      <c r="Y112" s="35" t="s">
        <v>2339</v>
      </c>
      <c r="Z112" s="35" t="str">
        <f t="shared" si="31"/>
        <v>H4ACQuibdó-Medellín</v>
      </c>
      <c r="AA112" s="45">
        <f t="shared" si="20"/>
        <v>1</v>
      </c>
      <c r="AB112" s="45" t="str">
        <f t="shared" si="32"/>
        <v>H4ACQuibdó-Medellín - 1</v>
      </c>
      <c r="AC112" s="46">
        <f t="shared" si="28"/>
        <v>1</v>
      </c>
      <c r="AD112" s="46">
        <f t="shared" si="29"/>
        <v>1</v>
      </c>
      <c r="AE112" s="46" t="str">
        <f t="shared" si="27"/>
        <v>H4ACQuibdó-Medellín.</v>
      </c>
      <c r="AF112" s="46" t="str">
        <f t="shared" si="30"/>
        <v>H4ACQuibdó-Medellín</v>
      </c>
      <c r="AG112" s="47"/>
      <c r="AH112" s="48"/>
      <c r="AI112" s="49"/>
    </row>
    <row r="113" spans="1:35" s="31" customFormat="1" ht="291" customHeight="1" x14ac:dyDescent="0.2">
      <c r="A113" s="35">
        <f>IF(ISBLANK(D113),"",COUNTA($D$2:D113))</f>
        <v>92</v>
      </c>
      <c r="B113" s="36">
        <f t="shared" si="35"/>
        <v>112</v>
      </c>
      <c r="C113" s="37"/>
      <c r="D113" s="35" t="s">
        <v>2322</v>
      </c>
      <c r="E113" s="35" t="s">
        <v>1763</v>
      </c>
      <c r="F113" s="52" t="s">
        <v>2323</v>
      </c>
      <c r="G113" s="52" t="s">
        <v>2324</v>
      </c>
      <c r="H113" s="52" t="s">
        <v>2346</v>
      </c>
      <c r="I113" s="35" t="s">
        <v>2325</v>
      </c>
      <c r="J113" s="35" t="s">
        <v>2326</v>
      </c>
      <c r="K113" s="35">
        <v>1</v>
      </c>
      <c r="L113" s="63">
        <v>44927</v>
      </c>
      <c r="M113" s="63">
        <v>45291</v>
      </c>
      <c r="N113" s="61">
        <f t="shared" si="34"/>
        <v>52</v>
      </c>
      <c r="O113" s="36" t="s">
        <v>2060</v>
      </c>
      <c r="P113" s="36" t="s">
        <v>2499</v>
      </c>
      <c r="Q113" s="38">
        <v>1</v>
      </c>
      <c r="R113" s="42">
        <f t="shared" si="21"/>
        <v>100</v>
      </c>
      <c r="S113" s="43">
        <f t="shared" si="22"/>
        <v>52</v>
      </c>
      <c r="T113" s="43">
        <f t="shared" si="23"/>
        <v>0</v>
      </c>
      <c r="U113" s="43">
        <f t="shared" si="24"/>
        <v>0</v>
      </c>
      <c r="V113" s="37"/>
      <c r="W113" s="44" t="str">
        <f t="shared" si="25"/>
        <v>CUMPLIDA</v>
      </c>
      <c r="X113" s="44" t="str">
        <f t="shared" si="26"/>
        <v>CUMPLIDO</v>
      </c>
      <c r="Y113" s="35" t="s">
        <v>2339</v>
      </c>
      <c r="Z113" s="35" t="str">
        <f t="shared" si="31"/>
        <v>H5ACQuibdó-Medellín</v>
      </c>
      <c r="AA113" s="45">
        <f t="shared" si="20"/>
        <v>1</v>
      </c>
      <c r="AB113" s="45" t="str">
        <f t="shared" si="32"/>
        <v>H5ACQuibdó-Medellín - 1</v>
      </c>
      <c r="AC113" s="46">
        <f t="shared" si="28"/>
        <v>5</v>
      </c>
      <c r="AD113" s="46">
        <f t="shared" si="29"/>
        <v>5</v>
      </c>
      <c r="AE113" s="46" t="str">
        <f t="shared" si="27"/>
        <v>H5ACQuibdó-Medellín.</v>
      </c>
      <c r="AF113" s="46" t="str">
        <f t="shared" si="30"/>
        <v>H5ACQuibdó-Medellín</v>
      </c>
      <c r="AG113" s="47"/>
      <c r="AH113" s="48"/>
      <c r="AI113" s="49"/>
    </row>
    <row r="114" spans="1:35" s="31" customFormat="1" ht="291" customHeight="1" x14ac:dyDescent="0.2">
      <c r="A114" s="35">
        <f>IF(ISBLANK(D114),"",COUNTA($D$2:D114))</f>
        <v>93</v>
      </c>
      <c r="B114" s="36">
        <f t="shared" si="35"/>
        <v>113</v>
      </c>
      <c r="C114" s="37"/>
      <c r="D114" s="36" t="s">
        <v>667</v>
      </c>
      <c r="E114" s="35" t="s">
        <v>1763</v>
      </c>
      <c r="F114" s="52" t="s">
        <v>2327</v>
      </c>
      <c r="G114" s="52" t="s">
        <v>2328</v>
      </c>
      <c r="H114" s="52" t="s">
        <v>2329</v>
      </c>
      <c r="I114" s="52" t="s">
        <v>2330</v>
      </c>
      <c r="J114" s="35" t="s">
        <v>2331</v>
      </c>
      <c r="K114" s="35">
        <v>1</v>
      </c>
      <c r="L114" s="64">
        <v>44927</v>
      </c>
      <c r="M114" s="65">
        <v>45107</v>
      </c>
      <c r="N114" s="61">
        <v>24</v>
      </c>
      <c r="O114" s="36" t="s">
        <v>2060</v>
      </c>
      <c r="P114" s="36" t="s">
        <v>2499</v>
      </c>
      <c r="Q114" s="38">
        <v>0</v>
      </c>
      <c r="R114" s="42">
        <f t="shared" si="21"/>
        <v>0</v>
      </c>
      <c r="S114" s="43">
        <f t="shared" si="22"/>
        <v>0</v>
      </c>
      <c r="T114" s="43">
        <f t="shared" si="23"/>
        <v>0</v>
      </c>
      <c r="U114" s="43">
        <f t="shared" si="24"/>
        <v>24</v>
      </c>
      <c r="V114" s="37"/>
      <c r="W114" s="44" t="str">
        <f t="shared" si="25"/>
        <v>VENCIDA</v>
      </c>
      <c r="X114" s="44" t="str">
        <f t="shared" si="26"/>
        <v>VENCIDO</v>
      </c>
      <c r="Y114" s="35" t="s">
        <v>2339</v>
      </c>
      <c r="Z114" s="35" t="str">
        <f t="shared" si="31"/>
        <v>H6ACQuibdó-Medellín</v>
      </c>
      <c r="AA114" s="45">
        <f t="shared" si="20"/>
        <v>1</v>
      </c>
      <c r="AB114" s="45" t="str">
        <f t="shared" si="32"/>
        <v>H6ACQuibdó-Medellín - 1</v>
      </c>
      <c r="AC114" s="46">
        <f t="shared" si="28"/>
        <v>1</v>
      </c>
      <c r="AD114" s="46">
        <f t="shared" si="29"/>
        <v>1</v>
      </c>
      <c r="AE114" s="46" t="str">
        <f t="shared" si="27"/>
        <v>H6ACQuibdó-Medellín.</v>
      </c>
      <c r="AF114" s="46" t="str">
        <f t="shared" si="30"/>
        <v>H6ACQuibdó-Medellín</v>
      </c>
      <c r="AG114" s="47"/>
      <c r="AH114" s="48"/>
      <c r="AI114" s="49"/>
    </row>
    <row r="115" spans="1:35" s="31" customFormat="1" ht="291" customHeight="1" x14ac:dyDescent="0.2">
      <c r="A115" s="35">
        <f>IF(ISBLANK(D115),"",COUNTA($D$2:D115))</f>
        <v>94</v>
      </c>
      <c r="B115" s="36">
        <f t="shared" si="35"/>
        <v>114</v>
      </c>
      <c r="C115" s="37"/>
      <c r="D115" s="36" t="s">
        <v>667</v>
      </c>
      <c r="E115" s="35" t="s">
        <v>1714</v>
      </c>
      <c r="F115" s="52" t="s">
        <v>2332</v>
      </c>
      <c r="G115" s="52" t="s">
        <v>2333</v>
      </c>
      <c r="H115" s="52" t="s">
        <v>2357</v>
      </c>
      <c r="I115" s="52" t="s">
        <v>2345</v>
      </c>
      <c r="J115" s="35" t="s">
        <v>2358</v>
      </c>
      <c r="K115" s="35">
        <v>2</v>
      </c>
      <c r="L115" s="64">
        <v>44927</v>
      </c>
      <c r="M115" s="65">
        <v>45291</v>
      </c>
      <c r="N115" s="61">
        <f t="shared" si="34"/>
        <v>52</v>
      </c>
      <c r="O115" s="36" t="s">
        <v>2060</v>
      </c>
      <c r="P115" s="36" t="s">
        <v>2499</v>
      </c>
      <c r="Q115" s="38">
        <v>0</v>
      </c>
      <c r="R115" s="42">
        <f t="shared" si="21"/>
        <v>0</v>
      </c>
      <c r="S115" s="43">
        <f t="shared" si="22"/>
        <v>0</v>
      </c>
      <c r="T115" s="43">
        <f t="shared" si="23"/>
        <v>0</v>
      </c>
      <c r="U115" s="43">
        <f t="shared" si="24"/>
        <v>0</v>
      </c>
      <c r="V115" s="37"/>
      <c r="W115" s="44" t="str">
        <f t="shared" si="25"/>
        <v>EN TERMINO</v>
      </c>
      <c r="X115" s="44" t="str">
        <f t="shared" si="26"/>
        <v>EN TERMINO</v>
      </c>
      <c r="Y115" s="35" t="s">
        <v>2339</v>
      </c>
      <c r="Z115" s="35" t="str">
        <f t="shared" si="31"/>
        <v>H7ACQuibdó-Medellín</v>
      </c>
      <c r="AA115" s="45">
        <f t="shared" si="20"/>
        <v>1</v>
      </c>
      <c r="AB115" s="45" t="str">
        <f t="shared" si="32"/>
        <v>H7ACQuibdó-Medellín - 1</v>
      </c>
      <c r="AC115" s="46">
        <f t="shared" si="28"/>
        <v>3</v>
      </c>
      <c r="AD115" s="46">
        <f t="shared" si="29"/>
        <v>3</v>
      </c>
      <c r="AE115" s="46" t="str">
        <f t="shared" si="27"/>
        <v>H7ACQuibdó-Medellín.</v>
      </c>
      <c r="AF115" s="46" t="str">
        <f t="shared" si="30"/>
        <v>H7ACQuibdó-Medellín</v>
      </c>
      <c r="AG115" s="47"/>
      <c r="AH115" s="48"/>
      <c r="AI115" s="49"/>
    </row>
    <row r="116" spans="1:35" s="31" customFormat="1" ht="291" customHeight="1" x14ac:dyDescent="0.2">
      <c r="A116" s="35">
        <f>IF(ISBLANK(D116),"",COUNTA($D$2:D116))</f>
        <v>95</v>
      </c>
      <c r="B116" s="36">
        <f t="shared" si="35"/>
        <v>115</v>
      </c>
      <c r="C116" s="37"/>
      <c r="D116" s="38" t="s">
        <v>2334</v>
      </c>
      <c r="E116" s="54" t="s">
        <v>1763</v>
      </c>
      <c r="F116" s="55" t="s">
        <v>2335</v>
      </c>
      <c r="G116" s="55" t="s">
        <v>2336</v>
      </c>
      <c r="H116" s="55" t="s">
        <v>2337</v>
      </c>
      <c r="I116" s="55" t="s">
        <v>2347</v>
      </c>
      <c r="J116" s="54" t="s">
        <v>2338</v>
      </c>
      <c r="K116" s="54">
        <v>2</v>
      </c>
      <c r="L116" s="64">
        <v>45047</v>
      </c>
      <c r="M116" s="65">
        <v>45291</v>
      </c>
      <c r="N116" s="61">
        <f t="shared" si="34"/>
        <v>34.857142857142854</v>
      </c>
      <c r="O116" s="38" t="s">
        <v>2060</v>
      </c>
      <c r="P116" s="36" t="s">
        <v>2499</v>
      </c>
      <c r="Q116" s="38">
        <v>0</v>
      </c>
      <c r="R116" s="42">
        <f t="shared" si="21"/>
        <v>0</v>
      </c>
      <c r="S116" s="43">
        <f t="shared" si="22"/>
        <v>0</v>
      </c>
      <c r="T116" s="43">
        <f t="shared" si="23"/>
        <v>0</v>
      </c>
      <c r="U116" s="43">
        <f t="shared" si="24"/>
        <v>0</v>
      </c>
      <c r="V116" s="37"/>
      <c r="W116" s="44" t="str">
        <f t="shared" si="25"/>
        <v>EN TERMINO</v>
      </c>
      <c r="X116" s="44" t="str">
        <f t="shared" si="26"/>
        <v>EN TERMINO</v>
      </c>
      <c r="Y116" s="35" t="s">
        <v>2339</v>
      </c>
      <c r="Z116" s="35" t="str">
        <f t="shared" si="31"/>
        <v>H8ACQuibdó-Medellín</v>
      </c>
      <c r="AA116" s="45">
        <f t="shared" si="20"/>
        <v>1</v>
      </c>
      <c r="AB116" s="45" t="str">
        <f t="shared" si="32"/>
        <v>H8ACQuibdó-Medellín - 1</v>
      </c>
      <c r="AC116" s="46">
        <f t="shared" si="28"/>
        <v>3</v>
      </c>
      <c r="AD116" s="46">
        <f t="shared" si="29"/>
        <v>3</v>
      </c>
      <c r="AE116" s="46" t="str">
        <f t="shared" si="27"/>
        <v>H8ACQuibdó-Medellín.</v>
      </c>
      <c r="AF116" s="46" t="str">
        <f t="shared" si="30"/>
        <v>H8ACQuibdó-Medellín</v>
      </c>
      <c r="AG116" s="47"/>
      <c r="AH116" s="48"/>
      <c r="AI116" s="49"/>
    </row>
    <row r="117" spans="1:35" s="31" customFormat="1" ht="291" customHeight="1" x14ac:dyDescent="0.2">
      <c r="A117" s="35">
        <f>IF(ISBLANK(D117),"",COUNTA($D$2:D117))</f>
        <v>96</v>
      </c>
      <c r="B117" s="36">
        <f t="shared" si="35"/>
        <v>116</v>
      </c>
      <c r="C117" s="37"/>
      <c r="D117" s="36" t="s">
        <v>2295</v>
      </c>
      <c r="E117" s="35" t="s">
        <v>1763</v>
      </c>
      <c r="F117" s="39" t="s">
        <v>2296</v>
      </c>
      <c r="G117" s="39" t="s">
        <v>2278</v>
      </c>
      <c r="H117" s="39" t="s">
        <v>2279</v>
      </c>
      <c r="I117" s="39" t="s">
        <v>2294</v>
      </c>
      <c r="J117" s="38" t="s">
        <v>2280</v>
      </c>
      <c r="K117" s="38">
        <v>1</v>
      </c>
      <c r="L117" s="64">
        <v>44849</v>
      </c>
      <c r="M117" s="64">
        <v>44926</v>
      </c>
      <c r="N117" s="43">
        <f t="shared" si="34"/>
        <v>11</v>
      </c>
      <c r="O117" s="38" t="s">
        <v>1595</v>
      </c>
      <c r="P117" s="36" t="s">
        <v>2499</v>
      </c>
      <c r="Q117" s="38">
        <v>0</v>
      </c>
      <c r="R117" s="42">
        <f t="shared" si="21"/>
        <v>0</v>
      </c>
      <c r="S117" s="43">
        <f t="shared" si="22"/>
        <v>0</v>
      </c>
      <c r="T117" s="43">
        <f t="shared" si="23"/>
        <v>0</v>
      </c>
      <c r="U117" s="43">
        <f t="shared" si="24"/>
        <v>11</v>
      </c>
      <c r="V117" s="37"/>
      <c r="W117" s="44" t="str">
        <f t="shared" si="25"/>
        <v>VENCIDA</v>
      </c>
      <c r="X117" s="44" t="str">
        <f t="shared" si="26"/>
        <v>VENCIDO</v>
      </c>
      <c r="Y117" s="35" t="s">
        <v>2304</v>
      </c>
      <c r="Z117" s="35" t="str">
        <f t="shared" si="31"/>
        <v>H3PDET-ANTyCAU</v>
      </c>
      <c r="AA117" s="45">
        <f t="shared" si="20"/>
        <v>1</v>
      </c>
      <c r="AB117" s="45" t="str">
        <f t="shared" si="32"/>
        <v>H3PDET-ANTyCAU - 1</v>
      </c>
      <c r="AC117" s="46">
        <f t="shared" si="28"/>
        <v>1</v>
      </c>
      <c r="AD117" s="46">
        <f t="shared" si="29"/>
        <v>1</v>
      </c>
      <c r="AE117" s="46" t="str">
        <f t="shared" si="27"/>
        <v>H3PDET-ANTyCAU.</v>
      </c>
      <c r="AF117" s="46" t="str">
        <f t="shared" si="30"/>
        <v>H3PDET-ANTyCAU</v>
      </c>
      <c r="AG117" s="47"/>
      <c r="AH117" s="48"/>
      <c r="AI117" s="49"/>
    </row>
    <row r="118" spans="1:35" s="31" customFormat="1" ht="291" customHeight="1" x14ac:dyDescent="0.2">
      <c r="A118" s="35">
        <f>IF(ISBLANK(D118),"",COUNTA($D$2:D118))</f>
        <v>97</v>
      </c>
      <c r="B118" s="36">
        <f t="shared" si="35"/>
        <v>117</v>
      </c>
      <c r="C118" s="37"/>
      <c r="D118" s="36" t="s">
        <v>2295</v>
      </c>
      <c r="E118" s="35" t="s">
        <v>1763</v>
      </c>
      <c r="F118" s="39" t="s">
        <v>2297</v>
      </c>
      <c r="G118" s="39" t="s">
        <v>2281</v>
      </c>
      <c r="H118" s="39" t="s">
        <v>2282</v>
      </c>
      <c r="I118" s="39" t="s">
        <v>2283</v>
      </c>
      <c r="J118" s="38" t="s">
        <v>2284</v>
      </c>
      <c r="K118" s="38">
        <v>2</v>
      </c>
      <c r="L118" s="64">
        <v>44849</v>
      </c>
      <c r="M118" s="64">
        <v>44926</v>
      </c>
      <c r="N118" s="43">
        <f t="shared" si="34"/>
        <v>11</v>
      </c>
      <c r="O118" s="38" t="s">
        <v>1595</v>
      </c>
      <c r="P118" s="36" t="s">
        <v>2499</v>
      </c>
      <c r="Q118" s="38">
        <v>0</v>
      </c>
      <c r="R118" s="42">
        <f t="shared" si="21"/>
        <v>0</v>
      </c>
      <c r="S118" s="43">
        <f t="shared" si="22"/>
        <v>0</v>
      </c>
      <c r="T118" s="43">
        <f t="shared" si="23"/>
        <v>0</v>
      </c>
      <c r="U118" s="43">
        <f t="shared" si="24"/>
        <v>11</v>
      </c>
      <c r="V118" s="37"/>
      <c r="W118" s="44" t="str">
        <f t="shared" si="25"/>
        <v>VENCIDA</v>
      </c>
      <c r="X118" s="44" t="str">
        <f t="shared" si="26"/>
        <v>VENCIDO</v>
      </c>
      <c r="Y118" s="35" t="s">
        <v>2304</v>
      </c>
      <c r="Z118" s="35" t="str">
        <f t="shared" si="31"/>
        <v>H4PDET-ANTyCAU</v>
      </c>
      <c r="AA118" s="45">
        <f t="shared" si="20"/>
        <v>1</v>
      </c>
      <c r="AB118" s="45" t="str">
        <f t="shared" si="32"/>
        <v>H4PDET-ANTyCAU - 1</v>
      </c>
      <c r="AC118" s="46">
        <f t="shared" si="28"/>
        <v>1</v>
      </c>
      <c r="AD118" s="46">
        <f t="shared" si="29"/>
        <v>1</v>
      </c>
      <c r="AE118" s="46" t="str">
        <f t="shared" si="27"/>
        <v>H4PDET-ANTyCAU.</v>
      </c>
      <c r="AF118" s="46" t="str">
        <f t="shared" si="30"/>
        <v>H4PDET-ANTyCAU</v>
      </c>
      <c r="AG118" s="47"/>
      <c r="AH118" s="48"/>
      <c r="AI118" s="49"/>
    </row>
    <row r="119" spans="1:35" s="31" customFormat="1" ht="291" customHeight="1" x14ac:dyDescent="0.2">
      <c r="A119" s="35">
        <f>IF(ISBLANK(D119),"",COUNTA($D$2:D119))</f>
        <v>98</v>
      </c>
      <c r="B119" s="36">
        <f t="shared" si="35"/>
        <v>118</v>
      </c>
      <c r="C119" s="37"/>
      <c r="D119" s="36" t="s">
        <v>2285</v>
      </c>
      <c r="E119" s="35" t="s">
        <v>913</v>
      </c>
      <c r="F119" s="39" t="s">
        <v>2298</v>
      </c>
      <c r="G119" s="39" t="s">
        <v>2286</v>
      </c>
      <c r="H119" s="39" t="s">
        <v>2287</v>
      </c>
      <c r="I119" s="39" t="s">
        <v>2289</v>
      </c>
      <c r="J119" s="38" t="s">
        <v>2288</v>
      </c>
      <c r="K119" s="38">
        <v>2</v>
      </c>
      <c r="L119" s="64">
        <v>44849</v>
      </c>
      <c r="M119" s="64">
        <v>44926</v>
      </c>
      <c r="N119" s="43">
        <f t="shared" si="34"/>
        <v>11</v>
      </c>
      <c r="O119" s="38" t="s">
        <v>1595</v>
      </c>
      <c r="P119" s="36" t="s">
        <v>2499</v>
      </c>
      <c r="Q119" s="38">
        <v>0</v>
      </c>
      <c r="R119" s="42">
        <f t="shared" si="21"/>
        <v>0</v>
      </c>
      <c r="S119" s="43">
        <f t="shared" si="22"/>
        <v>0</v>
      </c>
      <c r="T119" s="43">
        <f t="shared" si="23"/>
        <v>0</v>
      </c>
      <c r="U119" s="43">
        <f t="shared" si="24"/>
        <v>11</v>
      </c>
      <c r="V119" s="37"/>
      <c r="W119" s="44" t="str">
        <f t="shared" si="25"/>
        <v>VENCIDA</v>
      </c>
      <c r="X119" s="44" t="str">
        <f t="shared" si="26"/>
        <v>VENCIDO</v>
      </c>
      <c r="Y119" s="35" t="s">
        <v>2304</v>
      </c>
      <c r="Z119" s="35" t="str">
        <f t="shared" si="31"/>
        <v>H9PDET-ANTyCAU</v>
      </c>
      <c r="AA119" s="45">
        <f t="shared" si="20"/>
        <v>1</v>
      </c>
      <c r="AB119" s="45" t="str">
        <f t="shared" si="32"/>
        <v>H9PDET-ANTyCAU - 1</v>
      </c>
      <c r="AC119" s="46">
        <f t="shared" si="28"/>
        <v>1</v>
      </c>
      <c r="AD119" s="46">
        <f t="shared" si="29"/>
        <v>1</v>
      </c>
      <c r="AE119" s="46" t="str">
        <f t="shared" si="27"/>
        <v>H9PDET-ANTyCAU</v>
      </c>
      <c r="AF119" s="46" t="str">
        <f t="shared" si="30"/>
        <v>H9PDET-ANTyCAU</v>
      </c>
      <c r="AG119" s="47"/>
      <c r="AH119" s="48"/>
      <c r="AI119" s="49"/>
    </row>
    <row r="120" spans="1:35" s="31" customFormat="1" ht="291" customHeight="1" x14ac:dyDescent="0.2">
      <c r="A120" s="35">
        <f>IF(ISBLANK(D120),"",COUNTA($D$2:D120))</f>
        <v>99</v>
      </c>
      <c r="B120" s="36">
        <f t="shared" si="35"/>
        <v>119</v>
      </c>
      <c r="C120" s="37"/>
      <c r="D120" s="38" t="s">
        <v>2300</v>
      </c>
      <c r="E120" s="35" t="s">
        <v>913</v>
      </c>
      <c r="F120" s="39" t="s">
        <v>2299</v>
      </c>
      <c r="G120" s="39" t="s">
        <v>2290</v>
      </c>
      <c r="H120" s="39" t="s">
        <v>2291</v>
      </c>
      <c r="I120" s="39" t="s">
        <v>2292</v>
      </c>
      <c r="J120" s="38" t="s">
        <v>2293</v>
      </c>
      <c r="K120" s="38">
        <v>2</v>
      </c>
      <c r="L120" s="64">
        <v>44834</v>
      </c>
      <c r="M120" s="64">
        <v>44926</v>
      </c>
      <c r="N120" s="43">
        <f t="shared" si="34"/>
        <v>13.142857142857142</v>
      </c>
      <c r="O120" s="38" t="s">
        <v>1595</v>
      </c>
      <c r="P120" s="36" t="s">
        <v>2499</v>
      </c>
      <c r="Q120" s="38">
        <v>0</v>
      </c>
      <c r="R120" s="42">
        <f t="shared" si="21"/>
        <v>0</v>
      </c>
      <c r="S120" s="43">
        <f t="shared" si="22"/>
        <v>0</v>
      </c>
      <c r="T120" s="43">
        <f t="shared" si="23"/>
        <v>0</v>
      </c>
      <c r="U120" s="43">
        <f t="shared" si="24"/>
        <v>13.142857142857142</v>
      </c>
      <c r="V120" s="37"/>
      <c r="W120" s="44" t="str">
        <f t="shared" si="25"/>
        <v>VENCIDA</v>
      </c>
      <c r="X120" s="44" t="str">
        <f t="shared" si="26"/>
        <v>VENCIDO</v>
      </c>
      <c r="Y120" s="35" t="s">
        <v>2304</v>
      </c>
      <c r="Z120" s="35" t="str">
        <f t="shared" si="31"/>
        <v>H10PDET-ANTyCAU</v>
      </c>
      <c r="AA120" s="45">
        <f t="shared" si="20"/>
        <v>1</v>
      </c>
      <c r="AB120" s="45" t="str">
        <f t="shared" si="32"/>
        <v>H10PDET-ANTyCAU - 1</v>
      </c>
      <c r="AC120" s="46">
        <f t="shared" si="28"/>
        <v>1</v>
      </c>
      <c r="AD120" s="46">
        <f t="shared" si="29"/>
        <v>1</v>
      </c>
      <c r="AE120" s="46" t="str">
        <f t="shared" si="27"/>
        <v>H10PDET-ANTyCAU.</v>
      </c>
      <c r="AF120" s="46" t="str">
        <f t="shared" si="30"/>
        <v>H10PDET-ANTyCAU</v>
      </c>
      <c r="AG120" s="47"/>
      <c r="AH120" s="48"/>
      <c r="AI120" s="49"/>
    </row>
    <row r="121" spans="1:35" s="31" customFormat="1" ht="291" customHeight="1" x14ac:dyDescent="0.2">
      <c r="A121" s="35">
        <f>IF(ISBLANK(D121),"",COUNTA($D$2:D121))</f>
        <v>100</v>
      </c>
      <c r="B121" s="36">
        <f t="shared" si="35"/>
        <v>120</v>
      </c>
      <c r="C121" s="37"/>
      <c r="D121" s="36" t="s">
        <v>2237</v>
      </c>
      <c r="E121" s="35" t="s">
        <v>2190</v>
      </c>
      <c r="F121" s="39" t="s">
        <v>2242</v>
      </c>
      <c r="G121" s="39" t="s">
        <v>2238</v>
      </c>
      <c r="H121" s="39" t="s">
        <v>2275</v>
      </c>
      <c r="I121" s="39" t="s">
        <v>2276</v>
      </c>
      <c r="J121" s="38" t="s">
        <v>2277</v>
      </c>
      <c r="K121" s="38">
        <v>1</v>
      </c>
      <c r="L121" s="64">
        <v>44835</v>
      </c>
      <c r="M121" s="64">
        <v>45016</v>
      </c>
      <c r="N121" s="43">
        <f t="shared" si="34"/>
        <v>25.857142857142858</v>
      </c>
      <c r="O121" s="38" t="s">
        <v>418</v>
      </c>
      <c r="P121" s="36" t="s">
        <v>2499</v>
      </c>
      <c r="Q121" s="38">
        <v>1</v>
      </c>
      <c r="R121" s="42">
        <f t="shared" si="21"/>
        <v>100</v>
      </c>
      <c r="S121" s="43">
        <f t="shared" si="22"/>
        <v>25.857142857142858</v>
      </c>
      <c r="T121" s="43">
        <f t="shared" si="23"/>
        <v>25.857142857142858</v>
      </c>
      <c r="U121" s="43">
        <f t="shared" si="24"/>
        <v>25.857142857142858</v>
      </c>
      <c r="V121" s="37"/>
      <c r="W121" s="44" t="str">
        <f t="shared" si="25"/>
        <v>CUMPLIDA</v>
      </c>
      <c r="X121" s="44" t="str">
        <f t="shared" si="26"/>
        <v>VENCIDO</v>
      </c>
      <c r="Y121" s="35" t="s">
        <v>2241</v>
      </c>
      <c r="Z121" s="35" t="str">
        <f t="shared" si="31"/>
        <v>H1AT72</v>
      </c>
      <c r="AA121" s="45">
        <f t="shared" si="20"/>
        <v>1</v>
      </c>
      <c r="AB121" s="45" t="str">
        <f t="shared" si="32"/>
        <v>H1AT72 - 1</v>
      </c>
      <c r="AC121" s="46">
        <f t="shared" si="28"/>
        <v>5</v>
      </c>
      <c r="AD121" s="46">
        <f t="shared" si="29"/>
        <v>1</v>
      </c>
      <c r="AE121" s="46" t="str">
        <f t="shared" si="27"/>
        <v>H1AT72.</v>
      </c>
      <c r="AF121" s="46" t="str">
        <f t="shared" si="30"/>
        <v>H1AT72</v>
      </c>
      <c r="AG121" s="47"/>
      <c r="AH121" s="48"/>
      <c r="AI121" s="49"/>
    </row>
    <row r="122" spans="1:35" s="31" customFormat="1" ht="291" customHeight="1" x14ac:dyDescent="0.2">
      <c r="A122" s="35" t="str">
        <f>IF(ISBLANK(D122),"",COUNTA($D$2:D122))</f>
        <v/>
      </c>
      <c r="B122" s="36">
        <f t="shared" si="35"/>
        <v>121</v>
      </c>
      <c r="C122" s="37"/>
      <c r="D122" s="36"/>
      <c r="E122" s="35" t="s">
        <v>2190</v>
      </c>
      <c r="F122" s="39" t="s">
        <v>2243</v>
      </c>
      <c r="G122" s="39" t="s">
        <v>2238</v>
      </c>
      <c r="H122" s="39" t="s">
        <v>2239</v>
      </c>
      <c r="I122" s="39" t="s">
        <v>2240</v>
      </c>
      <c r="J122" s="38" t="s">
        <v>1576</v>
      </c>
      <c r="K122" s="38">
        <v>1</v>
      </c>
      <c r="L122" s="64">
        <v>44835</v>
      </c>
      <c r="M122" s="64">
        <v>45016</v>
      </c>
      <c r="N122" s="43">
        <f t="shared" si="34"/>
        <v>25.857142857142858</v>
      </c>
      <c r="O122" s="38" t="s">
        <v>418</v>
      </c>
      <c r="P122" s="36" t="s">
        <v>2499</v>
      </c>
      <c r="Q122" s="38">
        <v>0</v>
      </c>
      <c r="R122" s="42">
        <f t="shared" si="21"/>
        <v>0</v>
      </c>
      <c r="S122" s="43">
        <f t="shared" si="22"/>
        <v>0</v>
      </c>
      <c r="T122" s="43">
        <f t="shared" si="23"/>
        <v>0</v>
      </c>
      <c r="U122" s="43">
        <f t="shared" si="24"/>
        <v>25.857142857142858</v>
      </c>
      <c r="V122" s="37"/>
      <c r="W122" s="44" t="str">
        <f t="shared" si="25"/>
        <v>VENCIDA</v>
      </c>
      <c r="X122" s="44" t="str">
        <f t="shared" si="26"/>
        <v/>
      </c>
      <c r="Y122" s="35" t="s">
        <v>2241</v>
      </c>
      <c r="Z122" s="35" t="str">
        <f t="shared" si="31"/>
        <v>H1AT72</v>
      </c>
      <c r="AA122" s="45">
        <f t="shared" ref="AA122:AA185" si="36">IF(A122&lt;&gt;"",1,AA121+1)</f>
        <v>2</v>
      </c>
      <c r="AB122" s="45" t="str">
        <f t="shared" si="32"/>
        <v>H1AT72 - 2</v>
      </c>
      <c r="AC122" s="46">
        <f t="shared" si="28"/>
        <v>1</v>
      </c>
      <c r="AD122" s="46">
        <f t="shared" si="29"/>
        <v>1</v>
      </c>
      <c r="AE122" s="46" t="str">
        <f t="shared" si="27"/>
        <v>H1AT72.</v>
      </c>
      <c r="AF122" s="46" t="str">
        <f t="shared" si="30"/>
        <v>H1AT72</v>
      </c>
      <c r="AG122" s="47"/>
      <c r="AH122" s="48"/>
      <c r="AI122" s="49"/>
    </row>
    <row r="123" spans="1:35" s="31" customFormat="1" ht="291" customHeight="1" x14ac:dyDescent="0.2">
      <c r="A123" s="35">
        <f>IF(ISBLANK(D123),"",COUNTA($D$2:D123))</f>
        <v>101</v>
      </c>
      <c r="B123" s="36">
        <f t="shared" si="35"/>
        <v>122</v>
      </c>
      <c r="C123" s="37"/>
      <c r="D123" s="36" t="s">
        <v>2222</v>
      </c>
      <c r="E123" s="35" t="s">
        <v>14</v>
      </c>
      <c r="F123" s="52" t="s">
        <v>2224</v>
      </c>
      <c r="G123" s="52" t="s">
        <v>2225</v>
      </c>
      <c r="H123" s="39" t="s">
        <v>2226</v>
      </c>
      <c r="I123" s="38" t="s">
        <v>2227</v>
      </c>
      <c r="J123" s="38" t="s">
        <v>523</v>
      </c>
      <c r="K123" s="35">
        <v>2</v>
      </c>
      <c r="L123" s="64">
        <v>44795</v>
      </c>
      <c r="M123" s="64">
        <v>44985</v>
      </c>
      <c r="N123" s="43">
        <f t="shared" si="34"/>
        <v>27.142857142857142</v>
      </c>
      <c r="O123" s="38" t="s">
        <v>1595</v>
      </c>
      <c r="P123" s="36" t="s">
        <v>2499</v>
      </c>
      <c r="Q123" s="38">
        <v>0</v>
      </c>
      <c r="R123" s="42">
        <f t="shared" si="21"/>
        <v>0</v>
      </c>
      <c r="S123" s="43">
        <f t="shared" si="22"/>
        <v>0</v>
      </c>
      <c r="T123" s="43">
        <f t="shared" si="23"/>
        <v>0</v>
      </c>
      <c r="U123" s="43">
        <f t="shared" si="24"/>
        <v>27.142857142857142</v>
      </c>
      <c r="V123" s="37"/>
      <c r="W123" s="44" t="str">
        <f t="shared" si="25"/>
        <v>VENCIDA</v>
      </c>
      <c r="X123" s="44" t="str">
        <f t="shared" si="26"/>
        <v>VENCIDO</v>
      </c>
      <c r="Y123" s="35" t="s">
        <v>2233</v>
      </c>
      <c r="Z123" s="35" t="str">
        <f t="shared" si="31"/>
        <v>H28AT019</v>
      </c>
      <c r="AA123" s="45">
        <f t="shared" si="36"/>
        <v>1</v>
      </c>
      <c r="AB123" s="45" t="str">
        <f t="shared" si="32"/>
        <v>H28AT019 - 1</v>
      </c>
      <c r="AC123" s="46">
        <f t="shared" si="28"/>
        <v>1</v>
      </c>
      <c r="AD123" s="46">
        <f t="shared" si="29"/>
        <v>1</v>
      </c>
      <c r="AE123" s="46" t="str">
        <f t="shared" si="27"/>
        <v>H28AT019.</v>
      </c>
      <c r="AF123" s="46" t="str">
        <f t="shared" si="30"/>
        <v>H28AT019</v>
      </c>
      <c r="AG123" s="47"/>
      <c r="AH123" s="48"/>
      <c r="AI123" s="49"/>
    </row>
    <row r="124" spans="1:35" s="31" customFormat="1" ht="291" customHeight="1" x14ac:dyDescent="0.2">
      <c r="A124" s="35">
        <f>IF(ISBLANK(D124),"",COUNTA($D$2:D124))</f>
        <v>102</v>
      </c>
      <c r="B124" s="36">
        <f t="shared" si="35"/>
        <v>123</v>
      </c>
      <c r="C124" s="37"/>
      <c r="D124" s="36" t="s">
        <v>667</v>
      </c>
      <c r="E124" s="35" t="s">
        <v>2223</v>
      </c>
      <c r="F124" s="52" t="s">
        <v>2228</v>
      </c>
      <c r="G124" s="52" t="s">
        <v>2229</v>
      </c>
      <c r="H124" s="39" t="s">
        <v>2230</v>
      </c>
      <c r="I124" s="38" t="s">
        <v>2231</v>
      </c>
      <c r="J124" s="38" t="s">
        <v>2232</v>
      </c>
      <c r="K124" s="35">
        <v>1</v>
      </c>
      <c r="L124" s="64">
        <v>44795</v>
      </c>
      <c r="M124" s="64">
        <v>44979</v>
      </c>
      <c r="N124" s="43">
        <f t="shared" si="34"/>
        <v>26.285714285714285</v>
      </c>
      <c r="O124" s="38" t="s">
        <v>1595</v>
      </c>
      <c r="P124" s="36" t="s">
        <v>2499</v>
      </c>
      <c r="Q124" s="38">
        <v>0</v>
      </c>
      <c r="R124" s="42">
        <f t="shared" si="21"/>
        <v>0</v>
      </c>
      <c r="S124" s="43">
        <f t="shared" si="22"/>
        <v>0</v>
      </c>
      <c r="T124" s="43">
        <f t="shared" si="23"/>
        <v>0</v>
      </c>
      <c r="U124" s="43">
        <f t="shared" si="24"/>
        <v>26.285714285714285</v>
      </c>
      <c r="V124" s="37"/>
      <c r="W124" s="44" t="str">
        <f t="shared" si="25"/>
        <v>VENCIDA</v>
      </c>
      <c r="X124" s="44" t="str">
        <f t="shared" si="26"/>
        <v>VENCIDO</v>
      </c>
      <c r="Y124" s="35" t="s">
        <v>2233</v>
      </c>
      <c r="Z124" s="35" t="str">
        <f t="shared" si="31"/>
        <v xml:space="preserve">
H29AT019</v>
      </c>
      <c r="AA124" s="45">
        <f t="shared" si="36"/>
        <v>1</v>
      </c>
      <c r="AB124" s="45" t="str">
        <f t="shared" si="32"/>
        <v xml:space="preserve">
H29AT019 - 1</v>
      </c>
      <c r="AC124" s="46">
        <f t="shared" si="28"/>
        <v>1</v>
      </c>
      <c r="AD124" s="46">
        <f t="shared" si="29"/>
        <v>1</v>
      </c>
      <c r="AE124" s="46" t="str">
        <f t="shared" si="27"/>
        <v xml:space="preserve">
H29AT019.</v>
      </c>
      <c r="AF124" s="46" t="str">
        <f t="shared" si="30"/>
        <v xml:space="preserve">
H29AT019</v>
      </c>
      <c r="AG124" s="47"/>
      <c r="AH124" s="48"/>
      <c r="AI124" s="49"/>
    </row>
    <row r="125" spans="1:35" s="31" customFormat="1" ht="291" customHeight="1" x14ac:dyDescent="0.2">
      <c r="A125" s="35">
        <f>IF(ISBLANK(D125),"",COUNTA($D$2:D125))</f>
        <v>103</v>
      </c>
      <c r="B125" s="36">
        <f t="shared" si="35"/>
        <v>124</v>
      </c>
      <c r="C125" s="37"/>
      <c r="D125" s="36" t="s">
        <v>2192</v>
      </c>
      <c r="E125" s="35" t="s">
        <v>2193</v>
      </c>
      <c r="F125" s="52" t="s">
        <v>2194</v>
      </c>
      <c r="G125" s="52" t="s">
        <v>2195</v>
      </c>
      <c r="H125" s="39" t="s">
        <v>2212</v>
      </c>
      <c r="I125" s="38" t="s">
        <v>2213</v>
      </c>
      <c r="J125" s="38" t="s">
        <v>2214</v>
      </c>
      <c r="K125" s="35">
        <v>1</v>
      </c>
      <c r="L125" s="64">
        <v>44805</v>
      </c>
      <c r="M125" s="64">
        <v>44895</v>
      </c>
      <c r="N125" s="43">
        <f t="shared" si="34"/>
        <v>12.857142857142858</v>
      </c>
      <c r="O125" s="38" t="s">
        <v>1594</v>
      </c>
      <c r="P125" s="38" t="s">
        <v>2506</v>
      </c>
      <c r="Q125" s="38">
        <v>0</v>
      </c>
      <c r="R125" s="42">
        <f t="shared" si="21"/>
        <v>0</v>
      </c>
      <c r="S125" s="43">
        <f t="shared" si="22"/>
        <v>0</v>
      </c>
      <c r="T125" s="43">
        <f t="shared" si="23"/>
        <v>0</v>
      </c>
      <c r="U125" s="43">
        <f t="shared" si="24"/>
        <v>12.857142857142858</v>
      </c>
      <c r="V125" s="37"/>
      <c r="W125" s="44" t="str">
        <f t="shared" si="25"/>
        <v>VENCIDA</v>
      </c>
      <c r="X125" s="44" t="str">
        <f t="shared" si="26"/>
        <v>VENCIDO</v>
      </c>
      <c r="Y125" s="35" t="s">
        <v>2211</v>
      </c>
      <c r="Z125" s="35" t="str">
        <f t="shared" si="31"/>
        <v>H12AEFI-PROVIDENCIA</v>
      </c>
      <c r="AA125" s="45">
        <f t="shared" si="36"/>
        <v>1</v>
      </c>
      <c r="AB125" s="45" t="str">
        <f t="shared" si="32"/>
        <v>H12AEFI-PROVIDENCIA - 1</v>
      </c>
      <c r="AC125" s="46">
        <f t="shared" si="28"/>
        <v>1</v>
      </c>
      <c r="AD125" s="46">
        <f t="shared" si="29"/>
        <v>1</v>
      </c>
      <c r="AE125" s="46" t="str">
        <f t="shared" si="27"/>
        <v>H12AEFI-PROVIDENCIA.</v>
      </c>
      <c r="AF125" s="46" t="str">
        <f t="shared" si="30"/>
        <v>H12AEFI-PROVIDENCIA</v>
      </c>
      <c r="AG125" s="47"/>
      <c r="AH125" s="48"/>
      <c r="AI125" s="49"/>
    </row>
    <row r="126" spans="1:35" s="31" customFormat="1" ht="291" customHeight="1" x14ac:dyDescent="0.2">
      <c r="A126" s="35">
        <f>IF(ISBLANK(D126),"",COUNTA($D$2:D126))</f>
        <v>104</v>
      </c>
      <c r="B126" s="36">
        <f t="shared" si="35"/>
        <v>125</v>
      </c>
      <c r="C126" s="37"/>
      <c r="D126" s="36" t="s">
        <v>2196</v>
      </c>
      <c r="E126" s="35" t="s">
        <v>2197</v>
      </c>
      <c r="F126" s="52" t="s">
        <v>2198</v>
      </c>
      <c r="G126" s="52" t="s">
        <v>2199</v>
      </c>
      <c r="H126" s="39" t="s">
        <v>2215</v>
      </c>
      <c r="I126" s="38" t="s">
        <v>2216</v>
      </c>
      <c r="J126" s="38" t="s">
        <v>2217</v>
      </c>
      <c r="K126" s="35">
        <v>1</v>
      </c>
      <c r="L126" s="64">
        <v>44805</v>
      </c>
      <c r="M126" s="64">
        <v>44895</v>
      </c>
      <c r="N126" s="43">
        <f t="shared" si="34"/>
        <v>12.857142857142858</v>
      </c>
      <c r="O126" s="38" t="s">
        <v>1594</v>
      </c>
      <c r="P126" s="38" t="s">
        <v>2506</v>
      </c>
      <c r="Q126" s="38">
        <v>0</v>
      </c>
      <c r="R126" s="42">
        <f t="shared" si="21"/>
        <v>0</v>
      </c>
      <c r="S126" s="43">
        <f t="shared" si="22"/>
        <v>0</v>
      </c>
      <c r="T126" s="43">
        <f t="shared" si="23"/>
        <v>0</v>
      </c>
      <c r="U126" s="43">
        <f t="shared" si="24"/>
        <v>12.857142857142858</v>
      </c>
      <c r="V126" s="37"/>
      <c r="W126" s="44" t="str">
        <f t="shared" si="25"/>
        <v>VENCIDA</v>
      </c>
      <c r="X126" s="44" t="str">
        <f t="shared" si="26"/>
        <v>VENCIDO</v>
      </c>
      <c r="Y126" s="35" t="s">
        <v>2211</v>
      </c>
      <c r="Z126" s="35" t="str">
        <f t="shared" si="31"/>
        <v>H13AEFI-PROVIDENCIA</v>
      </c>
      <c r="AA126" s="45">
        <f t="shared" si="36"/>
        <v>1</v>
      </c>
      <c r="AB126" s="45" t="str">
        <f t="shared" si="32"/>
        <v>H13AEFI-PROVIDENCIA - 1</v>
      </c>
      <c r="AC126" s="46">
        <f t="shared" si="28"/>
        <v>1</v>
      </c>
      <c r="AD126" s="46">
        <f t="shared" si="29"/>
        <v>1</v>
      </c>
      <c r="AE126" s="46" t="str">
        <f t="shared" si="27"/>
        <v>H13AEFI-PROVIDENCIA.</v>
      </c>
      <c r="AF126" s="46" t="str">
        <f t="shared" si="30"/>
        <v>H13AEFI-PROVIDENCIA</v>
      </c>
      <c r="AG126" s="47"/>
      <c r="AH126" s="48"/>
      <c r="AI126" s="49"/>
    </row>
    <row r="127" spans="1:35" s="31" customFormat="1" ht="291" customHeight="1" x14ac:dyDescent="0.2">
      <c r="A127" s="35">
        <f>IF(ISBLANK(D127),"",COUNTA($D$2:D127))</f>
        <v>105</v>
      </c>
      <c r="B127" s="36">
        <f t="shared" si="35"/>
        <v>126</v>
      </c>
      <c r="C127" s="37"/>
      <c r="D127" s="36" t="s">
        <v>668</v>
      </c>
      <c r="E127" s="35" t="s">
        <v>2197</v>
      </c>
      <c r="F127" s="52" t="s">
        <v>2200</v>
      </c>
      <c r="G127" s="52" t="s">
        <v>2201</v>
      </c>
      <c r="H127" s="39" t="s">
        <v>2218</v>
      </c>
      <c r="I127" s="38" t="s">
        <v>2219</v>
      </c>
      <c r="J127" s="38" t="s">
        <v>2220</v>
      </c>
      <c r="K127" s="35">
        <v>1</v>
      </c>
      <c r="L127" s="64">
        <v>44805</v>
      </c>
      <c r="M127" s="64">
        <v>44895</v>
      </c>
      <c r="N127" s="43">
        <f t="shared" si="34"/>
        <v>12.857142857142858</v>
      </c>
      <c r="O127" s="38" t="s">
        <v>1594</v>
      </c>
      <c r="P127" s="38" t="s">
        <v>2506</v>
      </c>
      <c r="Q127" s="38">
        <v>0</v>
      </c>
      <c r="R127" s="42">
        <f t="shared" si="21"/>
        <v>0</v>
      </c>
      <c r="S127" s="43">
        <f t="shared" si="22"/>
        <v>0</v>
      </c>
      <c r="T127" s="43">
        <f t="shared" si="23"/>
        <v>0</v>
      </c>
      <c r="U127" s="43">
        <f t="shared" si="24"/>
        <v>12.857142857142858</v>
      </c>
      <c r="V127" s="37"/>
      <c r="W127" s="44" t="str">
        <f t="shared" si="25"/>
        <v>VENCIDA</v>
      </c>
      <c r="X127" s="44" t="str">
        <f t="shared" si="26"/>
        <v>VENCIDO</v>
      </c>
      <c r="Y127" s="35" t="s">
        <v>2211</v>
      </c>
      <c r="Z127" s="35" t="str">
        <f t="shared" si="31"/>
        <v>H14AEFI-PROVIDENCIA</v>
      </c>
      <c r="AA127" s="45">
        <f t="shared" si="36"/>
        <v>1</v>
      </c>
      <c r="AB127" s="45" t="str">
        <f t="shared" si="32"/>
        <v>H14AEFI-PROVIDENCIA - 1</v>
      </c>
      <c r="AC127" s="46">
        <f t="shared" si="28"/>
        <v>1</v>
      </c>
      <c r="AD127" s="46">
        <f t="shared" si="29"/>
        <v>1</v>
      </c>
      <c r="AE127" s="46" t="str">
        <f t="shared" si="27"/>
        <v>H14AEFI-PROVIDENCIA.</v>
      </c>
      <c r="AF127" s="46" t="str">
        <f t="shared" si="30"/>
        <v>H14AEFI-PROVIDENCIA</v>
      </c>
      <c r="AG127" s="47"/>
      <c r="AH127" s="48"/>
      <c r="AI127" s="49"/>
    </row>
    <row r="128" spans="1:35" s="31" customFormat="1" ht="291" customHeight="1" x14ac:dyDescent="0.2">
      <c r="A128" s="35">
        <f>IF(ISBLANK(D128),"",COUNTA($D$2:D128))</f>
        <v>106</v>
      </c>
      <c r="B128" s="36">
        <f t="shared" si="35"/>
        <v>127</v>
      </c>
      <c r="C128" s="37"/>
      <c r="D128" s="36" t="s">
        <v>2202</v>
      </c>
      <c r="E128" s="35" t="s">
        <v>14</v>
      </c>
      <c r="F128" s="52" t="s">
        <v>2204</v>
      </c>
      <c r="G128" s="52" t="s">
        <v>2203</v>
      </c>
      <c r="H128" s="39" t="s">
        <v>2206</v>
      </c>
      <c r="I128" s="39" t="s">
        <v>2207</v>
      </c>
      <c r="J128" s="38" t="s">
        <v>8</v>
      </c>
      <c r="K128" s="35">
        <v>2</v>
      </c>
      <c r="L128" s="64">
        <v>44819</v>
      </c>
      <c r="M128" s="64">
        <v>44926</v>
      </c>
      <c r="N128" s="43">
        <f t="shared" si="34"/>
        <v>15.285714285714286</v>
      </c>
      <c r="O128" s="38" t="s">
        <v>418</v>
      </c>
      <c r="P128" s="38" t="s">
        <v>2499</v>
      </c>
      <c r="Q128" s="38">
        <v>1</v>
      </c>
      <c r="R128" s="42">
        <f t="shared" si="21"/>
        <v>50</v>
      </c>
      <c r="S128" s="43">
        <f t="shared" si="22"/>
        <v>7.6428571428571432</v>
      </c>
      <c r="T128" s="43">
        <f t="shared" si="23"/>
        <v>7.6428571428571432</v>
      </c>
      <c r="U128" s="43">
        <f t="shared" si="24"/>
        <v>15.285714285714286</v>
      </c>
      <c r="V128" s="37"/>
      <c r="W128" s="44" t="str">
        <f t="shared" si="25"/>
        <v>VENCIDA</v>
      </c>
      <c r="X128" s="44" t="str">
        <f t="shared" si="26"/>
        <v>VENCIDO</v>
      </c>
      <c r="Y128" s="35" t="s">
        <v>2211</v>
      </c>
      <c r="Z128" s="35" t="str">
        <f t="shared" si="31"/>
        <v>H15AEFI-PROVIDENCIA</v>
      </c>
      <c r="AA128" s="45">
        <f t="shared" si="36"/>
        <v>1</v>
      </c>
      <c r="AB128" s="45" t="str">
        <f t="shared" si="32"/>
        <v>H15AEFI-PROVIDENCIA - 1</v>
      </c>
      <c r="AC128" s="46">
        <f t="shared" si="28"/>
        <v>1</v>
      </c>
      <c r="AD128" s="46">
        <f t="shared" si="29"/>
        <v>1</v>
      </c>
      <c r="AE128" s="46" t="str">
        <f t="shared" si="27"/>
        <v>H15AEFI-PROVIDENCIA.</v>
      </c>
      <c r="AF128" s="46" t="str">
        <f t="shared" si="30"/>
        <v>H15AEFI-PROVIDENCIA</v>
      </c>
      <c r="AG128" s="47"/>
      <c r="AH128" s="48"/>
      <c r="AI128" s="49"/>
    </row>
    <row r="129" spans="1:35" s="31" customFormat="1" ht="291" customHeight="1" x14ac:dyDescent="0.2">
      <c r="A129" s="35" t="str">
        <f>IF(ISBLANK(D129),"",COUNTA($D$2:D129))</f>
        <v/>
      </c>
      <c r="B129" s="36">
        <f t="shared" si="35"/>
        <v>128</v>
      </c>
      <c r="C129" s="37"/>
      <c r="D129" s="36"/>
      <c r="E129" s="35" t="s">
        <v>14</v>
      </c>
      <c r="F129" s="52" t="s">
        <v>2205</v>
      </c>
      <c r="G129" s="52" t="s">
        <v>2203</v>
      </c>
      <c r="H129" s="39" t="s">
        <v>2208</v>
      </c>
      <c r="I129" s="39" t="s">
        <v>2209</v>
      </c>
      <c r="J129" s="38" t="s">
        <v>2210</v>
      </c>
      <c r="K129" s="35">
        <v>2</v>
      </c>
      <c r="L129" s="64">
        <v>44819</v>
      </c>
      <c r="M129" s="64">
        <v>44926</v>
      </c>
      <c r="N129" s="43">
        <f t="shared" si="34"/>
        <v>15.285714285714286</v>
      </c>
      <c r="O129" s="38" t="s">
        <v>418</v>
      </c>
      <c r="P129" s="38" t="s">
        <v>2499</v>
      </c>
      <c r="Q129" s="38">
        <v>2</v>
      </c>
      <c r="R129" s="42">
        <f t="shared" si="21"/>
        <v>100</v>
      </c>
      <c r="S129" s="43">
        <f t="shared" si="22"/>
        <v>15.285714285714286</v>
      </c>
      <c r="T129" s="43">
        <f t="shared" si="23"/>
        <v>15.285714285714286</v>
      </c>
      <c r="U129" s="43">
        <f t="shared" si="24"/>
        <v>15.285714285714286</v>
      </c>
      <c r="V129" s="37"/>
      <c r="W129" s="44" t="str">
        <f t="shared" si="25"/>
        <v>CUMPLIDA</v>
      </c>
      <c r="X129" s="44" t="str">
        <f t="shared" si="26"/>
        <v/>
      </c>
      <c r="Y129" s="35" t="s">
        <v>2211</v>
      </c>
      <c r="Z129" s="35" t="str">
        <f t="shared" si="31"/>
        <v>H15AEFI-PROVIDENCIA</v>
      </c>
      <c r="AA129" s="45">
        <f t="shared" si="36"/>
        <v>2</v>
      </c>
      <c r="AB129" s="45" t="str">
        <f t="shared" si="32"/>
        <v>H15AEFI-PROVIDENCIA - 2</v>
      </c>
      <c r="AC129" s="46">
        <f t="shared" si="28"/>
        <v>5</v>
      </c>
      <c r="AD129" s="46">
        <f t="shared" si="29"/>
        <v>5</v>
      </c>
      <c r="AE129" s="46" t="str">
        <f t="shared" si="27"/>
        <v>H15AEFI-PROVIDENCIA.</v>
      </c>
      <c r="AF129" s="46" t="str">
        <f t="shared" si="30"/>
        <v>H15AEFI-PROVIDENCIA</v>
      </c>
      <c r="AG129" s="47"/>
      <c r="AH129" s="48"/>
      <c r="AI129" s="49"/>
    </row>
    <row r="130" spans="1:35" s="31" customFormat="1" ht="291" customHeight="1" x14ac:dyDescent="0.2">
      <c r="A130" s="35">
        <f>IF(ISBLANK(D130),"",COUNTA($D$2:D130))</f>
        <v>107</v>
      </c>
      <c r="B130" s="36">
        <f t="shared" si="35"/>
        <v>129</v>
      </c>
      <c r="C130" s="37"/>
      <c r="D130" s="36" t="s">
        <v>667</v>
      </c>
      <c r="E130" s="35" t="s">
        <v>2184</v>
      </c>
      <c r="F130" s="52" t="s">
        <v>2075</v>
      </c>
      <c r="G130" s="52" t="s">
        <v>2076</v>
      </c>
      <c r="H130" s="39" t="s">
        <v>2077</v>
      </c>
      <c r="I130" s="38" t="s">
        <v>2078</v>
      </c>
      <c r="J130" s="38" t="s">
        <v>2079</v>
      </c>
      <c r="K130" s="35">
        <v>1</v>
      </c>
      <c r="L130" s="64">
        <v>44757</v>
      </c>
      <c r="M130" s="64">
        <v>44803</v>
      </c>
      <c r="N130" s="43">
        <f t="shared" si="34"/>
        <v>6.5714285714285712</v>
      </c>
      <c r="O130" s="38" t="s">
        <v>316</v>
      </c>
      <c r="P130" s="38" t="s">
        <v>2445</v>
      </c>
      <c r="Q130" s="38">
        <v>0</v>
      </c>
      <c r="R130" s="42">
        <f t="shared" ref="R130:R193" si="37">IF(Q130/K130&gt;1,100,+Q130/K130*100)</f>
        <v>0</v>
      </c>
      <c r="S130" s="43">
        <f t="shared" ref="S130:S193" si="38">+N130*R130/100</f>
        <v>0</v>
      </c>
      <c r="T130" s="43">
        <f t="shared" ref="T130:T193" si="39">IF(M130&lt;=$AH$1,S130,0)</f>
        <v>0</v>
      </c>
      <c r="U130" s="43">
        <f t="shared" ref="U130:U193" si="40">IF($AH$1&gt;=M130,N130,0)</f>
        <v>6.5714285714285712</v>
      </c>
      <c r="V130" s="37"/>
      <c r="W130" s="44" t="str">
        <f t="shared" ref="W130:W193" si="41">IF(R130=100,"CUMPLIDA",IF(M130-$AH$1&lt;0,"VENCIDA",IF(M130-$AH$1&lt;=30,"PRÓXIMA A VENCER",IF(R130&gt;0,"CON AVANCE","EN TERMINO"))))</f>
        <v>VENCIDA</v>
      </c>
      <c r="X130" s="44" t="str">
        <f t="shared" ref="X130:X193" si="42">IF(A130&lt;&gt;"",IF(AD130=1,"VENCIDO",IF(AD130=2,"PRÓXIMO A VENCER",IF(AD130=3,"EN TERMINO",IF(AD130=4,"CON AVANCE",IF(AD130=5,"CUMPLIDO",))))),"")</f>
        <v>VENCIDO</v>
      </c>
      <c r="Y130" s="35" t="s">
        <v>2182</v>
      </c>
      <c r="Z130" s="35" t="str">
        <f t="shared" si="31"/>
        <v>H1AF2021</v>
      </c>
      <c r="AA130" s="45">
        <f t="shared" si="36"/>
        <v>1</v>
      </c>
      <c r="AB130" s="45" t="str">
        <f t="shared" si="32"/>
        <v>H1AF2021 - 1</v>
      </c>
      <c r="AC130" s="46">
        <f t="shared" si="28"/>
        <v>1</v>
      </c>
      <c r="AD130" s="46">
        <f t="shared" si="29"/>
        <v>1</v>
      </c>
      <c r="AE130" s="46" t="str">
        <f t="shared" ref="AE130:AE193" si="43">IF(A130&lt;&gt;"",MID(F130,1,FIND(" ",F130,1)-1),AE129)</f>
        <v>H1AF2021.</v>
      </c>
      <c r="AF130" s="46" t="str">
        <f t="shared" si="30"/>
        <v>H1AF2021</v>
      </c>
      <c r="AG130" s="47"/>
      <c r="AH130" s="48"/>
      <c r="AI130" s="49"/>
    </row>
    <row r="131" spans="1:35" s="31" customFormat="1" ht="291" customHeight="1" x14ac:dyDescent="0.2">
      <c r="A131" s="35" t="str">
        <f>IF(ISBLANK(D131),"",COUNTA($D$2:D131))</f>
        <v/>
      </c>
      <c r="B131" s="36">
        <f t="shared" si="35"/>
        <v>130</v>
      </c>
      <c r="C131" s="37"/>
      <c r="D131" s="36"/>
      <c r="E131" s="35" t="s">
        <v>2184</v>
      </c>
      <c r="F131" s="52" t="s">
        <v>2080</v>
      </c>
      <c r="G131" s="52" t="s">
        <v>2076</v>
      </c>
      <c r="H131" s="39" t="s">
        <v>2081</v>
      </c>
      <c r="I131" s="38" t="s">
        <v>2082</v>
      </c>
      <c r="J131" s="38" t="s">
        <v>2083</v>
      </c>
      <c r="K131" s="35">
        <v>2</v>
      </c>
      <c r="L131" s="64">
        <v>44757</v>
      </c>
      <c r="M131" s="64">
        <v>44895</v>
      </c>
      <c r="N131" s="43">
        <f t="shared" si="34"/>
        <v>19.714285714285715</v>
      </c>
      <c r="O131" s="38" t="s">
        <v>316</v>
      </c>
      <c r="P131" s="38" t="s">
        <v>2445</v>
      </c>
      <c r="Q131" s="38">
        <v>2</v>
      </c>
      <c r="R131" s="42">
        <f t="shared" si="37"/>
        <v>100</v>
      </c>
      <c r="S131" s="43">
        <f t="shared" si="38"/>
        <v>19.714285714285715</v>
      </c>
      <c r="T131" s="43">
        <f t="shared" si="39"/>
        <v>19.714285714285715</v>
      </c>
      <c r="U131" s="43">
        <f t="shared" si="40"/>
        <v>19.714285714285715</v>
      </c>
      <c r="V131" s="37"/>
      <c r="W131" s="44" t="str">
        <f t="shared" si="41"/>
        <v>CUMPLIDA</v>
      </c>
      <c r="X131" s="44" t="str">
        <f t="shared" si="42"/>
        <v/>
      </c>
      <c r="Y131" s="35" t="s">
        <v>2182</v>
      </c>
      <c r="Z131" s="35" t="str">
        <f t="shared" si="31"/>
        <v>H1AF2021</v>
      </c>
      <c r="AA131" s="45">
        <f t="shared" si="36"/>
        <v>2</v>
      </c>
      <c r="AB131" s="45" t="str">
        <f t="shared" si="32"/>
        <v>H1AF2021 - 2</v>
      </c>
      <c r="AC131" s="46">
        <f t="shared" ref="AC131:AC194" si="44">IF(W131="VENCIDA",1,IF(W131="PRÓXIMA A VENCER",2,IF(W131="EN TERMINO",3,IF(W131="CON AVANCE",4,IF(W131="CUMPLIDA",5,)))))</f>
        <v>5</v>
      </c>
      <c r="AD131" s="46">
        <f t="shared" ref="AD131:AD194" si="45">IF(AA132=AA131+1,MIN(AC131,AD132),AC131)</f>
        <v>5</v>
      </c>
      <c r="AE131" s="46" t="str">
        <f t="shared" si="43"/>
        <v>H1AF2021.</v>
      </c>
      <c r="AF131" s="46" t="str">
        <f t="shared" ref="AF131:AF194" si="46">IFERROR(MID(AE131,1,FIND(".",AE131,1)-1),AE131)</f>
        <v>H1AF2021</v>
      </c>
      <c r="AG131" s="47"/>
      <c r="AH131" s="48"/>
      <c r="AI131" s="49"/>
    </row>
    <row r="132" spans="1:35" s="31" customFormat="1" ht="291" customHeight="1" x14ac:dyDescent="0.2">
      <c r="A132" s="35" t="str">
        <f>IF(ISBLANK(D132),"",COUNTA($D$2:D132))</f>
        <v/>
      </c>
      <c r="B132" s="36">
        <f t="shared" si="35"/>
        <v>131</v>
      </c>
      <c r="C132" s="37"/>
      <c r="D132" s="36"/>
      <c r="E132" s="35" t="s">
        <v>2184</v>
      </c>
      <c r="F132" s="52" t="s">
        <v>2084</v>
      </c>
      <c r="G132" s="52" t="s">
        <v>2076</v>
      </c>
      <c r="H132" s="39" t="s">
        <v>2085</v>
      </c>
      <c r="I132" s="38" t="s">
        <v>2086</v>
      </c>
      <c r="J132" s="38" t="s">
        <v>2087</v>
      </c>
      <c r="K132" s="35">
        <v>1</v>
      </c>
      <c r="L132" s="64">
        <v>44757</v>
      </c>
      <c r="M132" s="64">
        <v>44925</v>
      </c>
      <c r="N132" s="43">
        <f t="shared" si="34"/>
        <v>24</v>
      </c>
      <c r="O132" s="38" t="s">
        <v>316</v>
      </c>
      <c r="P132" s="38" t="s">
        <v>2445</v>
      </c>
      <c r="Q132" s="38">
        <v>1</v>
      </c>
      <c r="R132" s="42">
        <f t="shared" si="37"/>
        <v>100</v>
      </c>
      <c r="S132" s="43">
        <f t="shared" si="38"/>
        <v>24</v>
      </c>
      <c r="T132" s="43">
        <f t="shared" si="39"/>
        <v>24</v>
      </c>
      <c r="U132" s="43">
        <f t="shared" si="40"/>
        <v>24</v>
      </c>
      <c r="V132" s="37"/>
      <c r="W132" s="44" t="str">
        <f t="shared" si="41"/>
        <v>CUMPLIDA</v>
      </c>
      <c r="X132" s="44" t="str">
        <f t="shared" si="42"/>
        <v/>
      </c>
      <c r="Y132" s="35" t="s">
        <v>2182</v>
      </c>
      <c r="Z132" s="35" t="str">
        <f t="shared" si="31"/>
        <v>H1AF2021</v>
      </c>
      <c r="AA132" s="45">
        <f t="shared" si="36"/>
        <v>3</v>
      </c>
      <c r="AB132" s="45" t="str">
        <f t="shared" si="32"/>
        <v>H1AF2021 - 3</v>
      </c>
      <c r="AC132" s="46">
        <f t="shared" si="44"/>
        <v>5</v>
      </c>
      <c r="AD132" s="46">
        <f t="shared" si="45"/>
        <v>5</v>
      </c>
      <c r="AE132" s="46" t="str">
        <f t="shared" si="43"/>
        <v>H1AF2021.</v>
      </c>
      <c r="AF132" s="46" t="str">
        <f t="shared" si="46"/>
        <v>H1AF2021</v>
      </c>
      <c r="AG132" s="47"/>
      <c r="AH132" s="48"/>
      <c r="AI132" s="49"/>
    </row>
    <row r="133" spans="1:35" s="31" customFormat="1" ht="291" customHeight="1" x14ac:dyDescent="0.2">
      <c r="A133" s="35">
        <f>IF(ISBLANK(D133),"",COUNTA($D$2:D133))</f>
        <v>108</v>
      </c>
      <c r="B133" s="36">
        <f t="shared" si="35"/>
        <v>132</v>
      </c>
      <c r="C133" s="37"/>
      <c r="D133" s="36" t="s">
        <v>668</v>
      </c>
      <c r="E133" s="35" t="s">
        <v>2184</v>
      </c>
      <c r="F133" s="52" t="s">
        <v>2089</v>
      </c>
      <c r="G133" s="52" t="s">
        <v>2088</v>
      </c>
      <c r="H133" s="66" t="s">
        <v>2090</v>
      </c>
      <c r="I133" s="66" t="s">
        <v>2091</v>
      </c>
      <c r="J133" s="35" t="s">
        <v>2092</v>
      </c>
      <c r="K133" s="35">
        <v>1</v>
      </c>
      <c r="L133" s="64">
        <v>44757</v>
      </c>
      <c r="M133" s="64">
        <v>44925</v>
      </c>
      <c r="N133" s="43">
        <f t="shared" si="34"/>
        <v>24</v>
      </c>
      <c r="O133" s="38" t="s">
        <v>316</v>
      </c>
      <c r="P133" s="38" t="s">
        <v>2445</v>
      </c>
      <c r="Q133" s="38">
        <v>1</v>
      </c>
      <c r="R133" s="42">
        <f t="shared" si="37"/>
        <v>100</v>
      </c>
      <c r="S133" s="43">
        <f t="shared" si="38"/>
        <v>24</v>
      </c>
      <c r="T133" s="43">
        <f t="shared" si="39"/>
        <v>24</v>
      </c>
      <c r="U133" s="43">
        <f t="shared" si="40"/>
        <v>24</v>
      </c>
      <c r="V133" s="37"/>
      <c r="W133" s="44" t="str">
        <f t="shared" si="41"/>
        <v>CUMPLIDA</v>
      </c>
      <c r="X133" s="44" t="str">
        <f t="shared" si="42"/>
        <v>CUMPLIDO</v>
      </c>
      <c r="Y133" s="35" t="s">
        <v>2182</v>
      </c>
      <c r="Z133" s="35" t="str">
        <f t="shared" si="31"/>
        <v>H2AF2021</v>
      </c>
      <c r="AA133" s="45">
        <f t="shared" si="36"/>
        <v>1</v>
      </c>
      <c r="AB133" s="45" t="str">
        <f t="shared" si="32"/>
        <v>H2AF2021 - 1</v>
      </c>
      <c r="AC133" s="46">
        <f t="shared" si="44"/>
        <v>5</v>
      </c>
      <c r="AD133" s="46">
        <f t="shared" si="45"/>
        <v>5</v>
      </c>
      <c r="AE133" s="46" t="str">
        <f t="shared" si="43"/>
        <v>H2AF2021.</v>
      </c>
      <c r="AF133" s="46" t="str">
        <f t="shared" si="46"/>
        <v>H2AF2021</v>
      </c>
      <c r="AG133" s="47"/>
      <c r="AH133" s="48"/>
      <c r="AI133" s="49"/>
    </row>
    <row r="134" spans="1:35" s="31" customFormat="1" ht="291" customHeight="1" x14ac:dyDescent="0.2">
      <c r="A134" s="35">
        <f>IF(ISBLANK(D134),"",COUNTA($D$2:D134))</f>
        <v>109</v>
      </c>
      <c r="B134" s="36">
        <f t="shared" si="35"/>
        <v>133</v>
      </c>
      <c r="C134" s="37"/>
      <c r="D134" s="36" t="s">
        <v>667</v>
      </c>
      <c r="E134" s="35" t="s">
        <v>2185</v>
      </c>
      <c r="F134" s="52" t="s">
        <v>2093</v>
      </c>
      <c r="G134" s="52" t="s">
        <v>2094</v>
      </c>
      <c r="H134" s="52" t="s">
        <v>2095</v>
      </c>
      <c r="I134" s="52" t="s">
        <v>2096</v>
      </c>
      <c r="J134" s="35" t="s">
        <v>2092</v>
      </c>
      <c r="K134" s="35">
        <v>1</v>
      </c>
      <c r="L134" s="64">
        <v>44757</v>
      </c>
      <c r="M134" s="65">
        <v>44925</v>
      </c>
      <c r="N134" s="43">
        <f t="shared" si="34"/>
        <v>24</v>
      </c>
      <c r="O134" s="38" t="s">
        <v>316</v>
      </c>
      <c r="P134" s="38" t="s">
        <v>2445</v>
      </c>
      <c r="Q134" s="38">
        <v>1</v>
      </c>
      <c r="R134" s="42">
        <f t="shared" si="37"/>
        <v>100</v>
      </c>
      <c r="S134" s="43">
        <f t="shared" si="38"/>
        <v>24</v>
      </c>
      <c r="T134" s="43">
        <f t="shared" si="39"/>
        <v>24</v>
      </c>
      <c r="U134" s="43">
        <f t="shared" si="40"/>
        <v>24</v>
      </c>
      <c r="V134" s="37"/>
      <c r="W134" s="44" t="str">
        <f t="shared" si="41"/>
        <v>CUMPLIDA</v>
      </c>
      <c r="X134" s="44" t="str">
        <f t="shared" si="42"/>
        <v>CUMPLIDO</v>
      </c>
      <c r="Y134" s="35" t="s">
        <v>2182</v>
      </c>
      <c r="Z134" s="35" t="str">
        <f t="shared" si="31"/>
        <v>H3AF2021</v>
      </c>
      <c r="AA134" s="45">
        <f t="shared" si="36"/>
        <v>1</v>
      </c>
      <c r="AB134" s="45" t="str">
        <f t="shared" si="32"/>
        <v>H3AF2021 - 1</v>
      </c>
      <c r="AC134" s="46">
        <f t="shared" si="44"/>
        <v>5</v>
      </c>
      <c r="AD134" s="46">
        <f t="shared" si="45"/>
        <v>5</v>
      </c>
      <c r="AE134" s="46" t="str">
        <f t="shared" si="43"/>
        <v>H3AF2021.</v>
      </c>
      <c r="AF134" s="46" t="str">
        <f t="shared" si="46"/>
        <v>H3AF2021</v>
      </c>
      <c r="AG134" s="47"/>
      <c r="AH134" s="48"/>
      <c r="AI134" s="49"/>
    </row>
    <row r="135" spans="1:35" s="31" customFormat="1" ht="291" customHeight="1" x14ac:dyDescent="0.2">
      <c r="A135" s="35" t="str">
        <f>IF(ISBLANK(D135),"",COUNTA($D$2:D135))</f>
        <v/>
      </c>
      <c r="B135" s="36">
        <f t="shared" si="35"/>
        <v>134</v>
      </c>
      <c r="C135" s="37"/>
      <c r="D135" s="36"/>
      <c r="E135" s="35" t="s">
        <v>2185</v>
      </c>
      <c r="F135" s="52" t="s">
        <v>2097</v>
      </c>
      <c r="G135" s="52" t="s">
        <v>2094</v>
      </c>
      <c r="H135" s="52" t="s">
        <v>2098</v>
      </c>
      <c r="I135" s="52" t="s">
        <v>2099</v>
      </c>
      <c r="J135" s="35" t="s">
        <v>2100</v>
      </c>
      <c r="K135" s="35">
        <v>2</v>
      </c>
      <c r="L135" s="64">
        <v>44772</v>
      </c>
      <c r="M135" s="65">
        <v>44926</v>
      </c>
      <c r="N135" s="43">
        <f t="shared" si="34"/>
        <v>22</v>
      </c>
      <c r="O135" s="38" t="s">
        <v>2176</v>
      </c>
      <c r="P135" s="38" t="s">
        <v>2581</v>
      </c>
      <c r="Q135" s="38">
        <v>2</v>
      </c>
      <c r="R135" s="42">
        <f t="shared" si="37"/>
        <v>100</v>
      </c>
      <c r="S135" s="43">
        <f t="shared" si="38"/>
        <v>22</v>
      </c>
      <c r="T135" s="43">
        <f t="shared" si="39"/>
        <v>22</v>
      </c>
      <c r="U135" s="43">
        <f t="shared" si="40"/>
        <v>22</v>
      </c>
      <c r="V135" s="37"/>
      <c r="W135" s="44" t="str">
        <f t="shared" si="41"/>
        <v>CUMPLIDA</v>
      </c>
      <c r="X135" s="44" t="str">
        <f t="shared" si="42"/>
        <v/>
      </c>
      <c r="Y135" s="35" t="s">
        <v>2182</v>
      </c>
      <c r="Z135" s="35" t="str">
        <f t="shared" si="31"/>
        <v>H3AF2021</v>
      </c>
      <c r="AA135" s="45">
        <f t="shared" si="36"/>
        <v>2</v>
      </c>
      <c r="AB135" s="45" t="str">
        <f t="shared" si="32"/>
        <v>H3AF2021 - 2</v>
      </c>
      <c r="AC135" s="46">
        <f t="shared" si="44"/>
        <v>5</v>
      </c>
      <c r="AD135" s="46">
        <f t="shared" si="45"/>
        <v>5</v>
      </c>
      <c r="AE135" s="46" t="str">
        <f t="shared" si="43"/>
        <v>H3AF2021.</v>
      </c>
      <c r="AF135" s="46" t="str">
        <f t="shared" si="46"/>
        <v>H3AF2021</v>
      </c>
      <c r="AG135" s="47"/>
      <c r="AH135" s="48"/>
      <c r="AI135" s="49"/>
    </row>
    <row r="136" spans="1:35" s="31" customFormat="1" ht="291" customHeight="1" x14ac:dyDescent="0.2">
      <c r="A136" s="35">
        <f>IF(ISBLANK(D136),"",COUNTA($D$2:D136))</f>
        <v>110</v>
      </c>
      <c r="B136" s="36">
        <f t="shared" si="35"/>
        <v>135</v>
      </c>
      <c r="C136" s="37"/>
      <c r="D136" s="36" t="s">
        <v>667</v>
      </c>
      <c r="E136" s="35" t="s">
        <v>2184</v>
      </c>
      <c r="F136" s="52" t="s">
        <v>2101</v>
      </c>
      <c r="G136" s="52" t="s">
        <v>2102</v>
      </c>
      <c r="H136" s="52" t="s">
        <v>2103</v>
      </c>
      <c r="I136" s="52" t="s">
        <v>2104</v>
      </c>
      <c r="J136" s="35" t="s">
        <v>2092</v>
      </c>
      <c r="K136" s="35">
        <v>1</v>
      </c>
      <c r="L136" s="64">
        <v>44757</v>
      </c>
      <c r="M136" s="65">
        <v>44925</v>
      </c>
      <c r="N136" s="43">
        <f t="shared" si="34"/>
        <v>24</v>
      </c>
      <c r="O136" s="38" t="s">
        <v>316</v>
      </c>
      <c r="P136" s="38" t="s">
        <v>2445</v>
      </c>
      <c r="Q136" s="38">
        <v>1</v>
      </c>
      <c r="R136" s="42">
        <f t="shared" si="37"/>
        <v>100</v>
      </c>
      <c r="S136" s="43">
        <f t="shared" si="38"/>
        <v>24</v>
      </c>
      <c r="T136" s="43">
        <f t="shared" si="39"/>
        <v>24</v>
      </c>
      <c r="U136" s="43">
        <f t="shared" si="40"/>
        <v>24</v>
      </c>
      <c r="V136" s="37"/>
      <c r="W136" s="44" t="str">
        <f t="shared" si="41"/>
        <v>CUMPLIDA</v>
      </c>
      <c r="X136" s="44" t="str">
        <f t="shared" si="42"/>
        <v>CUMPLIDO</v>
      </c>
      <c r="Y136" s="35" t="s">
        <v>2182</v>
      </c>
      <c r="Z136" s="35" t="str">
        <f t="shared" ref="Z136:Z199" si="47">AF136</f>
        <v>H4AF2021</v>
      </c>
      <c r="AA136" s="45">
        <f t="shared" si="36"/>
        <v>1</v>
      </c>
      <c r="AB136" s="45" t="str">
        <f t="shared" ref="AB136:AB199" si="48">CONCATENATE(Z136," - ",AA136)</f>
        <v>H4AF2021 - 1</v>
      </c>
      <c r="AC136" s="46">
        <f t="shared" si="44"/>
        <v>5</v>
      </c>
      <c r="AD136" s="46">
        <f t="shared" si="45"/>
        <v>5</v>
      </c>
      <c r="AE136" s="46" t="str">
        <f t="shared" si="43"/>
        <v>H4AF2021.</v>
      </c>
      <c r="AF136" s="46" t="str">
        <f t="shared" si="46"/>
        <v>H4AF2021</v>
      </c>
      <c r="AG136" s="47"/>
      <c r="AH136" s="48"/>
      <c r="AI136" s="49"/>
    </row>
    <row r="137" spans="1:35" s="31" customFormat="1" ht="291" customHeight="1" x14ac:dyDescent="0.2">
      <c r="A137" s="35">
        <f>IF(ISBLANK(D137),"",COUNTA($D$2:D137))</f>
        <v>111</v>
      </c>
      <c r="B137" s="36">
        <f t="shared" si="35"/>
        <v>136</v>
      </c>
      <c r="C137" s="37"/>
      <c r="D137" s="36" t="s">
        <v>668</v>
      </c>
      <c r="E137" s="35" t="s">
        <v>86</v>
      </c>
      <c r="F137" s="52" t="s">
        <v>2105</v>
      </c>
      <c r="G137" s="52" t="s">
        <v>2106</v>
      </c>
      <c r="H137" s="52" t="s">
        <v>2107</v>
      </c>
      <c r="I137" s="52" t="s">
        <v>2108</v>
      </c>
      <c r="J137" s="35" t="s">
        <v>2087</v>
      </c>
      <c r="K137" s="35">
        <v>1</v>
      </c>
      <c r="L137" s="64">
        <v>44757</v>
      </c>
      <c r="M137" s="65">
        <v>44925</v>
      </c>
      <c r="N137" s="43">
        <f t="shared" si="34"/>
        <v>24</v>
      </c>
      <c r="O137" s="38" t="s">
        <v>316</v>
      </c>
      <c r="P137" s="38" t="s">
        <v>2445</v>
      </c>
      <c r="Q137" s="38">
        <v>1</v>
      </c>
      <c r="R137" s="42">
        <f t="shared" si="37"/>
        <v>100</v>
      </c>
      <c r="S137" s="43">
        <f t="shared" si="38"/>
        <v>24</v>
      </c>
      <c r="T137" s="43">
        <f t="shared" si="39"/>
        <v>24</v>
      </c>
      <c r="U137" s="43">
        <f t="shared" si="40"/>
        <v>24</v>
      </c>
      <c r="V137" s="37"/>
      <c r="W137" s="44" t="str">
        <f t="shared" si="41"/>
        <v>CUMPLIDA</v>
      </c>
      <c r="X137" s="44" t="str">
        <f t="shared" si="42"/>
        <v>CUMPLIDO</v>
      </c>
      <c r="Y137" s="35" t="s">
        <v>2182</v>
      </c>
      <c r="Z137" s="35" t="str">
        <f t="shared" si="47"/>
        <v>H5AF2021</v>
      </c>
      <c r="AA137" s="45">
        <f t="shared" si="36"/>
        <v>1</v>
      </c>
      <c r="AB137" s="45" t="str">
        <f t="shared" si="48"/>
        <v>H5AF2021 - 1</v>
      </c>
      <c r="AC137" s="46">
        <f t="shared" si="44"/>
        <v>5</v>
      </c>
      <c r="AD137" s="46">
        <f t="shared" si="45"/>
        <v>5</v>
      </c>
      <c r="AE137" s="46" t="str">
        <f t="shared" si="43"/>
        <v>H5AF2021.</v>
      </c>
      <c r="AF137" s="46" t="str">
        <f t="shared" si="46"/>
        <v>H5AF2021</v>
      </c>
      <c r="AG137" s="47"/>
      <c r="AH137" s="48"/>
      <c r="AI137" s="49"/>
    </row>
    <row r="138" spans="1:35" s="31" customFormat="1" ht="291" customHeight="1" x14ac:dyDescent="0.2">
      <c r="A138" s="35">
        <f>IF(ISBLANK(D138),"",COUNTA($D$2:D138))</f>
        <v>112</v>
      </c>
      <c r="B138" s="36">
        <f t="shared" si="35"/>
        <v>137</v>
      </c>
      <c r="C138" s="37"/>
      <c r="D138" s="36" t="s">
        <v>668</v>
      </c>
      <c r="E138" s="35" t="s">
        <v>2186</v>
      </c>
      <c r="F138" s="52" t="s">
        <v>2109</v>
      </c>
      <c r="G138" s="52" t="s">
        <v>2110</v>
      </c>
      <c r="H138" s="52" t="s">
        <v>2111</v>
      </c>
      <c r="I138" s="52" t="s">
        <v>2111</v>
      </c>
      <c r="J138" s="35" t="s">
        <v>2087</v>
      </c>
      <c r="K138" s="35">
        <v>1</v>
      </c>
      <c r="L138" s="64">
        <v>44757</v>
      </c>
      <c r="M138" s="65">
        <v>44925</v>
      </c>
      <c r="N138" s="43">
        <f t="shared" si="34"/>
        <v>24</v>
      </c>
      <c r="O138" s="38" t="s">
        <v>316</v>
      </c>
      <c r="P138" s="38" t="s">
        <v>2445</v>
      </c>
      <c r="Q138" s="38">
        <v>1</v>
      </c>
      <c r="R138" s="42">
        <f t="shared" si="37"/>
        <v>100</v>
      </c>
      <c r="S138" s="43">
        <f t="shared" si="38"/>
        <v>24</v>
      </c>
      <c r="T138" s="43">
        <f t="shared" si="39"/>
        <v>24</v>
      </c>
      <c r="U138" s="43">
        <f t="shared" si="40"/>
        <v>24</v>
      </c>
      <c r="V138" s="37"/>
      <c r="W138" s="44" t="str">
        <f t="shared" si="41"/>
        <v>CUMPLIDA</v>
      </c>
      <c r="X138" s="44" t="str">
        <f t="shared" si="42"/>
        <v>VENCIDO</v>
      </c>
      <c r="Y138" s="35" t="s">
        <v>2182</v>
      </c>
      <c r="Z138" s="35" t="str">
        <f t="shared" si="47"/>
        <v>H6AF2021</v>
      </c>
      <c r="AA138" s="45">
        <f t="shared" si="36"/>
        <v>1</v>
      </c>
      <c r="AB138" s="45" t="str">
        <f t="shared" si="48"/>
        <v>H6AF2021 - 1</v>
      </c>
      <c r="AC138" s="46">
        <f t="shared" si="44"/>
        <v>5</v>
      </c>
      <c r="AD138" s="46">
        <f t="shared" si="45"/>
        <v>1</v>
      </c>
      <c r="AE138" s="46" t="str">
        <f t="shared" si="43"/>
        <v>H6AF2021.</v>
      </c>
      <c r="AF138" s="46" t="str">
        <f t="shared" si="46"/>
        <v>H6AF2021</v>
      </c>
      <c r="AG138" s="47"/>
      <c r="AH138" s="48"/>
      <c r="AI138" s="49"/>
    </row>
    <row r="139" spans="1:35" s="31" customFormat="1" ht="291" customHeight="1" x14ac:dyDescent="0.2">
      <c r="A139" s="35" t="str">
        <f>IF(ISBLANK(D139),"",COUNTA($D$2:D139))</f>
        <v/>
      </c>
      <c r="B139" s="36">
        <f t="shared" si="35"/>
        <v>138</v>
      </c>
      <c r="C139" s="37"/>
      <c r="D139" s="36"/>
      <c r="E139" s="35" t="s">
        <v>2186</v>
      </c>
      <c r="F139" s="52" t="s">
        <v>2112</v>
      </c>
      <c r="G139" s="52" t="s">
        <v>2110</v>
      </c>
      <c r="H139" s="52" t="s">
        <v>2113</v>
      </c>
      <c r="I139" s="52" t="s">
        <v>2113</v>
      </c>
      <c r="J139" s="35" t="s">
        <v>2114</v>
      </c>
      <c r="K139" s="35">
        <v>2</v>
      </c>
      <c r="L139" s="64">
        <v>44757</v>
      </c>
      <c r="M139" s="65">
        <v>44925</v>
      </c>
      <c r="N139" s="43">
        <f t="shared" si="34"/>
        <v>24</v>
      </c>
      <c r="O139" s="38" t="s">
        <v>316</v>
      </c>
      <c r="P139" s="38" t="s">
        <v>2445</v>
      </c>
      <c r="Q139" s="38">
        <v>0</v>
      </c>
      <c r="R139" s="42">
        <f t="shared" si="37"/>
        <v>0</v>
      </c>
      <c r="S139" s="43">
        <f t="shared" si="38"/>
        <v>0</v>
      </c>
      <c r="T139" s="43">
        <f t="shared" si="39"/>
        <v>0</v>
      </c>
      <c r="U139" s="43">
        <f t="shared" si="40"/>
        <v>24</v>
      </c>
      <c r="V139" s="37"/>
      <c r="W139" s="44" t="str">
        <f t="shared" si="41"/>
        <v>VENCIDA</v>
      </c>
      <c r="X139" s="44" t="str">
        <f t="shared" si="42"/>
        <v/>
      </c>
      <c r="Y139" s="35" t="s">
        <v>2182</v>
      </c>
      <c r="Z139" s="35" t="str">
        <f t="shared" si="47"/>
        <v>H6AF2021</v>
      </c>
      <c r="AA139" s="45">
        <f t="shared" si="36"/>
        <v>2</v>
      </c>
      <c r="AB139" s="45" t="str">
        <f t="shared" si="48"/>
        <v>H6AF2021 - 2</v>
      </c>
      <c r="AC139" s="46">
        <f t="shared" si="44"/>
        <v>1</v>
      </c>
      <c r="AD139" s="46">
        <f t="shared" si="45"/>
        <v>1</v>
      </c>
      <c r="AE139" s="46" t="str">
        <f t="shared" si="43"/>
        <v>H6AF2021.</v>
      </c>
      <c r="AF139" s="46" t="str">
        <f t="shared" si="46"/>
        <v>H6AF2021</v>
      </c>
      <c r="AG139" s="47"/>
      <c r="AH139" s="48"/>
      <c r="AI139" s="49"/>
    </row>
    <row r="140" spans="1:35" s="31" customFormat="1" ht="291" customHeight="1" x14ac:dyDescent="0.2">
      <c r="A140" s="35">
        <f>IF(ISBLANK(D140),"",COUNTA($D$2:D140))</f>
        <v>113</v>
      </c>
      <c r="B140" s="36">
        <f t="shared" si="35"/>
        <v>139</v>
      </c>
      <c r="C140" s="37"/>
      <c r="D140" s="36" t="s">
        <v>667</v>
      </c>
      <c r="E140" s="35" t="s">
        <v>2185</v>
      </c>
      <c r="F140" s="52" t="s">
        <v>2115</v>
      </c>
      <c r="G140" s="52" t="s">
        <v>2116</v>
      </c>
      <c r="H140" s="52" t="s">
        <v>2117</v>
      </c>
      <c r="I140" s="52" t="s">
        <v>2118</v>
      </c>
      <c r="J140" s="35" t="s">
        <v>2119</v>
      </c>
      <c r="K140" s="35">
        <v>1</v>
      </c>
      <c r="L140" s="64">
        <v>44757</v>
      </c>
      <c r="M140" s="65">
        <v>44925</v>
      </c>
      <c r="N140" s="43">
        <f t="shared" si="34"/>
        <v>24</v>
      </c>
      <c r="O140" s="38" t="s">
        <v>316</v>
      </c>
      <c r="P140" s="38" t="s">
        <v>2445</v>
      </c>
      <c r="Q140" s="38">
        <v>1</v>
      </c>
      <c r="R140" s="42">
        <f t="shared" si="37"/>
        <v>100</v>
      </c>
      <c r="S140" s="43">
        <f t="shared" si="38"/>
        <v>24</v>
      </c>
      <c r="T140" s="43">
        <f t="shared" si="39"/>
        <v>24</v>
      </c>
      <c r="U140" s="43">
        <f t="shared" si="40"/>
        <v>24</v>
      </c>
      <c r="V140" s="37"/>
      <c r="W140" s="44" t="str">
        <f t="shared" si="41"/>
        <v>CUMPLIDA</v>
      </c>
      <c r="X140" s="44" t="str">
        <f t="shared" si="42"/>
        <v>CUMPLIDO</v>
      </c>
      <c r="Y140" s="35" t="s">
        <v>2182</v>
      </c>
      <c r="Z140" s="35" t="str">
        <f t="shared" si="47"/>
        <v>H7AF2021</v>
      </c>
      <c r="AA140" s="45">
        <f t="shared" si="36"/>
        <v>1</v>
      </c>
      <c r="AB140" s="45" t="str">
        <f t="shared" si="48"/>
        <v>H7AF2021 - 1</v>
      </c>
      <c r="AC140" s="46">
        <f t="shared" si="44"/>
        <v>5</v>
      </c>
      <c r="AD140" s="46">
        <f t="shared" si="45"/>
        <v>5</v>
      </c>
      <c r="AE140" s="46" t="str">
        <f t="shared" si="43"/>
        <v>H7AF2021.</v>
      </c>
      <c r="AF140" s="46" t="str">
        <f t="shared" si="46"/>
        <v>H7AF2021</v>
      </c>
      <c r="AG140" s="47"/>
      <c r="AH140" s="48"/>
      <c r="AI140" s="49"/>
    </row>
    <row r="141" spans="1:35" s="31" customFormat="1" ht="291" customHeight="1" x14ac:dyDescent="0.2">
      <c r="A141" s="35">
        <f>IF(ISBLANK(D141),"",COUNTA($D$2:D141))</f>
        <v>114</v>
      </c>
      <c r="B141" s="36">
        <f t="shared" si="35"/>
        <v>140</v>
      </c>
      <c r="C141" s="37"/>
      <c r="D141" s="36" t="s">
        <v>667</v>
      </c>
      <c r="E141" s="35" t="s">
        <v>2187</v>
      </c>
      <c r="F141" s="67" t="s">
        <v>2582</v>
      </c>
      <c r="G141" s="52" t="s">
        <v>2120</v>
      </c>
      <c r="H141" s="52" t="s">
        <v>2495</v>
      </c>
      <c r="I141" s="52" t="s">
        <v>2496</v>
      </c>
      <c r="J141" s="35" t="s">
        <v>2497</v>
      </c>
      <c r="K141" s="35">
        <v>2</v>
      </c>
      <c r="L141" s="64">
        <v>45139</v>
      </c>
      <c r="M141" s="68">
        <v>45230</v>
      </c>
      <c r="N141" s="43">
        <f t="shared" si="34"/>
        <v>13</v>
      </c>
      <c r="O141" s="38" t="s">
        <v>2583</v>
      </c>
      <c r="P141" s="38" t="s">
        <v>2499</v>
      </c>
      <c r="Q141" s="38">
        <v>0</v>
      </c>
      <c r="R141" s="42">
        <f t="shared" si="37"/>
        <v>0</v>
      </c>
      <c r="S141" s="43">
        <f t="shared" si="38"/>
        <v>0</v>
      </c>
      <c r="T141" s="43">
        <f t="shared" si="39"/>
        <v>0</v>
      </c>
      <c r="U141" s="43">
        <f t="shared" si="40"/>
        <v>0</v>
      </c>
      <c r="V141" s="38"/>
      <c r="W141" s="44" t="str">
        <f t="shared" si="41"/>
        <v>PRÓXIMA A VENCER</v>
      </c>
      <c r="X141" s="44" t="str">
        <f t="shared" si="42"/>
        <v>PRÓXIMO A VENCER</v>
      </c>
      <c r="Y141" s="35" t="s">
        <v>2182</v>
      </c>
      <c r="Z141" s="35" t="str">
        <f t="shared" si="47"/>
        <v>H8AF2021</v>
      </c>
      <c r="AA141" s="45">
        <f t="shared" si="36"/>
        <v>1</v>
      </c>
      <c r="AB141" s="45" t="str">
        <f t="shared" si="48"/>
        <v>H8AF2021 - 1</v>
      </c>
      <c r="AC141" s="46">
        <f t="shared" si="44"/>
        <v>2</v>
      </c>
      <c r="AD141" s="46">
        <f t="shared" si="45"/>
        <v>2</v>
      </c>
      <c r="AE141" s="46" t="str">
        <f t="shared" si="43"/>
        <v>H8AF2021.</v>
      </c>
      <c r="AF141" s="46" t="str">
        <f t="shared" si="46"/>
        <v>H8AF2021</v>
      </c>
      <c r="AG141" s="47"/>
      <c r="AH141" s="48"/>
      <c r="AI141" s="49"/>
    </row>
    <row r="142" spans="1:35" s="31" customFormat="1" ht="291" customHeight="1" x14ac:dyDescent="0.2">
      <c r="A142" s="35">
        <f>IF(ISBLANK(D142),"",COUNTA($D$2:D142))</f>
        <v>115</v>
      </c>
      <c r="B142" s="36">
        <f t="shared" si="35"/>
        <v>141</v>
      </c>
      <c r="C142" s="37"/>
      <c r="D142" s="36" t="s">
        <v>667</v>
      </c>
      <c r="E142" s="35" t="s">
        <v>2187</v>
      </c>
      <c r="F142" s="69" t="s">
        <v>2123</v>
      </c>
      <c r="G142" s="55" t="s">
        <v>2124</v>
      </c>
      <c r="H142" s="39" t="s">
        <v>2125</v>
      </c>
      <c r="I142" s="39" t="s">
        <v>2126</v>
      </c>
      <c r="J142" s="38" t="s">
        <v>2127</v>
      </c>
      <c r="K142" s="38">
        <v>1</v>
      </c>
      <c r="L142" s="64">
        <v>44767</v>
      </c>
      <c r="M142" s="70">
        <v>44834</v>
      </c>
      <c r="N142" s="43">
        <f t="shared" si="34"/>
        <v>9.5714285714285712</v>
      </c>
      <c r="O142" s="38" t="s">
        <v>2177</v>
      </c>
      <c r="P142" s="38" t="s">
        <v>2445</v>
      </c>
      <c r="Q142" s="38">
        <v>1</v>
      </c>
      <c r="R142" s="42">
        <f t="shared" si="37"/>
        <v>100</v>
      </c>
      <c r="S142" s="43">
        <f t="shared" si="38"/>
        <v>9.5714285714285712</v>
      </c>
      <c r="T142" s="43">
        <f t="shared" si="39"/>
        <v>9.5714285714285712</v>
      </c>
      <c r="U142" s="43">
        <f t="shared" si="40"/>
        <v>9.5714285714285712</v>
      </c>
      <c r="V142" s="38" t="s">
        <v>2401</v>
      </c>
      <c r="W142" s="44" t="str">
        <f t="shared" si="41"/>
        <v>CUMPLIDA</v>
      </c>
      <c r="X142" s="44" t="str">
        <f t="shared" si="42"/>
        <v>CUMPLIDO</v>
      </c>
      <c r="Y142" s="35" t="s">
        <v>2182</v>
      </c>
      <c r="Z142" s="35" t="str">
        <f t="shared" si="47"/>
        <v>H9AF2021</v>
      </c>
      <c r="AA142" s="45">
        <f t="shared" si="36"/>
        <v>1</v>
      </c>
      <c r="AB142" s="45" t="str">
        <f t="shared" si="48"/>
        <v>H9AF2021 - 1</v>
      </c>
      <c r="AC142" s="46">
        <f t="shared" si="44"/>
        <v>5</v>
      </c>
      <c r="AD142" s="46">
        <f t="shared" si="45"/>
        <v>5</v>
      </c>
      <c r="AE142" s="46" t="str">
        <f t="shared" si="43"/>
        <v>H9AF2021.</v>
      </c>
      <c r="AF142" s="46" t="str">
        <f t="shared" si="46"/>
        <v>H9AF2021</v>
      </c>
      <c r="AG142" s="47"/>
      <c r="AH142" s="48"/>
      <c r="AI142" s="49"/>
    </row>
    <row r="143" spans="1:35" s="31" customFormat="1" ht="291" customHeight="1" x14ac:dyDescent="0.2">
      <c r="A143" s="35">
        <f>IF(ISBLANK(D143),"",COUNTA($D$2:D143))</f>
        <v>116</v>
      </c>
      <c r="B143" s="36">
        <f t="shared" si="35"/>
        <v>142</v>
      </c>
      <c r="C143" s="37"/>
      <c r="D143" s="36" t="s">
        <v>667</v>
      </c>
      <c r="E143" s="35" t="s">
        <v>2187</v>
      </c>
      <c r="F143" s="71" t="s">
        <v>2128</v>
      </c>
      <c r="G143" s="72" t="s">
        <v>2129</v>
      </c>
      <c r="H143" s="57" t="s">
        <v>2495</v>
      </c>
      <c r="I143" s="57" t="s">
        <v>2496</v>
      </c>
      <c r="J143" s="73" t="s">
        <v>2497</v>
      </c>
      <c r="K143" s="58">
        <v>2</v>
      </c>
      <c r="L143" s="68">
        <v>45139</v>
      </c>
      <c r="M143" s="74">
        <v>45230</v>
      </c>
      <c r="N143" s="75">
        <v>13</v>
      </c>
      <c r="O143" s="58" t="s">
        <v>2060</v>
      </c>
      <c r="P143" s="38" t="s">
        <v>2499</v>
      </c>
      <c r="Q143" s="38">
        <v>0</v>
      </c>
      <c r="R143" s="42">
        <f t="shared" si="37"/>
        <v>0</v>
      </c>
      <c r="S143" s="43">
        <f t="shared" si="38"/>
        <v>0</v>
      </c>
      <c r="T143" s="43">
        <f t="shared" si="39"/>
        <v>0</v>
      </c>
      <c r="U143" s="43">
        <f t="shared" si="40"/>
        <v>0</v>
      </c>
      <c r="V143" s="38"/>
      <c r="W143" s="44" t="str">
        <f t="shared" si="41"/>
        <v>PRÓXIMA A VENCER</v>
      </c>
      <c r="X143" s="44" t="str">
        <f t="shared" si="42"/>
        <v>PRÓXIMO A VENCER</v>
      </c>
      <c r="Y143" s="35" t="s">
        <v>2182</v>
      </c>
      <c r="Z143" s="35" t="str">
        <f t="shared" si="47"/>
        <v>H10AF2021</v>
      </c>
      <c r="AA143" s="45">
        <f t="shared" si="36"/>
        <v>1</v>
      </c>
      <c r="AB143" s="45" t="str">
        <f t="shared" si="48"/>
        <v>H10AF2021 - 1</v>
      </c>
      <c r="AC143" s="46">
        <f t="shared" si="44"/>
        <v>2</v>
      </c>
      <c r="AD143" s="46">
        <f t="shared" si="45"/>
        <v>2</v>
      </c>
      <c r="AE143" s="46" t="str">
        <f t="shared" si="43"/>
        <v>H10AF2021.</v>
      </c>
      <c r="AF143" s="46" t="str">
        <f t="shared" si="46"/>
        <v>H10AF2021</v>
      </c>
      <c r="AG143" s="47"/>
      <c r="AH143" s="48"/>
      <c r="AI143" s="49"/>
    </row>
    <row r="144" spans="1:35" s="31" customFormat="1" ht="291" customHeight="1" x14ac:dyDescent="0.2">
      <c r="A144" s="35">
        <f>IF(ISBLANK(D144),"",COUNTA($D$2:D144))</f>
        <v>117</v>
      </c>
      <c r="B144" s="36">
        <f t="shared" si="35"/>
        <v>143</v>
      </c>
      <c r="C144" s="37"/>
      <c r="D144" s="38" t="s">
        <v>668</v>
      </c>
      <c r="E144" s="35" t="s">
        <v>2187</v>
      </c>
      <c r="F144" s="55" t="s">
        <v>2130</v>
      </c>
      <c r="G144" s="55" t="s">
        <v>2131</v>
      </c>
      <c r="H144" s="39" t="s">
        <v>2132</v>
      </c>
      <c r="I144" s="39" t="s">
        <v>2133</v>
      </c>
      <c r="J144" s="38" t="s">
        <v>2134</v>
      </c>
      <c r="K144" s="38">
        <v>3</v>
      </c>
      <c r="L144" s="64">
        <v>44788</v>
      </c>
      <c r="M144" s="65">
        <v>44926</v>
      </c>
      <c r="N144" s="43">
        <f t="shared" si="34"/>
        <v>19.714285714285715</v>
      </c>
      <c r="O144" s="38" t="s">
        <v>1595</v>
      </c>
      <c r="P144" s="38" t="s">
        <v>2499</v>
      </c>
      <c r="Q144" s="38">
        <v>0</v>
      </c>
      <c r="R144" s="42">
        <f t="shared" si="37"/>
        <v>0</v>
      </c>
      <c r="S144" s="43">
        <f t="shared" si="38"/>
        <v>0</v>
      </c>
      <c r="T144" s="43">
        <f t="shared" si="39"/>
        <v>0</v>
      </c>
      <c r="U144" s="43">
        <f t="shared" si="40"/>
        <v>19.714285714285715</v>
      </c>
      <c r="V144" s="37"/>
      <c r="W144" s="44" t="str">
        <f t="shared" si="41"/>
        <v>VENCIDA</v>
      </c>
      <c r="X144" s="44" t="str">
        <f t="shared" si="42"/>
        <v>VENCIDO</v>
      </c>
      <c r="Y144" s="35" t="s">
        <v>2182</v>
      </c>
      <c r="Z144" s="35" t="str">
        <f t="shared" si="47"/>
        <v>H11AF2021</v>
      </c>
      <c r="AA144" s="45">
        <f t="shared" si="36"/>
        <v>1</v>
      </c>
      <c r="AB144" s="45" t="str">
        <f t="shared" si="48"/>
        <v>H11AF2021 - 1</v>
      </c>
      <c r="AC144" s="46">
        <f t="shared" si="44"/>
        <v>1</v>
      </c>
      <c r="AD144" s="46">
        <f t="shared" si="45"/>
        <v>1</v>
      </c>
      <c r="AE144" s="46" t="str">
        <f t="shared" si="43"/>
        <v>H11AF2021.</v>
      </c>
      <c r="AF144" s="46" t="str">
        <f t="shared" si="46"/>
        <v>H11AF2021</v>
      </c>
      <c r="AG144" s="47"/>
      <c r="AH144" s="48"/>
      <c r="AI144" s="49"/>
    </row>
    <row r="145" spans="1:35" s="31" customFormat="1" ht="291" customHeight="1" x14ac:dyDescent="0.2">
      <c r="A145" s="35">
        <f>IF(ISBLANK(D145),"",COUNTA($D$2:D145))</f>
        <v>118</v>
      </c>
      <c r="B145" s="36">
        <f t="shared" si="35"/>
        <v>144</v>
      </c>
      <c r="C145" s="37"/>
      <c r="D145" s="38" t="s">
        <v>667</v>
      </c>
      <c r="E145" s="35" t="s">
        <v>2187</v>
      </c>
      <c r="F145" s="55" t="s">
        <v>2135</v>
      </c>
      <c r="G145" s="55" t="s">
        <v>2136</v>
      </c>
      <c r="H145" s="39" t="s">
        <v>2121</v>
      </c>
      <c r="I145" s="39" t="s">
        <v>1916</v>
      </c>
      <c r="J145" s="38" t="s">
        <v>2122</v>
      </c>
      <c r="K145" s="38">
        <v>5</v>
      </c>
      <c r="L145" s="64">
        <v>44767</v>
      </c>
      <c r="M145" s="65">
        <v>44895</v>
      </c>
      <c r="N145" s="43">
        <f t="shared" si="34"/>
        <v>18.285714285714285</v>
      </c>
      <c r="O145" s="38" t="s">
        <v>2178</v>
      </c>
      <c r="P145" s="38" t="s">
        <v>2506</v>
      </c>
      <c r="Q145" s="38">
        <v>5</v>
      </c>
      <c r="R145" s="42">
        <f t="shared" si="37"/>
        <v>100</v>
      </c>
      <c r="S145" s="43">
        <f t="shared" si="38"/>
        <v>18.285714285714285</v>
      </c>
      <c r="T145" s="43">
        <f t="shared" si="39"/>
        <v>18.285714285714285</v>
      </c>
      <c r="U145" s="43">
        <f t="shared" si="40"/>
        <v>18.285714285714285</v>
      </c>
      <c r="V145" s="37"/>
      <c r="W145" s="44" t="str">
        <f t="shared" si="41"/>
        <v>CUMPLIDA</v>
      </c>
      <c r="X145" s="44" t="str">
        <f t="shared" si="42"/>
        <v>CUMPLIDO</v>
      </c>
      <c r="Y145" s="35" t="s">
        <v>2182</v>
      </c>
      <c r="Z145" s="35" t="str">
        <f t="shared" si="47"/>
        <v>H12AF2021</v>
      </c>
      <c r="AA145" s="45">
        <f t="shared" si="36"/>
        <v>1</v>
      </c>
      <c r="AB145" s="45" t="str">
        <f t="shared" si="48"/>
        <v>H12AF2021 - 1</v>
      </c>
      <c r="AC145" s="46">
        <f t="shared" si="44"/>
        <v>5</v>
      </c>
      <c r="AD145" s="46">
        <f t="shared" si="45"/>
        <v>5</v>
      </c>
      <c r="AE145" s="46" t="str">
        <f t="shared" si="43"/>
        <v>H12AF2021.</v>
      </c>
      <c r="AF145" s="46" t="str">
        <f t="shared" si="46"/>
        <v>H12AF2021</v>
      </c>
      <c r="AG145" s="47"/>
      <c r="AH145" s="48"/>
      <c r="AI145" s="49"/>
    </row>
    <row r="146" spans="1:35" s="31" customFormat="1" ht="291" customHeight="1" x14ac:dyDescent="0.2">
      <c r="A146" s="35">
        <f>IF(ISBLANK(D146),"",COUNTA($D$2:D146))</f>
        <v>119</v>
      </c>
      <c r="B146" s="36">
        <f t="shared" si="35"/>
        <v>145</v>
      </c>
      <c r="C146" s="37"/>
      <c r="D146" s="38" t="s">
        <v>667</v>
      </c>
      <c r="E146" s="54" t="s">
        <v>14</v>
      </c>
      <c r="F146" s="55" t="s">
        <v>2137</v>
      </c>
      <c r="G146" s="55" t="s">
        <v>2138</v>
      </c>
      <c r="H146" s="39" t="s">
        <v>2139</v>
      </c>
      <c r="I146" s="39" t="s">
        <v>2140</v>
      </c>
      <c r="J146" s="38" t="s">
        <v>2046</v>
      </c>
      <c r="K146" s="38">
        <v>5</v>
      </c>
      <c r="L146" s="64">
        <v>44809</v>
      </c>
      <c r="M146" s="65">
        <v>44910</v>
      </c>
      <c r="N146" s="43">
        <f t="shared" si="34"/>
        <v>14.428571428571429</v>
      </c>
      <c r="O146" s="38" t="s">
        <v>2179</v>
      </c>
      <c r="P146" s="38" t="s">
        <v>2473</v>
      </c>
      <c r="Q146" s="38">
        <v>1</v>
      </c>
      <c r="R146" s="42">
        <f t="shared" si="37"/>
        <v>20</v>
      </c>
      <c r="S146" s="43">
        <f t="shared" si="38"/>
        <v>2.8857142857142857</v>
      </c>
      <c r="T146" s="43">
        <f t="shared" si="39"/>
        <v>2.8857142857142857</v>
      </c>
      <c r="U146" s="43">
        <f t="shared" si="40"/>
        <v>14.428571428571429</v>
      </c>
      <c r="V146" s="37"/>
      <c r="W146" s="44" t="str">
        <f t="shared" si="41"/>
        <v>VENCIDA</v>
      </c>
      <c r="X146" s="44" t="str">
        <f t="shared" si="42"/>
        <v>VENCIDO</v>
      </c>
      <c r="Y146" s="35" t="s">
        <v>2182</v>
      </c>
      <c r="Z146" s="35" t="str">
        <f t="shared" si="47"/>
        <v>H13AF2021</v>
      </c>
      <c r="AA146" s="45">
        <f t="shared" si="36"/>
        <v>1</v>
      </c>
      <c r="AB146" s="45" t="str">
        <f t="shared" si="48"/>
        <v>H13AF2021 - 1</v>
      </c>
      <c r="AC146" s="46">
        <f t="shared" si="44"/>
        <v>1</v>
      </c>
      <c r="AD146" s="46">
        <f t="shared" si="45"/>
        <v>1</v>
      </c>
      <c r="AE146" s="46" t="str">
        <f t="shared" si="43"/>
        <v>H13AF2021.</v>
      </c>
      <c r="AF146" s="46" t="str">
        <f t="shared" si="46"/>
        <v>H13AF2021</v>
      </c>
      <c r="AG146" s="47"/>
      <c r="AH146" s="48"/>
      <c r="AI146" s="49"/>
    </row>
    <row r="147" spans="1:35" s="31" customFormat="1" ht="291" customHeight="1" x14ac:dyDescent="0.2">
      <c r="A147" s="35" t="str">
        <f>IF(ISBLANK(D147),"",COUNTA($D$2:D147))</f>
        <v/>
      </c>
      <c r="B147" s="36">
        <f t="shared" si="35"/>
        <v>146</v>
      </c>
      <c r="C147" s="37"/>
      <c r="D147" s="38"/>
      <c r="E147" s="54" t="s">
        <v>14</v>
      </c>
      <c r="F147" s="55" t="s">
        <v>2141</v>
      </c>
      <c r="G147" s="55" t="s">
        <v>2138</v>
      </c>
      <c r="H147" s="39" t="s">
        <v>2142</v>
      </c>
      <c r="I147" s="39" t="s">
        <v>2143</v>
      </c>
      <c r="J147" s="38" t="s">
        <v>2144</v>
      </c>
      <c r="K147" s="38">
        <v>2</v>
      </c>
      <c r="L147" s="64">
        <v>44788</v>
      </c>
      <c r="M147" s="65">
        <v>44895</v>
      </c>
      <c r="N147" s="43">
        <f t="shared" si="34"/>
        <v>15.285714285714286</v>
      </c>
      <c r="O147" s="38" t="s">
        <v>2769</v>
      </c>
      <c r="P147" s="38" t="s">
        <v>2499</v>
      </c>
      <c r="Q147" s="38">
        <v>0</v>
      </c>
      <c r="R147" s="42">
        <f t="shared" si="37"/>
        <v>0</v>
      </c>
      <c r="S147" s="43">
        <f t="shared" si="38"/>
        <v>0</v>
      </c>
      <c r="T147" s="43">
        <f t="shared" si="39"/>
        <v>0</v>
      </c>
      <c r="U147" s="43">
        <f t="shared" si="40"/>
        <v>15.285714285714286</v>
      </c>
      <c r="V147" s="37"/>
      <c r="W147" s="44" t="str">
        <f t="shared" si="41"/>
        <v>VENCIDA</v>
      </c>
      <c r="X147" s="44" t="str">
        <f t="shared" si="42"/>
        <v/>
      </c>
      <c r="Y147" s="35" t="s">
        <v>2182</v>
      </c>
      <c r="Z147" s="35" t="str">
        <f t="shared" si="47"/>
        <v>H13AF2021</v>
      </c>
      <c r="AA147" s="45">
        <f t="shared" si="36"/>
        <v>2</v>
      </c>
      <c r="AB147" s="45" t="str">
        <f t="shared" si="48"/>
        <v>H13AF2021 - 2</v>
      </c>
      <c r="AC147" s="46">
        <f t="shared" si="44"/>
        <v>1</v>
      </c>
      <c r="AD147" s="46">
        <f t="shared" si="45"/>
        <v>1</v>
      </c>
      <c r="AE147" s="46" t="str">
        <f t="shared" si="43"/>
        <v>H13AF2021.</v>
      </c>
      <c r="AF147" s="46" t="str">
        <f t="shared" si="46"/>
        <v>H13AF2021</v>
      </c>
      <c r="AG147" s="47"/>
      <c r="AH147" s="48"/>
      <c r="AI147" s="49"/>
    </row>
    <row r="148" spans="1:35" s="31" customFormat="1" ht="291" customHeight="1" x14ac:dyDescent="0.2">
      <c r="A148" s="35">
        <f>IF(ISBLANK(D148),"",COUNTA($D$2:D148))</f>
        <v>120</v>
      </c>
      <c r="B148" s="36">
        <f t="shared" si="35"/>
        <v>147</v>
      </c>
      <c r="C148" s="37"/>
      <c r="D148" s="38" t="s">
        <v>2145</v>
      </c>
      <c r="E148" s="54" t="s">
        <v>2188</v>
      </c>
      <c r="F148" s="39" t="s">
        <v>2146</v>
      </c>
      <c r="G148" s="76" t="s">
        <v>2147</v>
      </c>
      <c r="H148" s="39" t="s">
        <v>2148</v>
      </c>
      <c r="I148" s="39" t="s">
        <v>2149</v>
      </c>
      <c r="J148" s="38" t="s">
        <v>2100</v>
      </c>
      <c r="K148" s="38">
        <v>2</v>
      </c>
      <c r="L148" s="64">
        <v>44772</v>
      </c>
      <c r="M148" s="65">
        <v>44926</v>
      </c>
      <c r="N148" s="43">
        <f t="shared" si="34"/>
        <v>22</v>
      </c>
      <c r="O148" s="38" t="s">
        <v>1591</v>
      </c>
      <c r="P148" s="38" t="s">
        <v>2478</v>
      </c>
      <c r="Q148" s="38">
        <v>2</v>
      </c>
      <c r="R148" s="42">
        <f t="shared" si="37"/>
        <v>100</v>
      </c>
      <c r="S148" s="43">
        <f t="shared" si="38"/>
        <v>22</v>
      </c>
      <c r="T148" s="43">
        <f t="shared" si="39"/>
        <v>22</v>
      </c>
      <c r="U148" s="43">
        <f t="shared" si="40"/>
        <v>22</v>
      </c>
      <c r="V148" s="37"/>
      <c r="W148" s="44" t="str">
        <f t="shared" si="41"/>
        <v>CUMPLIDA</v>
      </c>
      <c r="X148" s="44" t="str">
        <f t="shared" si="42"/>
        <v>CUMPLIDO</v>
      </c>
      <c r="Y148" s="35" t="s">
        <v>2182</v>
      </c>
      <c r="Z148" s="35" t="str">
        <f t="shared" si="47"/>
        <v>H14AF2021</v>
      </c>
      <c r="AA148" s="45">
        <f t="shared" si="36"/>
        <v>1</v>
      </c>
      <c r="AB148" s="45" t="str">
        <f t="shared" si="48"/>
        <v>H14AF2021 - 1</v>
      </c>
      <c r="AC148" s="46">
        <f t="shared" si="44"/>
        <v>5</v>
      </c>
      <c r="AD148" s="46">
        <f t="shared" si="45"/>
        <v>5</v>
      </c>
      <c r="AE148" s="46" t="str">
        <f t="shared" si="43"/>
        <v>H14AF2021.</v>
      </c>
      <c r="AF148" s="46" t="str">
        <f t="shared" si="46"/>
        <v>H14AF2021</v>
      </c>
      <c r="AG148" s="47"/>
      <c r="AH148" s="48"/>
      <c r="AI148" s="49"/>
    </row>
    <row r="149" spans="1:35" s="31" customFormat="1" ht="291" customHeight="1" x14ac:dyDescent="0.2">
      <c r="A149" s="35">
        <f>IF(ISBLANK(D149),"",COUNTA($D$2:D149))</f>
        <v>121</v>
      </c>
      <c r="B149" s="36">
        <f t="shared" si="35"/>
        <v>148</v>
      </c>
      <c r="C149" s="37"/>
      <c r="D149" s="38" t="s">
        <v>667</v>
      </c>
      <c r="E149" s="54" t="s">
        <v>2189</v>
      </c>
      <c r="F149" s="55" t="s">
        <v>2150</v>
      </c>
      <c r="G149" s="55" t="s">
        <v>2151</v>
      </c>
      <c r="H149" s="39" t="s">
        <v>2121</v>
      </c>
      <c r="I149" s="39" t="s">
        <v>1916</v>
      </c>
      <c r="J149" s="38" t="s">
        <v>2152</v>
      </c>
      <c r="K149" s="38">
        <v>5</v>
      </c>
      <c r="L149" s="64">
        <v>44767</v>
      </c>
      <c r="M149" s="65">
        <v>44895</v>
      </c>
      <c r="N149" s="43">
        <f t="shared" si="34"/>
        <v>18.285714285714285</v>
      </c>
      <c r="O149" s="38" t="s">
        <v>1857</v>
      </c>
      <c r="P149" s="38" t="s">
        <v>2506</v>
      </c>
      <c r="Q149" s="38">
        <v>5</v>
      </c>
      <c r="R149" s="42">
        <f t="shared" si="37"/>
        <v>100</v>
      </c>
      <c r="S149" s="43">
        <f t="shared" si="38"/>
        <v>18.285714285714285</v>
      </c>
      <c r="T149" s="43">
        <f t="shared" si="39"/>
        <v>18.285714285714285</v>
      </c>
      <c r="U149" s="43">
        <f t="shared" si="40"/>
        <v>18.285714285714285</v>
      </c>
      <c r="V149" s="37"/>
      <c r="W149" s="44" t="str">
        <f t="shared" si="41"/>
        <v>CUMPLIDA</v>
      </c>
      <c r="X149" s="44" t="str">
        <f t="shared" si="42"/>
        <v>CUMPLIDO</v>
      </c>
      <c r="Y149" s="35" t="s">
        <v>2182</v>
      </c>
      <c r="Z149" s="35" t="str">
        <f t="shared" si="47"/>
        <v>H15AF2021</v>
      </c>
      <c r="AA149" s="45">
        <f t="shared" si="36"/>
        <v>1</v>
      </c>
      <c r="AB149" s="45" t="str">
        <f t="shared" si="48"/>
        <v>H15AF2021 - 1</v>
      </c>
      <c r="AC149" s="46">
        <f t="shared" si="44"/>
        <v>5</v>
      </c>
      <c r="AD149" s="46">
        <f t="shared" si="45"/>
        <v>5</v>
      </c>
      <c r="AE149" s="46" t="str">
        <f t="shared" si="43"/>
        <v>H15AF2021.</v>
      </c>
      <c r="AF149" s="46" t="str">
        <f t="shared" si="46"/>
        <v>H15AF2021</v>
      </c>
      <c r="AG149" s="47"/>
      <c r="AH149" s="48"/>
      <c r="AI149" s="49"/>
    </row>
    <row r="150" spans="1:35" s="31" customFormat="1" ht="291" customHeight="1" x14ac:dyDescent="0.2">
      <c r="A150" s="35">
        <f>IF(ISBLANK(D150),"",COUNTA($D$2:D150))</f>
        <v>122</v>
      </c>
      <c r="B150" s="36">
        <f t="shared" si="35"/>
        <v>149</v>
      </c>
      <c r="C150" s="37"/>
      <c r="D150" s="38" t="s">
        <v>667</v>
      </c>
      <c r="E150" s="54" t="s">
        <v>14</v>
      </c>
      <c r="F150" s="55" t="s">
        <v>2153</v>
      </c>
      <c r="G150" s="55" t="s">
        <v>2154</v>
      </c>
      <c r="H150" s="39" t="s">
        <v>2155</v>
      </c>
      <c r="I150" s="39" t="s">
        <v>2156</v>
      </c>
      <c r="J150" s="38" t="s">
        <v>2157</v>
      </c>
      <c r="K150" s="38">
        <v>1</v>
      </c>
      <c r="L150" s="64">
        <v>44788</v>
      </c>
      <c r="M150" s="65">
        <v>44895</v>
      </c>
      <c r="N150" s="43">
        <f t="shared" si="34"/>
        <v>15.285714285714286</v>
      </c>
      <c r="O150" s="38" t="s">
        <v>1595</v>
      </c>
      <c r="P150" s="36" t="s">
        <v>2499</v>
      </c>
      <c r="Q150" s="38">
        <v>0</v>
      </c>
      <c r="R150" s="42">
        <f t="shared" si="37"/>
        <v>0</v>
      </c>
      <c r="S150" s="43">
        <f t="shared" si="38"/>
        <v>0</v>
      </c>
      <c r="T150" s="43">
        <f t="shared" si="39"/>
        <v>0</v>
      </c>
      <c r="U150" s="43">
        <f t="shared" si="40"/>
        <v>15.285714285714286</v>
      </c>
      <c r="V150" s="37"/>
      <c r="W150" s="44" t="str">
        <f t="shared" si="41"/>
        <v>VENCIDA</v>
      </c>
      <c r="X150" s="44" t="str">
        <f t="shared" si="42"/>
        <v>VENCIDO</v>
      </c>
      <c r="Y150" s="35" t="s">
        <v>2182</v>
      </c>
      <c r="Z150" s="35" t="str">
        <f t="shared" si="47"/>
        <v>H17AF2021</v>
      </c>
      <c r="AA150" s="45">
        <f t="shared" si="36"/>
        <v>1</v>
      </c>
      <c r="AB150" s="45" t="str">
        <f t="shared" si="48"/>
        <v>H17AF2021 - 1</v>
      </c>
      <c r="AC150" s="46">
        <f t="shared" si="44"/>
        <v>1</v>
      </c>
      <c r="AD150" s="46">
        <f t="shared" si="45"/>
        <v>1</v>
      </c>
      <c r="AE150" s="46" t="str">
        <f t="shared" si="43"/>
        <v>H17AF2021.</v>
      </c>
      <c r="AF150" s="46" t="str">
        <f t="shared" si="46"/>
        <v>H17AF2021</v>
      </c>
      <c r="AG150" s="47"/>
      <c r="AH150" s="48"/>
      <c r="AI150" s="49"/>
    </row>
    <row r="151" spans="1:35" s="31" customFormat="1" ht="291" customHeight="1" x14ac:dyDescent="0.2">
      <c r="A151" s="35">
        <f>IF(ISBLANK(D151),"",COUNTA($D$2:D151))</f>
        <v>123</v>
      </c>
      <c r="B151" s="36">
        <f t="shared" si="35"/>
        <v>150</v>
      </c>
      <c r="C151" s="37"/>
      <c r="D151" s="54" t="s">
        <v>668</v>
      </c>
      <c r="E151" s="54" t="s">
        <v>2190</v>
      </c>
      <c r="F151" s="55" t="s">
        <v>2158</v>
      </c>
      <c r="G151" s="55" t="s">
        <v>2159</v>
      </c>
      <c r="H151" s="39" t="s">
        <v>2160</v>
      </c>
      <c r="I151" s="39" t="s">
        <v>1916</v>
      </c>
      <c r="J151" s="38" t="s">
        <v>2122</v>
      </c>
      <c r="K151" s="38">
        <v>5</v>
      </c>
      <c r="L151" s="64">
        <v>44767</v>
      </c>
      <c r="M151" s="65">
        <v>44895</v>
      </c>
      <c r="N151" s="43">
        <f t="shared" si="34"/>
        <v>18.285714285714285</v>
      </c>
      <c r="O151" s="38" t="s">
        <v>2178</v>
      </c>
      <c r="P151" s="36" t="s">
        <v>2506</v>
      </c>
      <c r="Q151" s="38">
        <v>5</v>
      </c>
      <c r="R151" s="42">
        <f t="shared" si="37"/>
        <v>100</v>
      </c>
      <c r="S151" s="43">
        <f t="shared" si="38"/>
        <v>18.285714285714285</v>
      </c>
      <c r="T151" s="43">
        <f t="shared" si="39"/>
        <v>18.285714285714285</v>
      </c>
      <c r="U151" s="43">
        <f t="shared" si="40"/>
        <v>18.285714285714285</v>
      </c>
      <c r="V151" s="37"/>
      <c r="W151" s="44" t="str">
        <f t="shared" si="41"/>
        <v>CUMPLIDA</v>
      </c>
      <c r="X151" s="44" t="str">
        <f t="shared" si="42"/>
        <v>CUMPLIDO</v>
      </c>
      <c r="Y151" s="35" t="s">
        <v>2182</v>
      </c>
      <c r="Z151" s="35" t="str">
        <f t="shared" si="47"/>
        <v>H19AF2021</v>
      </c>
      <c r="AA151" s="45">
        <f t="shared" si="36"/>
        <v>1</v>
      </c>
      <c r="AB151" s="45" t="str">
        <f t="shared" si="48"/>
        <v>H19AF2021 - 1</v>
      </c>
      <c r="AC151" s="46">
        <f t="shared" si="44"/>
        <v>5</v>
      </c>
      <c r="AD151" s="46">
        <f t="shared" si="45"/>
        <v>5</v>
      </c>
      <c r="AE151" s="46" t="str">
        <f t="shared" si="43"/>
        <v>H19AF2021.</v>
      </c>
      <c r="AF151" s="46" t="str">
        <f t="shared" si="46"/>
        <v>H19AF2021</v>
      </c>
      <c r="AG151" s="47"/>
      <c r="AH151" s="48"/>
      <c r="AI151" s="49"/>
    </row>
    <row r="152" spans="1:35" s="31" customFormat="1" ht="291" customHeight="1" x14ac:dyDescent="0.2">
      <c r="A152" s="35">
        <f>IF(ISBLANK(D152),"",COUNTA($D$2:D152))</f>
        <v>124</v>
      </c>
      <c r="B152" s="36">
        <f t="shared" si="35"/>
        <v>151</v>
      </c>
      <c r="C152" s="37"/>
      <c r="D152" s="54" t="s">
        <v>667</v>
      </c>
      <c r="E152" s="54" t="s">
        <v>2190</v>
      </c>
      <c r="F152" s="55" t="s">
        <v>2161</v>
      </c>
      <c r="G152" s="55" t="s">
        <v>2162</v>
      </c>
      <c r="H152" s="39" t="s">
        <v>2163</v>
      </c>
      <c r="I152" s="39" t="s">
        <v>2164</v>
      </c>
      <c r="J152" s="38" t="s">
        <v>2165</v>
      </c>
      <c r="K152" s="38">
        <v>2</v>
      </c>
      <c r="L152" s="64">
        <v>44805</v>
      </c>
      <c r="M152" s="65">
        <v>44926</v>
      </c>
      <c r="N152" s="43">
        <f t="shared" si="34"/>
        <v>17.285714285714285</v>
      </c>
      <c r="O152" s="38" t="s">
        <v>1595</v>
      </c>
      <c r="P152" s="36" t="s">
        <v>2499</v>
      </c>
      <c r="Q152" s="38">
        <v>0</v>
      </c>
      <c r="R152" s="42">
        <f t="shared" si="37"/>
        <v>0</v>
      </c>
      <c r="S152" s="43">
        <f t="shared" si="38"/>
        <v>0</v>
      </c>
      <c r="T152" s="43">
        <f t="shared" si="39"/>
        <v>0</v>
      </c>
      <c r="U152" s="43">
        <f t="shared" si="40"/>
        <v>17.285714285714285</v>
      </c>
      <c r="V152" s="37"/>
      <c r="W152" s="44" t="str">
        <f t="shared" si="41"/>
        <v>VENCIDA</v>
      </c>
      <c r="X152" s="44" t="str">
        <f t="shared" si="42"/>
        <v>VENCIDO</v>
      </c>
      <c r="Y152" s="35" t="s">
        <v>2182</v>
      </c>
      <c r="Z152" s="35" t="str">
        <f t="shared" si="47"/>
        <v>H20AF2021</v>
      </c>
      <c r="AA152" s="45">
        <f t="shared" si="36"/>
        <v>1</v>
      </c>
      <c r="AB152" s="45" t="str">
        <f t="shared" si="48"/>
        <v>H20AF2021 - 1</v>
      </c>
      <c r="AC152" s="46">
        <f t="shared" si="44"/>
        <v>1</v>
      </c>
      <c r="AD152" s="46">
        <f t="shared" si="45"/>
        <v>1</v>
      </c>
      <c r="AE152" s="46" t="str">
        <f t="shared" si="43"/>
        <v>H20AF2021.</v>
      </c>
      <c r="AF152" s="46" t="str">
        <f t="shared" si="46"/>
        <v>H20AF2021</v>
      </c>
      <c r="AG152" s="47"/>
      <c r="AH152" s="48"/>
      <c r="AI152" s="49"/>
    </row>
    <row r="153" spans="1:35" s="31" customFormat="1" ht="291" customHeight="1" x14ac:dyDescent="0.2">
      <c r="A153" s="35">
        <f>IF(ISBLANK(D153),"",COUNTA($D$2:D153))</f>
        <v>125</v>
      </c>
      <c r="B153" s="36">
        <f t="shared" si="35"/>
        <v>152</v>
      </c>
      <c r="C153" s="37"/>
      <c r="D153" s="54" t="s">
        <v>668</v>
      </c>
      <c r="E153" s="54" t="s">
        <v>2191</v>
      </c>
      <c r="F153" s="55" t="s">
        <v>2166</v>
      </c>
      <c r="G153" s="55" t="s">
        <v>2167</v>
      </c>
      <c r="H153" s="39" t="s">
        <v>2168</v>
      </c>
      <c r="I153" s="39" t="s">
        <v>2169</v>
      </c>
      <c r="J153" s="38" t="s">
        <v>2157</v>
      </c>
      <c r="K153" s="38">
        <v>1</v>
      </c>
      <c r="L153" s="64">
        <v>44788</v>
      </c>
      <c r="M153" s="65">
        <v>44926</v>
      </c>
      <c r="N153" s="43">
        <f t="shared" si="34"/>
        <v>19.714285714285715</v>
      </c>
      <c r="O153" s="38" t="s">
        <v>1595</v>
      </c>
      <c r="P153" s="36" t="s">
        <v>2499</v>
      </c>
      <c r="Q153" s="38">
        <v>0</v>
      </c>
      <c r="R153" s="42">
        <f t="shared" si="37"/>
        <v>0</v>
      </c>
      <c r="S153" s="43">
        <f t="shared" si="38"/>
        <v>0</v>
      </c>
      <c r="T153" s="43">
        <f t="shared" si="39"/>
        <v>0</v>
      </c>
      <c r="U153" s="43">
        <f t="shared" si="40"/>
        <v>19.714285714285715</v>
      </c>
      <c r="V153" s="37"/>
      <c r="W153" s="44" t="str">
        <f t="shared" si="41"/>
        <v>VENCIDA</v>
      </c>
      <c r="X153" s="44" t="str">
        <f t="shared" si="42"/>
        <v>VENCIDO</v>
      </c>
      <c r="Y153" s="35" t="s">
        <v>2182</v>
      </c>
      <c r="Z153" s="35" t="str">
        <f t="shared" si="47"/>
        <v>H21AF2021</v>
      </c>
      <c r="AA153" s="45">
        <f t="shared" si="36"/>
        <v>1</v>
      </c>
      <c r="AB153" s="45" t="str">
        <f t="shared" si="48"/>
        <v>H21AF2021 - 1</v>
      </c>
      <c r="AC153" s="46">
        <f t="shared" si="44"/>
        <v>1</v>
      </c>
      <c r="AD153" s="46">
        <f t="shared" si="45"/>
        <v>1</v>
      </c>
      <c r="AE153" s="46" t="str">
        <f t="shared" si="43"/>
        <v>H21AF2021.</v>
      </c>
      <c r="AF153" s="46" t="str">
        <f t="shared" si="46"/>
        <v>H21AF2021</v>
      </c>
      <c r="AG153" s="47"/>
      <c r="AH153" s="48"/>
      <c r="AI153" s="49"/>
    </row>
    <row r="154" spans="1:35" s="31" customFormat="1" ht="291" customHeight="1" x14ac:dyDescent="0.2">
      <c r="A154" s="35">
        <f>IF(ISBLANK(D154),"",COUNTA($D$2:D154))</f>
        <v>126</v>
      </c>
      <c r="B154" s="36">
        <f t="shared" si="35"/>
        <v>153</v>
      </c>
      <c r="C154" s="37"/>
      <c r="D154" s="54" t="s">
        <v>2170</v>
      </c>
      <c r="E154" s="54" t="s">
        <v>2191</v>
      </c>
      <c r="F154" s="55" t="s">
        <v>2171</v>
      </c>
      <c r="G154" s="55" t="s">
        <v>2172</v>
      </c>
      <c r="H154" s="39" t="s">
        <v>2173</v>
      </c>
      <c r="I154" s="39" t="s">
        <v>2174</v>
      </c>
      <c r="J154" s="38" t="s">
        <v>2175</v>
      </c>
      <c r="K154" s="38">
        <v>2</v>
      </c>
      <c r="L154" s="64">
        <v>44788</v>
      </c>
      <c r="M154" s="65">
        <v>44926</v>
      </c>
      <c r="N154" s="43">
        <f t="shared" ref="N154:N217" si="49">(+M154-L154)/7</f>
        <v>19.714285714285715</v>
      </c>
      <c r="O154" s="38" t="s">
        <v>1595</v>
      </c>
      <c r="P154" s="36" t="s">
        <v>2499</v>
      </c>
      <c r="Q154" s="38">
        <v>0</v>
      </c>
      <c r="R154" s="42">
        <f t="shared" si="37"/>
        <v>0</v>
      </c>
      <c r="S154" s="43">
        <f t="shared" si="38"/>
        <v>0</v>
      </c>
      <c r="T154" s="43">
        <f t="shared" si="39"/>
        <v>0</v>
      </c>
      <c r="U154" s="43">
        <f t="shared" si="40"/>
        <v>19.714285714285715</v>
      </c>
      <c r="V154" s="37"/>
      <c r="W154" s="44" t="str">
        <f t="shared" si="41"/>
        <v>VENCIDA</v>
      </c>
      <c r="X154" s="44" t="str">
        <f t="shared" si="42"/>
        <v>VENCIDO</v>
      </c>
      <c r="Y154" s="35" t="s">
        <v>2182</v>
      </c>
      <c r="Z154" s="35" t="str">
        <f t="shared" si="47"/>
        <v>H22AF2021</v>
      </c>
      <c r="AA154" s="45">
        <f t="shared" si="36"/>
        <v>1</v>
      </c>
      <c r="AB154" s="45" t="str">
        <f t="shared" si="48"/>
        <v>H22AF2021 - 1</v>
      </c>
      <c r="AC154" s="46">
        <f t="shared" si="44"/>
        <v>1</v>
      </c>
      <c r="AD154" s="46">
        <f t="shared" si="45"/>
        <v>1</v>
      </c>
      <c r="AE154" s="46" t="str">
        <f t="shared" si="43"/>
        <v>H22AF2021.</v>
      </c>
      <c r="AF154" s="46" t="str">
        <f t="shared" si="46"/>
        <v>H22AF2021</v>
      </c>
      <c r="AG154" s="47"/>
      <c r="AH154" s="48"/>
      <c r="AI154" s="49"/>
    </row>
    <row r="155" spans="1:35" s="31" customFormat="1" ht="291" customHeight="1" x14ac:dyDescent="0.2">
      <c r="A155" s="35">
        <f>IF(ISBLANK(D155),"",COUNTA($D$2:D155))</f>
        <v>127</v>
      </c>
      <c r="B155" s="36">
        <f t="shared" si="35"/>
        <v>154</v>
      </c>
      <c r="C155" s="37"/>
      <c r="D155" s="36" t="s">
        <v>667</v>
      </c>
      <c r="E155" s="35" t="s">
        <v>1763</v>
      </c>
      <c r="F155" s="39" t="s">
        <v>2353</v>
      </c>
      <c r="G155" s="39" t="s">
        <v>2065</v>
      </c>
      <c r="H155" s="52" t="s">
        <v>2066</v>
      </c>
      <c r="I155" s="52" t="s">
        <v>1926</v>
      </c>
      <c r="J155" s="35" t="s">
        <v>2067</v>
      </c>
      <c r="K155" s="35">
        <v>1</v>
      </c>
      <c r="L155" s="63">
        <v>44865</v>
      </c>
      <c r="M155" s="63">
        <v>44926</v>
      </c>
      <c r="N155" s="43">
        <f t="shared" si="49"/>
        <v>8.7142857142857135</v>
      </c>
      <c r="O155" s="38" t="s">
        <v>1595</v>
      </c>
      <c r="P155" s="36" t="s">
        <v>2499</v>
      </c>
      <c r="Q155" s="38">
        <v>0</v>
      </c>
      <c r="R155" s="42">
        <f t="shared" si="37"/>
        <v>0</v>
      </c>
      <c r="S155" s="43">
        <f t="shared" si="38"/>
        <v>0</v>
      </c>
      <c r="T155" s="43">
        <f t="shared" si="39"/>
        <v>0</v>
      </c>
      <c r="U155" s="43">
        <f t="shared" si="40"/>
        <v>8.7142857142857135</v>
      </c>
      <c r="V155" s="37"/>
      <c r="W155" s="44" t="str">
        <f t="shared" si="41"/>
        <v>VENCIDA</v>
      </c>
      <c r="X155" s="44" t="str">
        <f t="shared" si="42"/>
        <v>VENCIDO</v>
      </c>
      <c r="Y155" s="35" t="s">
        <v>2068</v>
      </c>
      <c r="Z155" s="35" t="str">
        <f t="shared" si="47"/>
        <v>H1Denuncia2021-216384</v>
      </c>
      <c r="AA155" s="45">
        <f t="shared" si="36"/>
        <v>1</v>
      </c>
      <c r="AB155" s="45" t="str">
        <f t="shared" si="48"/>
        <v>H1Denuncia2021-216384 - 1</v>
      </c>
      <c r="AC155" s="46">
        <f t="shared" si="44"/>
        <v>1</v>
      </c>
      <c r="AD155" s="46">
        <f t="shared" si="45"/>
        <v>1</v>
      </c>
      <c r="AE155" s="46" t="str">
        <f t="shared" si="43"/>
        <v>H1Denuncia2021-216384.</v>
      </c>
      <c r="AF155" s="46" t="str">
        <f t="shared" si="46"/>
        <v>H1Denuncia2021-216384</v>
      </c>
      <c r="AG155" s="47"/>
      <c r="AH155" s="48"/>
      <c r="AI155" s="49"/>
    </row>
    <row r="156" spans="1:35" s="31" customFormat="1" ht="291" customHeight="1" x14ac:dyDescent="0.2">
      <c r="A156" s="35" t="str">
        <f>IF(ISBLANK(D156),"",COUNTA($D$2:D156))</f>
        <v/>
      </c>
      <c r="B156" s="36">
        <f t="shared" si="35"/>
        <v>155</v>
      </c>
      <c r="C156" s="37"/>
      <c r="D156" s="36"/>
      <c r="E156" s="35" t="s">
        <v>1763</v>
      </c>
      <c r="F156" s="39" t="s">
        <v>2354</v>
      </c>
      <c r="G156" s="39" t="s">
        <v>2065</v>
      </c>
      <c r="H156" s="39" t="s">
        <v>2069</v>
      </c>
      <c r="I156" s="39" t="s">
        <v>2070</v>
      </c>
      <c r="J156" s="38" t="s">
        <v>2071</v>
      </c>
      <c r="K156" s="38">
        <v>1</v>
      </c>
      <c r="L156" s="64">
        <v>44865</v>
      </c>
      <c r="M156" s="64">
        <v>44926</v>
      </c>
      <c r="N156" s="61">
        <f t="shared" si="49"/>
        <v>8.7142857142857135</v>
      </c>
      <c r="O156" s="38" t="s">
        <v>1595</v>
      </c>
      <c r="P156" s="36" t="s">
        <v>2499</v>
      </c>
      <c r="Q156" s="38">
        <v>0</v>
      </c>
      <c r="R156" s="42">
        <f t="shared" si="37"/>
        <v>0</v>
      </c>
      <c r="S156" s="43">
        <f t="shared" si="38"/>
        <v>0</v>
      </c>
      <c r="T156" s="43">
        <f t="shared" si="39"/>
        <v>0</v>
      </c>
      <c r="U156" s="43">
        <f t="shared" si="40"/>
        <v>8.7142857142857135</v>
      </c>
      <c r="V156" s="37"/>
      <c r="W156" s="44" t="str">
        <f t="shared" si="41"/>
        <v>VENCIDA</v>
      </c>
      <c r="X156" s="44" t="str">
        <f t="shared" si="42"/>
        <v/>
      </c>
      <c r="Y156" s="35" t="s">
        <v>2068</v>
      </c>
      <c r="Z156" s="35" t="str">
        <f t="shared" si="47"/>
        <v>H1Denuncia2021-216384</v>
      </c>
      <c r="AA156" s="45">
        <f t="shared" si="36"/>
        <v>2</v>
      </c>
      <c r="AB156" s="45" t="str">
        <f t="shared" si="48"/>
        <v>H1Denuncia2021-216384 - 2</v>
      </c>
      <c r="AC156" s="46">
        <f t="shared" si="44"/>
        <v>1</v>
      </c>
      <c r="AD156" s="46">
        <f t="shared" si="45"/>
        <v>1</v>
      </c>
      <c r="AE156" s="46" t="str">
        <f t="shared" si="43"/>
        <v>H1Denuncia2021-216384.</v>
      </c>
      <c r="AF156" s="46" t="str">
        <f t="shared" si="46"/>
        <v>H1Denuncia2021-216384</v>
      </c>
      <c r="AG156" s="47"/>
      <c r="AH156" s="48"/>
      <c r="AI156" s="49"/>
    </row>
    <row r="157" spans="1:35" s="31" customFormat="1" ht="291" customHeight="1" x14ac:dyDescent="0.2">
      <c r="A157" s="35">
        <f>IF(ISBLANK(D157),"",COUNTA($D$2:D157))</f>
        <v>128</v>
      </c>
      <c r="B157" s="36">
        <f t="shared" si="35"/>
        <v>156</v>
      </c>
      <c r="C157" s="37"/>
      <c r="D157" s="36" t="s">
        <v>668</v>
      </c>
      <c r="E157" s="35" t="s">
        <v>1763</v>
      </c>
      <c r="F157" s="67" t="s">
        <v>1991</v>
      </c>
      <c r="G157" s="52" t="s">
        <v>2052</v>
      </c>
      <c r="H157" s="52" t="s">
        <v>2495</v>
      </c>
      <c r="I157" s="52" t="s">
        <v>2496</v>
      </c>
      <c r="J157" s="35" t="s">
        <v>2497</v>
      </c>
      <c r="K157" s="35">
        <v>2</v>
      </c>
      <c r="L157" s="64">
        <v>45139</v>
      </c>
      <c r="M157" s="64">
        <v>45230</v>
      </c>
      <c r="N157" s="61">
        <f t="shared" si="49"/>
        <v>13</v>
      </c>
      <c r="O157" s="38" t="s">
        <v>2060</v>
      </c>
      <c r="P157" s="36" t="s">
        <v>2499</v>
      </c>
      <c r="Q157" s="38">
        <v>0</v>
      </c>
      <c r="R157" s="42">
        <f t="shared" si="37"/>
        <v>0</v>
      </c>
      <c r="S157" s="43">
        <f t="shared" si="38"/>
        <v>0</v>
      </c>
      <c r="T157" s="43">
        <f t="shared" si="39"/>
        <v>0</v>
      </c>
      <c r="U157" s="43">
        <f t="shared" si="40"/>
        <v>0</v>
      </c>
      <c r="V157" s="38"/>
      <c r="W157" s="44" t="str">
        <f t="shared" si="41"/>
        <v>PRÓXIMA A VENCER</v>
      </c>
      <c r="X157" s="44" t="str">
        <f t="shared" si="42"/>
        <v>VENCIDO</v>
      </c>
      <c r="Y157" s="35" t="s">
        <v>2051</v>
      </c>
      <c r="Z157" s="35" t="str">
        <f t="shared" si="47"/>
        <v>H1ACGuaviare</v>
      </c>
      <c r="AA157" s="45">
        <f t="shared" si="36"/>
        <v>1</v>
      </c>
      <c r="AB157" s="45" t="str">
        <f t="shared" si="48"/>
        <v>H1ACGuaviare - 1</v>
      </c>
      <c r="AC157" s="46">
        <f t="shared" si="44"/>
        <v>2</v>
      </c>
      <c r="AD157" s="46">
        <f t="shared" si="45"/>
        <v>1</v>
      </c>
      <c r="AE157" s="46" t="str">
        <f t="shared" si="43"/>
        <v>H1ACGuaviare.</v>
      </c>
      <c r="AF157" s="46" t="str">
        <f t="shared" si="46"/>
        <v>H1ACGuaviare</v>
      </c>
      <c r="AG157" s="47"/>
      <c r="AH157" s="48"/>
      <c r="AI157" s="49"/>
    </row>
    <row r="158" spans="1:35" s="31" customFormat="1" ht="291" customHeight="1" x14ac:dyDescent="0.2">
      <c r="A158" s="35" t="str">
        <f>IF(ISBLANK(D158),"",COUNTA($D$2:D158))</f>
        <v/>
      </c>
      <c r="B158" s="36">
        <f t="shared" si="35"/>
        <v>157</v>
      </c>
      <c r="C158" s="37"/>
      <c r="D158" s="36"/>
      <c r="E158" s="35" t="s">
        <v>1763</v>
      </c>
      <c r="F158" s="77" t="s">
        <v>1993</v>
      </c>
      <c r="G158" s="52" t="s">
        <v>2052</v>
      </c>
      <c r="H158" s="52" t="s">
        <v>1919</v>
      </c>
      <c r="I158" s="52" t="s">
        <v>1920</v>
      </c>
      <c r="J158" s="35" t="s">
        <v>1921</v>
      </c>
      <c r="K158" s="35">
        <v>1</v>
      </c>
      <c r="L158" s="64">
        <v>44767</v>
      </c>
      <c r="M158" s="64">
        <v>44865</v>
      </c>
      <c r="N158" s="61">
        <f t="shared" si="49"/>
        <v>14</v>
      </c>
      <c r="O158" s="38" t="s">
        <v>1922</v>
      </c>
      <c r="P158" s="38" t="s">
        <v>2478</v>
      </c>
      <c r="Q158" s="38">
        <v>0</v>
      </c>
      <c r="R158" s="42">
        <f t="shared" si="37"/>
        <v>0</v>
      </c>
      <c r="S158" s="43">
        <f t="shared" si="38"/>
        <v>0</v>
      </c>
      <c r="T158" s="43">
        <f t="shared" si="39"/>
        <v>0</v>
      </c>
      <c r="U158" s="43">
        <f t="shared" si="40"/>
        <v>14</v>
      </c>
      <c r="V158" s="37"/>
      <c r="W158" s="44" t="str">
        <f t="shared" si="41"/>
        <v>VENCIDA</v>
      </c>
      <c r="X158" s="44" t="str">
        <f t="shared" si="42"/>
        <v/>
      </c>
      <c r="Y158" s="35" t="s">
        <v>2051</v>
      </c>
      <c r="Z158" s="35" t="str">
        <f t="shared" si="47"/>
        <v>H1ACGuaviare</v>
      </c>
      <c r="AA158" s="45">
        <f t="shared" si="36"/>
        <v>2</v>
      </c>
      <c r="AB158" s="45" t="str">
        <f t="shared" si="48"/>
        <v>H1ACGuaviare - 2</v>
      </c>
      <c r="AC158" s="46">
        <f t="shared" si="44"/>
        <v>1</v>
      </c>
      <c r="AD158" s="46">
        <f t="shared" si="45"/>
        <v>1</v>
      </c>
      <c r="AE158" s="46" t="str">
        <f t="shared" si="43"/>
        <v>H1ACGuaviare.</v>
      </c>
      <c r="AF158" s="46" t="str">
        <f t="shared" si="46"/>
        <v>H1ACGuaviare</v>
      </c>
      <c r="AG158" s="47"/>
      <c r="AH158" s="48"/>
      <c r="AI158" s="49"/>
    </row>
    <row r="159" spans="1:35" s="31" customFormat="1" ht="291" customHeight="1" x14ac:dyDescent="0.2">
      <c r="A159" s="35" t="str">
        <f>IF(ISBLANK(D159),"",COUNTA($D$2:D159))</f>
        <v/>
      </c>
      <c r="B159" s="36">
        <f t="shared" si="35"/>
        <v>158</v>
      </c>
      <c r="C159" s="37"/>
      <c r="D159" s="36"/>
      <c r="E159" s="35" t="s">
        <v>1763</v>
      </c>
      <c r="F159" s="77" t="s">
        <v>1994</v>
      </c>
      <c r="G159" s="52" t="s">
        <v>1992</v>
      </c>
      <c r="H159" s="52" t="s">
        <v>1919</v>
      </c>
      <c r="I159" s="52" t="s">
        <v>1920</v>
      </c>
      <c r="J159" s="35" t="s">
        <v>1924</v>
      </c>
      <c r="K159" s="35">
        <v>1</v>
      </c>
      <c r="L159" s="64">
        <v>44767</v>
      </c>
      <c r="M159" s="64">
        <v>44865</v>
      </c>
      <c r="N159" s="61">
        <f t="shared" si="49"/>
        <v>14</v>
      </c>
      <c r="O159" s="38" t="s">
        <v>1922</v>
      </c>
      <c r="P159" s="38" t="s">
        <v>2478</v>
      </c>
      <c r="Q159" s="38">
        <v>0</v>
      </c>
      <c r="R159" s="42">
        <f t="shared" si="37"/>
        <v>0</v>
      </c>
      <c r="S159" s="43">
        <f t="shared" si="38"/>
        <v>0</v>
      </c>
      <c r="T159" s="43">
        <f t="shared" si="39"/>
        <v>0</v>
      </c>
      <c r="U159" s="43">
        <f t="shared" si="40"/>
        <v>14</v>
      </c>
      <c r="V159" s="37"/>
      <c r="W159" s="44" t="str">
        <f t="shared" si="41"/>
        <v>VENCIDA</v>
      </c>
      <c r="X159" s="44" t="str">
        <f t="shared" si="42"/>
        <v/>
      </c>
      <c r="Y159" s="35" t="s">
        <v>2051</v>
      </c>
      <c r="Z159" s="35" t="str">
        <f t="shared" si="47"/>
        <v>H1ACGuaviare</v>
      </c>
      <c r="AA159" s="45">
        <f t="shared" si="36"/>
        <v>3</v>
      </c>
      <c r="AB159" s="45" t="str">
        <f t="shared" si="48"/>
        <v>H1ACGuaviare - 3</v>
      </c>
      <c r="AC159" s="46">
        <f t="shared" si="44"/>
        <v>1</v>
      </c>
      <c r="AD159" s="46">
        <f t="shared" si="45"/>
        <v>1</v>
      </c>
      <c r="AE159" s="46" t="str">
        <f t="shared" si="43"/>
        <v>H1ACGuaviare.</v>
      </c>
      <c r="AF159" s="46" t="str">
        <f t="shared" si="46"/>
        <v>H1ACGuaviare</v>
      </c>
      <c r="AG159" s="47"/>
      <c r="AH159" s="48"/>
      <c r="AI159" s="49"/>
    </row>
    <row r="160" spans="1:35" s="31" customFormat="1" ht="291" customHeight="1" x14ac:dyDescent="0.2">
      <c r="A160" s="35" t="str">
        <f>IF(ISBLANK(D160),"",COUNTA($D$2:D160))</f>
        <v/>
      </c>
      <c r="B160" s="36">
        <f t="shared" si="35"/>
        <v>159</v>
      </c>
      <c r="C160" s="37"/>
      <c r="D160" s="36"/>
      <c r="E160" s="35" t="s">
        <v>1763</v>
      </c>
      <c r="F160" s="77" t="s">
        <v>1995</v>
      </c>
      <c r="G160" s="52" t="s">
        <v>2052</v>
      </c>
      <c r="H160" s="52" t="s">
        <v>1919</v>
      </c>
      <c r="I160" s="52" t="s">
        <v>1996</v>
      </c>
      <c r="J160" s="35" t="s">
        <v>1927</v>
      </c>
      <c r="K160" s="35">
        <v>1</v>
      </c>
      <c r="L160" s="64">
        <v>44865</v>
      </c>
      <c r="M160" s="64">
        <v>44926</v>
      </c>
      <c r="N160" s="61">
        <f t="shared" si="49"/>
        <v>8.7142857142857135</v>
      </c>
      <c r="O160" s="38" t="s">
        <v>1946</v>
      </c>
      <c r="P160" s="38" t="s">
        <v>2581</v>
      </c>
      <c r="Q160" s="38">
        <v>0</v>
      </c>
      <c r="R160" s="42">
        <f t="shared" si="37"/>
        <v>0</v>
      </c>
      <c r="S160" s="43">
        <f t="shared" si="38"/>
        <v>0</v>
      </c>
      <c r="T160" s="43">
        <f t="shared" si="39"/>
        <v>0</v>
      </c>
      <c r="U160" s="43">
        <f t="shared" si="40"/>
        <v>8.7142857142857135</v>
      </c>
      <c r="V160" s="37"/>
      <c r="W160" s="44" t="str">
        <f t="shared" si="41"/>
        <v>VENCIDA</v>
      </c>
      <c r="X160" s="44" t="str">
        <f t="shared" si="42"/>
        <v/>
      </c>
      <c r="Y160" s="35" t="s">
        <v>2051</v>
      </c>
      <c r="Z160" s="35" t="str">
        <f t="shared" si="47"/>
        <v>H1ACGuaviare</v>
      </c>
      <c r="AA160" s="45">
        <f t="shared" si="36"/>
        <v>4</v>
      </c>
      <c r="AB160" s="45" t="str">
        <f t="shared" si="48"/>
        <v>H1ACGuaviare - 4</v>
      </c>
      <c r="AC160" s="46">
        <f t="shared" si="44"/>
        <v>1</v>
      </c>
      <c r="AD160" s="46">
        <f t="shared" si="45"/>
        <v>1</v>
      </c>
      <c r="AE160" s="46" t="str">
        <f t="shared" si="43"/>
        <v>H1ACGuaviare.</v>
      </c>
      <c r="AF160" s="46" t="str">
        <f t="shared" si="46"/>
        <v>H1ACGuaviare</v>
      </c>
      <c r="AG160" s="47"/>
      <c r="AH160" s="48"/>
      <c r="AI160" s="49"/>
    </row>
    <row r="161" spans="1:35" s="31" customFormat="1" ht="291" customHeight="1" x14ac:dyDescent="0.2">
      <c r="A161" s="35">
        <f>IF(ISBLANK(D161),"",COUNTA($D$2:D161))</f>
        <v>129</v>
      </c>
      <c r="B161" s="36">
        <f t="shared" si="35"/>
        <v>160</v>
      </c>
      <c r="C161" s="37"/>
      <c r="D161" s="36" t="s">
        <v>668</v>
      </c>
      <c r="E161" s="35" t="s">
        <v>2053</v>
      </c>
      <c r="F161" s="52" t="s">
        <v>1997</v>
      </c>
      <c r="G161" s="52" t="s">
        <v>1998</v>
      </c>
      <c r="H161" s="52" t="s">
        <v>1999</v>
      </c>
      <c r="I161" s="52" t="s">
        <v>2000</v>
      </c>
      <c r="J161" s="35" t="s">
        <v>2001</v>
      </c>
      <c r="K161" s="35">
        <v>1</v>
      </c>
      <c r="L161" s="64">
        <v>44774</v>
      </c>
      <c r="M161" s="65">
        <v>44926</v>
      </c>
      <c r="N161" s="61">
        <f t="shared" si="49"/>
        <v>21.714285714285715</v>
      </c>
      <c r="O161" s="38" t="s">
        <v>2047</v>
      </c>
      <c r="P161" s="38" t="s">
        <v>2584</v>
      </c>
      <c r="Q161" s="38">
        <v>1</v>
      </c>
      <c r="R161" s="42">
        <f t="shared" si="37"/>
        <v>100</v>
      </c>
      <c r="S161" s="43">
        <f t="shared" si="38"/>
        <v>21.714285714285715</v>
      </c>
      <c r="T161" s="43">
        <f t="shared" si="39"/>
        <v>21.714285714285715</v>
      </c>
      <c r="U161" s="43">
        <f t="shared" si="40"/>
        <v>21.714285714285715</v>
      </c>
      <c r="V161" s="37"/>
      <c r="W161" s="44" t="str">
        <f t="shared" si="41"/>
        <v>CUMPLIDA</v>
      </c>
      <c r="X161" s="44" t="str">
        <f t="shared" si="42"/>
        <v>CUMPLIDO</v>
      </c>
      <c r="Y161" s="35" t="s">
        <v>2051</v>
      </c>
      <c r="Z161" s="35" t="str">
        <f t="shared" si="47"/>
        <v>H3ACGuaviare</v>
      </c>
      <c r="AA161" s="45">
        <f t="shared" si="36"/>
        <v>1</v>
      </c>
      <c r="AB161" s="45" t="str">
        <f t="shared" si="48"/>
        <v>H3ACGuaviare - 1</v>
      </c>
      <c r="AC161" s="46">
        <f t="shared" si="44"/>
        <v>5</v>
      </c>
      <c r="AD161" s="46">
        <f t="shared" si="45"/>
        <v>5</v>
      </c>
      <c r="AE161" s="46" t="str">
        <f t="shared" si="43"/>
        <v>H3ACGuaviare.</v>
      </c>
      <c r="AF161" s="46" t="str">
        <f t="shared" si="46"/>
        <v>H3ACGuaviare</v>
      </c>
      <c r="AG161" s="47"/>
      <c r="AH161" s="48"/>
      <c r="AI161" s="49"/>
    </row>
    <row r="162" spans="1:35" s="31" customFormat="1" ht="291" customHeight="1" x14ac:dyDescent="0.2">
      <c r="A162" s="35">
        <f>IF(ISBLANK(D162),"",COUNTA($D$2:D162))</f>
        <v>130</v>
      </c>
      <c r="B162" s="36">
        <f t="shared" si="35"/>
        <v>161</v>
      </c>
      <c r="C162" s="37"/>
      <c r="D162" s="36" t="s">
        <v>668</v>
      </c>
      <c r="E162" s="35" t="s">
        <v>1720</v>
      </c>
      <c r="F162" s="67" t="s">
        <v>2002</v>
      </c>
      <c r="G162" s="52" t="s">
        <v>2003</v>
      </c>
      <c r="H162" s="52" t="s">
        <v>2495</v>
      </c>
      <c r="I162" s="52" t="s">
        <v>2496</v>
      </c>
      <c r="J162" s="35" t="s">
        <v>2497</v>
      </c>
      <c r="K162" s="35">
        <v>2</v>
      </c>
      <c r="L162" s="64">
        <v>45139</v>
      </c>
      <c r="M162" s="65">
        <v>45230</v>
      </c>
      <c r="N162" s="61">
        <f t="shared" si="49"/>
        <v>13</v>
      </c>
      <c r="O162" s="38" t="s">
        <v>1593</v>
      </c>
      <c r="P162" s="36" t="s">
        <v>2499</v>
      </c>
      <c r="Q162" s="38">
        <v>0</v>
      </c>
      <c r="R162" s="42">
        <f t="shared" si="37"/>
        <v>0</v>
      </c>
      <c r="S162" s="43">
        <f t="shared" si="38"/>
        <v>0</v>
      </c>
      <c r="T162" s="43">
        <f t="shared" si="39"/>
        <v>0</v>
      </c>
      <c r="U162" s="43">
        <f t="shared" si="40"/>
        <v>0</v>
      </c>
      <c r="V162" s="38"/>
      <c r="W162" s="44" t="str">
        <f t="shared" si="41"/>
        <v>PRÓXIMA A VENCER</v>
      </c>
      <c r="X162" s="44" t="str">
        <f t="shared" si="42"/>
        <v>VENCIDO</v>
      </c>
      <c r="Y162" s="35" t="s">
        <v>2051</v>
      </c>
      <c r="Z162" s="35" t="str">
        <f t="shared" si="47"/>
        <v>H4ACGuaviare</v>
      </c>
      <c r="AA162" s="45">
        <f t="shared" si="36"/>
        <v>1</v>
      </c>
      <c r="AB162" s="45" t="str">
        <f t="shared" si="48"/>
        <v>H4ACGuaviare - 1</v>
      </c>
      <c r="AC162" s="46">
        <f t="shared" si="44"/>
        <v>2</v>
      </c>
      <c r="AD162" s="46">
        <f t="shared" si="45"/>
        <v>1</v>
      </c>
      <c r="AE162" s="46" t="str">
        <f t="shared" si="43"/>
        <v>H4ACGuaviare.</v>
      </c>
      <c r="AF162" s="46" t="str">
        <f t="shared" si="46"/>
        <v>H4ACGuaviare</v>
      </c>
      <c r="AG162" s="47"/>
      <c r="AH162" s="48"/>
      <c r="AI162" s="49"/>
    </row>
    <row r="163" spans="1:35" s="31" customFormat="1" ht="291" customHeight="1" x14ac:dyDescent="0.2">
      <c r="A163" s="35" t="str">
        <f>IF(ISBLANK(D163),"",COUNTA($D$2:D163))</f>
        <v/>
      </c>
      <c r="B163" s="36">
        <f t="shared" si="35"/>
        <v>162</v>
      </c>
      <c r="C163" s="37"/>
      <c r="D163" s="36"/>
      <c r="E163" s="35" t="s">
        <v>1720</v>
      </c>
      <c r="F163" s="77" t="s">
        <v>2004</v>
      </c>
      <c r="G163" s="52" t="s">
        <v>2003</v>
      </c>
      <c r="H163" s="52" t="s">
        <v>2005</v>
      </c>
      <c r="I163" s="52" t="s">
        <v>2006</v>
      </c>
      <c r="J163" s="35" t="s">
        <v>2007</v>
      </c>
      <c r="K163" s="35">
        <v>1</v>
      </c>
      <c r="L163" s="40">
        <v>44767</v>
      </c>
      <c r="M163" s="65">
        <v>44834</v>
      </c>
      <c r="N163" s="61">
        <f t="shared" si="49"/>
        <v>9.5714285714285712</v>
      </c>
      <c r="O163" s="38" t="s">
        <v>1593</v>
      </c>
      <c r="P163" s="36" t="s">
        <v>2499</v>
      </c>
      <c r="Q163" s="38">
        <v>0</v>
      </c>
      <c r="R163" s="42">
        <f t="shared" si="37"/>
        <v>0</v>
      </c>
      <c r="S163" s="43">
        <f t="shared" si="38"/>
        <v>0</v>
      </c>
      <c r="T163" s="43">
        <f t="shared" si="39"/>
        <v>0</v>
      </c>
      <c r="U163" s="43">
        <f t="shared" si="40"/>
        <v>9.5714285714285712</v>
      </c>
      <c r="V163" s="37"/>
      <c r="W163" s="44" t="str">
        <f t="shared" si="41"/>
        <v>VENCIDA</v>
      </c>
      <c r="X163" s="44" t="str">
        <f t="shared" si="42"/>
        <v/>
      </c>
      <c r="Y163" s="35" t="s">
        <v>2051</v>
      </c>
      <c r="Z163" s="35" t="str">
        <f t="shared" si="47"/>
        <v>H4ACGuaviare</v>
      </c>
      <c r="AA163" s="45">
        <f t="shared" si="36"/>
        <v>2</v>
      </c>
      <c r="AB163" s="45" t="str">
        <f t="shared" si="48"/>
        <v>H4ACGuaviare - 2</v>
      </c>
      <c r="AC163" s="46">
        <f t="shared" si="44"/>
        <v>1</v>
      </c>
      <c r="AD163" s="46">
        <f t="shared" si="45"/>
        <v>1</v>
      </c>
      <c r="AE163" s="46" t="str">
        <f t="shared" si="43"/>
        <v>H4ACGuaviare.</v>
      </c>
      <c r="AF163" s="46" t="str">
        <f t="shared" si="46"/>
        <v>H4ACGuaviare</v>
      </c>
      <c r="AG163" s="47"/>
      <c r="AH163" s="48"/>
      <c r="AI163" s="49"/>
    </row>
    <row r="164" spans="1:35" s="31" customFormat="1" ht="291" customHeight="1" x14ac:dyDescent="0.2">
      <c r="A164" s="35">
        <f>IF(ISBLANK(D164),"",COUNTA($D$2:D164))</f>
        <v>131</v>
      </c>
      <c r="B164" s="36">
        <f t="shared" si="35"/>
        <v>163</v>
      </c>
      <c r="C164" s="37"/>
      <c r="D164" s="36" t="s">
        <v>667</v>
      </c>
      <c r="E164" s="35" t="s">
        <v>2054</v>
      </c>
      <c r="F164" s="52" t="s">
        <v>2008</v>
      </c>
      <c r="G164" s="52" t="s">
        <v>2009</v>
      </c>
      <c r="H164" s="52" t="s">
        <v>1915</v>
      </c>
      <c r="I164" s="52" t="s">
        <v>1916</v>
      </c>
      <c r="J164" s="35" t="s">
        <v>1917</v>
      </c>
      <c r="K164" s="35">
        <v>5</v>
      </c>
      <c r="L164" s="64">
        <v>44767</v>
      </c>
      <c r="M164" s="65">
        <v>44895</v>
      </c>
      <c r="N164" s="61">
        <f t="shared" si="49"/>
        <v>18.285714285714285</v>
      </c>
      <c r="O164" s="38" t="s">
        <v>2245</v>
      </c>
      <c r="P164" s="38" t="s">
        <v>2585</v>
      </c>
      <c r="Q164" s="38">
        <v>5</v>
      </c>
      <c r="R164" s="42">
        <f t="shared" si="37"/>
        <v>100</v>
      </c>
      <c r="S164" s="43">
        <f t="shared" si="38"/>
        <v>18.285714285714285</v>
      </c>
      <c r="T164" s="43">
        <f t="shared" si="39"/>
        <v>18.285714285714285</v>
      </c>
      <c r="U164" s="43">
        <f t="shared" si="40"/>
        <v>18.285714285714285</v>
      </c>
      <c r="V164" s="37"/>
      <c r="W164" s="44" t="str">
        <f t="shared" si="41"/>
        <v>CUMPLIDA</v>
      </c>
      <c r="X164" s="44" t="str">
        <f t="shared" si="42"/>
        <v>CUMPLIDO</v>
      </c>
      <c r="Y164" s="35" t="s">
        <v>2051</v>
      </c>
      <c r="Z164" s="35" t="str">
        <f t="shared" si="47"/>
        <v>H5ACGuaviare</v>
      </c>
      <c r="AA164" s="45">
        <f t="shared" si="36"/>
        <v>1</v>
      </c>
      <c r="AB164" s="45" t="str">
        <f t="shared" si="48"/>
        <v>H5ACGuaviare - 1</v>
      </c>
      <c r="AC164" s="46">
        <f t="shared" si="44"/>
        <v>5</v>
      </c>
      <c r="AD164" s="46">
        <f t="shared" si="45"/>
        <v>5</v>
      </c>
      <c r="AE164" s="46" t="str">
        <f t="shared" si="43"/>
        <v>H5ACGuaviare.</v>
      </c>
      <c r="AF164" s="46" t="str">
        <f t="shared" si="46"/>
        <v>H5ACGuaviare</v>
      </c>
      <c r="AG164" s="47"/>
      <c r="AH164" s="48"/>
      <c r="AI164" s="49"/>
    </row>
    <row r="165" spans="1:35" s="31" customFormat="1" ht="291" customHeight="1" x14ac:dyDescent="0.2">
      <c r="A165" s="35">
        <f>IF(ISBLANK(D165),"",COUNTA($D$2:D165))</f>
        <v>132</v>
      </c>
      <c r="B165" s="36">
        <f t="shared" si="35"/>
        <v>164</v>
      </c>
      <c r="C165" s="37"/>
      <c r="D165" s="36" t="s">
        <v>667</v>
      </c>
      <c r="E165" s="35" t="s">
        <v>2055</v>
      </c>
      <c r="F165" s="52" t="s">
        <v>2010</v>
      </c>
      <c r="G165" s="52" t="s">
        <v>2011</v>
      </c>
      <c r="H165" s="52" t="s">
        <v>2012</v>
      </c>
      <c r="I165" s="52" t="s">
        <v>2013</v>
      </c>
      <c r="J165" s="35" t="s">
        <v>2014</v>
      </c>
      <c r="K165" s="35">
        <v>1</v>
      </c>
      <c r="L165" s="64">
        <v>44767</v>
      </c>
      <c r="M165" s="65">
        <v>44895</v>
      </c>
      <c r="N165" s="61">
        <f t="shared" si="49"/>
        <v>18.285714285714285</v>
      </c>
      <c r="O165" s="38" t="s">
        <v>2048</v>
      </c>
      <c r="P165" s="38" t="s">
        <v>2586</v>
      </c>
      <c r="Q165" s="38">
        <v>0</v>
      </c>
      <c r="R165" s="42">
        <f t="shared" si="37"/>
        <v>0</v>
      </c>
      <c r="S165" s="43">
        <f t="shared" si="38"/>
        <v>0</v>
      </c>
      <c r="T165" s="43">
        <f t="shared" si="39"/>
        <v>0</v>
      </c>
      <c r="U165" s="43">
        <f t="shared" si="40"/>
        <v>18.285714285714285</v>
      </c>
      <c r="V165" s="37"/>
      <c r="W165" s="44" t="str">
        <f t="shared" si="41"/>
        <v>VENCIDA</v>
      </c>
      <c r="X165" s="44" t="str">
        <f t="shared" si="42"/>
        <v>VENCIDO</v>
      </c>
      <c r="Y165" s="35" t="s">
        <v>2051</v>
      </c>
      <c r="Z165" s="35" t="str">
        <f t="shared" si="47"/>
        <v>H6ACGuaviare</v>
      </c>
      <c r="AA165" s="45">
        <f t="shared" si="36"/>
        <v>1</v>
      </c>
      <c r="AB165" s="45" t="str">
        <f t="shared" si="48"/>
        <v>H6ACGuaviare - 1</v>
      </c>
      <c r="AC165" s="46">
        <f t="shared" si="44"/>
        <v>1</v>
      </c>
      <c r="AD165" s="46">
        <f t="shared" si="45"/>
        <v>1</v>
      </c>
      <c r="AE165" s="46" t="str">
        <f t="shared" si="43"/>
        <v>H6ACGuaviare.</v>
      </c>
      <c r="AF165" s="46" t="str">
        <f t="shared" si="46"/>
        <v>H6ACGuaviare</v>
      </c>
      <c r="AG165" s="47"/>
      <c r="AH165" s="48"/>
      <c r="AI165" s="49"/>
    </row>
    <row r="166" spans="1:35" s="31" customFormat="1" ht="291" customHeight="1" x14ac:dyDescent="0.2">
      <c r="A166" s="35">
        <f>IF(ISBLANK(D166),"",COUNTA($D$2:D166))</f>
        <v>133</v>
      </c>
      <c r="B166" s="36">
        <f t="shared" si="35"/>
        <v>165</v>
      </c>
      <c r="C166" s="37"/>
      <c r="D166" s="36" t="s">
        <v>667</v>
      </c>
      <c r="E166" s="35" t="s">
        <v>1763</v>
      </c>
      <c r="F166" s="52" t="s">
        <v>2015</v>
      </c>
      <c r="G166" s="52" t="s">
        <v>2016</v>
      </c>
      <c r="H166" s="52" t="s">
        <v>2017</v>
      </c>
      <c r="I166" s="52" t="s">
        <v>2018</v>
      </c>
      <c r="J166" s="35" t="s">
        <v>2019</v>
      </c>
      <c r="K166" s="35">
        <v>1</v>
      </c>
      <c r="L166" s="64">
        <v>44749</v>
      </c>
      <c r="M166" s="65">
        <v>44803</v>
      </c>
      <c r="N166" s="61">
        <f t="shared" si="49"/>
        <v>7.7142857142857144</v>
      </c>
      <c r="O166" s="38" t="s">
        <v>2060</v>
      </c>
      <c r="P166" s="38" t="s">
        <v>2499</v>
      </c>
      <c r="Q166" s="38">
        <v>1</v>
      </c>
      <c r="R166" s="42">
        <f t="shared" si="37"/>
        <v>100</v>
      </c>
      <c r="S166" s="43">
        <f t="shared" si="38"/>
        <v>7.7142857142857144</v>
      </c>
      <c r="T166" s="43">
        <f t="shared" si="39"/>
        <v>7.7142857142857144</v>
      </c>
      <c r="U166" s="43">
        <f t="shared" si="40"/>
        <v>7.7142857142857144</v>
      </c>
      <c r="V166" s="37"/>
      <c r="W166" s="44" t="str">
        <f t="shared" si="41"/>
        <v>CUMPLIDA</v>
      </c>
      <c r="X166" s="44" t="str">
        <f t="shared" si="42"/>
        <v>VENCIDO</v>
      </c>
      <c r="Y166" s="35" t="s">
        <v>2051</v>
      </c>
      <c r="Z166" s="35" t="str">
        <f t="shared" si="47"/>
        <v>H7ACGuaviare</v>
      </c>
      <c r="AA166" s="45">
        <f t="shared" si="36"/>
        <v>1</v>
      </c>
      <c r="AB166" s="45" t="str">
        <f t="shared" si="48"/>
        <v>H7ACGuaviare - 1</v>
      </c>
      <c r="AC166" s="46">
        <f t="shared" si="44"/>
        <v>5</v>
      </c>
      <c r="AD166" s="46">
        <f t="shared" si="45"/>
        <v>1</v>
      </c>
      <c r="AE166" s="46" t="str">
        <f t="shared" si="43"/>
        <v>H7ACGuaviare.</v>
      </c>
      <c r="AF166" s="46" t="str">
        <f t="shared" si="46"/>
        <v>H7ACGuaviare</v>
      </c>
      <c r="AG166" s="47"/>
      <c r="AH166" s="48"/>
      <c r="AI166" s="49"/>
    </row>
    <row r="167" spans="1:35" s="31" customFormat="1" ht="291" customHeight="1" x14ac:dyDescent="0.2">
      <c r="A167" s="35" t="str">
        <f>IF(ISBLANK(D167),"",COUNTA($D$2:D167))</f>
        <v/>
      </c>
      <c r="B167" s="36">
        <f t="shared" si="35"/>
        <v>166</v>
      </c>
      <c r="C167" s="37"/>
      <c r="D167" s="36"/>
      <c r="E167" s="35" t="s">
        <v>1763</v>
      </c>
      <c r="F167" s="52" t="s">
        <v>2020</v>
      </c>
      <c r="G167" s="52" t="s">
        <v>2016</v>
      </c>
      <c r="H167" s="52" t="s">
        <v>2021</v>
      </c>
      <c r="I167" s="52" t="s">
        <v>1920</v>
      </c>
      <c r="J167" s="35" t="s">
        <v>1921</v>
      </c>
      <c r="K167" s="35">
        <v>1</v>
      </c>
      <c r="L167" s="64">
        <v>44767</v>
      </c>
      <c r="M167" s="65">
        <v>44865</v>
      </c>
      <c r="N167" s="61">
        <f t="shared" si="49"/>
        <v>14</v>
      </c>
      <c r="O167" s="38" t="s">
        <v>1922</v>
      </c>
      <c r="P167" s="38" t="s">
        <v>2478</v>
      </c>
      <c r="Q167" s="38">
        <v>0</v>
      </c>
      <c r="R167" s="42">
        <f t="shared" si="37"/>
        <v>0</v>
      </c>
      <c r="S167" s="43">
        <f t="shared" si="38"/>
        <v>0</v>
      </c>
      <c r="T167" s="43">
        <f t="shared" si="39"/>
        <v>0</v>
      </c>
      <c r="U167" s="43">
        <f t="shared" si="40"/>
        <v>14</v>
      </c>
      <c r="V167" s="37"/>
      <c r="W167" s="44" t="str">
        <f t="shared" si="41"/>
        <v>VENCIDA</v>
      </c>
      <c r="X167" s="44" t="str">
        <f t="shared" si="42"/>
        <v/>
      </c>
      <c r="Y167" s="35" t="s">
        <v>2051</v>
      </c>
      <c r="Z167" s="35" t="str">
        <f t="shared" si="47"/>
        <v>H7ACGuaviare</v>
      </c>
      <c r="AA167" s="45">
        <f t="shared" si="36"/>
        <v>2</v>
      </c>
      <c r="AB167" s="45" t="str">
        <f t="shared" si="48"/>
        <v>H7ACGuaviare - 2</v>
      </c>
      <c r="AC167" s="46">
        <f t="shared" si="44"/>
        <v>1</v>
      </c>
      <c r="AD167" s="46">
        <f t="shared" si="45"/>
        <v>1</v>
      </c>
      <c r="AE167" s="46" t="str">
        <f t="shared" si="43"/>
        <v>H7ACGuaviare.</v>
      </c>
      <c r="AF167" s="46" t="str">
        <f t="shared" si="46"/>
        <v>H7ACGuaviare</v>
      </c>
      <c r="AG167" s="47"/>
      <c r="AH167" s="48"/>
      <c r="AI167" s="49"/>
    </row>
    <row r="168" spans="1:35" s="31" customFormat="1" ht="291" customHeight="1" x14ac:dyDescent="0.2">
      <c r="A168" s="35" t="str">
        <f>IF(ISBLANK(D168),"",COUNTA($D$2:D168))</f>
        <v/>
      </c>
      <c r="B168" s="36">
        <f t="shared" si="35"/>
        <v>167</v>
      </c>
      <c r="C168" s="37"/>
      <c r="D168" s="36"/>
      <c r="E168" s="35" t="s">
        <v>1763</v>
      </c>
      <c r="F168" s="52" t="s">
        <v>2022</v>
      </c>
      <c r="G168" s="52" t="s">
        <v>2016</v>
      </c>
      <c r="H168" s="52" t="s">
        <v>2023</v>
      </c>
      <c r="I168" s="52" t="s">
        <v>1920</v>
      </c>
      <c r="J168" s="35" t="s">
        <v>1924</v>
      </c>
      <c r="K168" s="35">
        <v>1</v>
      </c>
      <c r="L168" s="64">
        <v>44767</v>
      </c>
      <c r="M168" s="65">
        <v>44865</v>
      </c>
      <c r="N168" s="61">
        <f t="shared" si="49"/>
        <v>14</v>
      </c>
      <c r="O168" s="38" t="s">
        <v>1922</v>
      </c>
      <c r="P168" s="38" t="s">
        <v>2478</v>
      </c>
      <c r="Q168" s="38">
        <v>0</v>
      </c>
      <c r="R168" s="42">
        <f t="shared" si="37"/>
        <v>0</v>
      </c>
      <c r="S168" s="43">
        <f t="shared" si="38"/>
        <v>0</v>
      </c>
      <c r="T168" s="43">
        <f t="shared" si="39"/>
        <v>0</v>
      </c>
      <c r="U168" s="43">
        <f t="shared" si="40"/>
        <v>14</v>
      </c>
      <c r="V168" s="37"/>
      <c r="W168" s="44" t="str">
        <f t="shared" si="41"/>
        <v>VENCIDA</v>
      </c>
      <c r="X168" s="44" t="str">
        <f t="shared" si="42"/>
        <v/>
      </c>
      <c r="Y168" s="35" t="s">
        <v>2051</v>
      </c>
      <c r="Z168" s="35" t="str">
        <f t="shared" si="47"/>
        <v>H7ACGuaviare</v>
      </c>
      <c r="AA168" s="45">
        <f t="shared" si="36"/>
        <v>3</v>
      </c>
      <c r="AB168" s="45" t="str">
        <f t="shared" si="48"/>
        <v>H7ACGuaviare - 3</v>
      </c>
      <c r="AC168" s="46">
        <f t="shared" si="44"/>
        <v>1</v>
      </c>
      <c r="AD168" s="46">
        <f t="shared" si="45"/>
        <v>1</v>
      </c>
      <c r="AE168" s="46" t="str">
        <f t="shared" si="43"/>
        <v>H7ACGuaviare.</v>
      </c>
      <c r="AF168" s="46" t="str">
        <f t="shared" si="46"/>
        <v>H7ACGuaviare</v>
      </c>
      <c r="AG168" s="47"/>
      <c r="AH168" s="48"/>
      <c r="AI168" s="49"/>
    </row>
    <row r="169" spans="1:35" s="31" customFormat="1" ht="291" customHeight="1" x14ac:dyDescent="0.2">
      <c r="A169" s="35" t="str">
        <f>IF(ISBLANK(D169),"",COUNTA($D$2:D169))</f>
        <v/>
      </c>
      <c r="B169" s="36">
        <f t="shared" si="35"/>
        <v>168</v>
      </c>
      <c r="C169" s="37"/>
      <c r="D169" s="36"/>
      <c r="E169" s="35" t="s">
        <v>1763</v>
      </c>
      <c r="F169" s="52" t="s">
        <v>2024</v>
      </c>
      <c r="G169" s="52" t="s">
        <v>2016</v>
      </c>
      <c r="H169" s="52" t="s">
        <v>2025</v>
      </c>
      <c r="I169" s="52" t="s">
        <v>1926</v>
      </c>
      <c r="J169" s="35" t="s">
        <v>1927</v>
      </c>
      <c r="K169" s="35">
        <v>1</v>
      </c>
      <c r="L169" s="64">
        <v>44865</v>
      </c>
      <c r="M169" s="65">
        <v>44926</v>
      </c>
      <c r="N169" s="61">
        <f t="shared" si="49"/>
        <v>8.7142857142857135</v>
      </c>
      <c r="O169" s="38" t="s">
        <v>1946</v>
      </c>
      <c r="P169" s="38" t="s">
        <v>2581</v>
      </c>
      <c r="Q169" s="38">
        <v>0</v>
      </c>
      <c r="R169" s="42">
        <f t="shared" si="37"/>
        <v>0</v>
      </c>
      <c r="S169" s="43">
        <f t="shared" si="38"/>
        <v>0</v>
      </c>
      <c r="T169" s="43">
        <f t="shared" si="39"/>
        <v>0</v>
      </c>
      <c r="U169" s="43">
        <f t="shared" si="40"/>
        <v>8.7142857142857135</v>
      </c>
      <c r="V169" s="37"/>
      <c r="W169" s="44" t="str">
        <f t="shared" si="41"/>
        <v>VENCIDA</v>
      </c>
      <c r="X169" s="44" t="str">
        <f t="shared" si="42"/>
        <v/>
      </c>
      <c r="Y169" s="35" t="s">
        <v>2051</v>
      </c>
      <c r="Z169" s="35" t="str">
        <f t="shared" si="47"/>
        <v>H7ACGuaviare</v>
      </c>
      <c r="AA169" s="45">
        <f t="shared" si="36"/>
        <v>4</v>
      </c>
      <c r="AB169" s="45" t="str">
        <f t="shared" si="48"/>
        <v>H7ACGuaviare - 4</v>
      </c>
      <c r="AC169" s="46">
        <f t="shared" si="44"/>
        <v>1</v>
      </c>
      <c r="AD169" s="46">
        <f t="shared" si="45"/>
        <v>1</v>
      </c>
      <c r="AE169" s="46" t="str">
        <f t="shared" si="43"/>
        <v>H7ACGuaviare.</v>
      </c>
      <c r="AF169" s="46" t="str">
        <f t="shared" si="46"/>
        <v>H7ACGuaviare</v>
      </c>
      <c r="AG169" s="47"/>
      <c r="AH169" s="48"/>
      <c r="AI169" s="49"/>
    </row>
    <row r="170" spans="1:35" s="31" customFormat="1" ht="291" customHeight="1" x14ac:dyDescent="0.2">
      <c r="A170" s="35">
        <f>IF(ISBLANK(D170),"",COUNTA($D$2:D170))</f>
        <v>134</v>
      </c>
      <c r="B170" s="36">
        <f t="shared" si="35"/>
        <v>169</v>
      </c>
      <c r="C170" s="37"/>
      <c r="D170" s="36" t="s">
        <v>1989</v>
      </c>
      <c r="E170" s="35" t="s">
        <v>1763</v>
      </c>
      <c r="F170" s="52" t="s">
        <v>2026</v>
      </c>
      <c r="G170" s="52" t="s">
        <v>2016</v>
      </c>
      <c r="H170" s="52" t="s">
        <v>2027</v>
      </c>
      <c r="I170" s="52" t="s">
        <v>2028</v>
      </c>
      <c r="J170" s="35" t="s">
        <v>2029</v>
      </c>
      <c r="K170" s="35">
        <v>1</v>
      </c>
      <c r="L170" s="64">
        <v>44749</v>
      </c>
      <c r="M170" s="65">
        <v>44834</v>
      </c>
      <c r="N170" s="61">
        <f t="shared" si="49"/>
        <v>12.142857142857142</v>
      </c>
      <c r="O170" s="38" t="s">
        <v>2060</v>
      </c>
      <c r="P170" s="38" t="s">
        <v>2499</v>
      </c>
      <c r="Q170" s="38">
        <v>1</v>
      </c>
      <c r="R170" s="42">
        <f t="shared" si="37"/>
        <v>100</v>
      </c>
      <c r="S170" s="43">
        <f t="shared" si="38"/>
        <v>12.142857142857142</v>
      </c>
      <c r="T170" s="43">
        <f t="shared" si="39"/>
        <v>12.142857142857142</v>
      </c>
      <c r="U170" s="43">
        <f t="shared" si="40"/>
        <v>12.142857142857142</v>
      </c>
      <c r="V170" s="37"/>
      <c r="W170" s="44" t="str">
        <f t="shared" si="41"/>
        <v>CUMPLIDA</v>
      </c>
      <c r="X170" s="44" t="str">
        <f t="shared" si="42"/>
        <v>VENCIDO</v>
      </c>
      <c r="Y170" s="35" t="s">
        <v>2051</v>
      </c>
      <c r="Z170" s="35" t="str">
        <f t="shared" si="47"/>
        <v>H8ACGuaviare</v>
      </c>
      <c r="AA170" s="45">
        <f t="shared" si="36"/>
        <v>1</v>
      </c>
      <c r="AB170" s="45" t="str">
        <f t="shared" si="48"/>
        <v>H8ACGuaviare - 1</v>
      </c>
      <c r="AC170" s="46">
        <f t="shared" si="44"/>
        <v>5</v>
      </c>
      <c r="AD170" s="46">
        <f t="shared" si="45"/>
        <v>1</v>
      </c>
      <c r="AE170" s="46" t="str">
        <f t="shared" si="43"/>
        <v>H8ACGuaviare.</v>
      </c>
      <c r="AF170" s="46" t="str">
        <f t="shared" si="46"/>
        <v>H8ACGuaviare</v>
      </c>
      <c r="AG170" s="47"/>
      <c r="AH170" s="48"/>
      <c r="AI170" s="49"/>
    </row>
    <row r="171" spans="1:35" s="31" customFormat="1" ht="291" customHeight="1" x14ac:dyDescent="0.2">
      <c r="A171" s="35" t="str">
        <f>IF(ISBLANK(D171),"",COUNTA($D$2:D171))</f>
        <v/>
      </c>
      <c r="B171" s="36">
        <f t="shared" si="35"/>
        <v>170</v>
      </c>
      <c r="C171" s="37"/>
      <c r="D171" s="36"/>
      <c r="E171" s="35" t="s">
        <v>1763</v>
      </c>
      <c r="F171" s="52" t="s">
        <v>2030</v>
      </c>
      <c r="G171" s="52" t="s">
        <v>2016</v>
      </c>
      <c r="H171" s="52" t="s">
        <v>2021</v>
      </c>
      <c r="I171" s="52" t="s">
        <v>1920</v>
      </c>
      <c r="J171" s="35" t="s">
        <v>1921</v>
      </c>
      <c r="K171" s="35">
        <v>1</v>
      </c>
      <c r="L171" s="64">
        <v>44767</v>
      </c>
      <c r="M171" s="65">
        <v>44865</v>
      </c>
      <c r="N171" s="61">
        <f t="shared" si="49"/>
        <v>14</v>
      </c>
      <c r="O171" s="38" t="s">
        <v>1922</v>
      </c>
      <c r="P171" s="38" t="s">
        <v>2478</v>
      </c>
      <c r="Q171" s="38">
        <v>0</v>
      </c>
      <c r="R171" s="42">
        <f t="shared" si="37"/>
        <v>0</v>
      </c>
      <c r="S171" s="43">
        <f t="shared" si="38"/>
        <v>0</v>
      </c>
      <c r="T171" s="43">
        <f t="shared" si="39"/>
        <v>0</v>
      </c>
      <c r="U171" s="43">
        <f t="shared" si="40"/>
        <v>14</v>
      </c>
      <c r="V171" s="37"/>
      <c r="W171" s="44" t="str">
        <f t="shared" si="41"/>
        <v>VENCIDA</v>
      </c>
      <c r="X171" s="44" t="str">
        <f t="shared" si="42"/>
        <v/>
      </c>
      <c r="Y171" s="35" t="s">
        <v>2051</v>
      </c>
      <c r="Z171" s="35" t="str">
        <f t="shared" si="47"/>
        <v>H8ACGuaviare</v>
      </c>
      <c r="AA171" s="45">
        <f t="shared" si="36"/>
        <v>2</v>
      </c>
      <c r="AB171" s="45" t="str">
        <f t="shared" si="48"/>
        <v>H8ACGuaviare - 2</v>
      </c>
      <c r="AC171" s="46">
        <f t="shared" si="44"/>
        <v>1</v>
      </c>
      <c r="AD171" s="46">
        <f t="shared" si="45"/>
        <v>1</v>
      </c>
      <c r="AE171" s="46" t="str">
        <f t="shared" si="43"/>
        <v>H8ACGuaviare.</v>
      </c>
      <c r="AF171" s="46" t="str">
        <f t="shared" si="46"/>
        <v>H8ACGuaviare</v>
      </c>
      <c r="AG171" s="47"/>
      <c r="AH171" s="48"/>
      <c r="AI171" s="49"/>
    </row>
    <row r="172" spans="1:35" s="31" customFormat="1" ht="291" customHeight="1" x14ac:dyDescent="0.2">
      <c r="A172" s="35" t="str">
        <f>IF(ISBLANK(D172),"",COUNTA($D$2:D172))</f>
        <v/>
      </c>
      <c r="B172" s="36">
        <f t="shared" si="35"/>
        <v>171</v>
      </c>
      <c r="C172" s="37"/>
      <c r="D172" s="36"/>
      <c r="E172" s="35" t="s">
        <v>1763</v>
      </c>
      <c r="F172" s="52" t="s">
        <v>2031</v>
      </c>
      <c r="G172" s="52" t="s">
        <v>2016</v>
      </c>
      <c r="H172" s="52" t="s">
        <v>2023</v>
      </c>
      <c r="I172" s="52" t="s">
        <v>1920</v>
      </c>
      <c r="J172" s="35" t="s">
        <v>1924</v>
      </c>
      <c r="K172" s="35">
        <v>1</v>
      </c>
      <c r="L172" s="64">
        <v>44767</v>
      </c>
      <c r="M172" s="65">
        <v>44865</v>
      </c>
      <c r="N172" s="61">
        <f t="shared" si="49"/>
        <v>14</v>
      </c>
      <c r="O172" s="38" t="s">
        <v>1922</v>
      </c>
      <c r="P172" s="38" t="s">
        <v>2478</v>
      </c>
      <c r="Q172" s="38">
        <v>0</v>
      </c>
      <c r="R172" s="42">
        <f t="shared" si="37"/>
        <v>0</v>
      </c>
      <c r="S172" s="43">
        <f t="shared" si="38"/>
        <v>0</v>
      </c>
      <c r="T172" s="43">
        <f t="shared" si="39"/>
        <v>0</v>
      </c>
      <c r="U172" s="43">
        <f t="shared" si="40"/>
        <v>14</v>
      </c>
      <c r="V172" s="37"/>
      <c r="W172" s="44" t="str">
        <f t="shared" si="41"/>
        <v>VENCIDA</v>
      </c>
      <c r="X172" s="44" t="str">
        <f t="shared" si="42"/>
        <v/>
      </c>
      <c r="Y172" s="35" t="s">
        <v>2051</v>
      </c>
      <c r="Z172" s="35" t="str">
        <f t="shared" si="47"/>
        <v>H8ACGuaviare</v>
      </c>
      <c r="AA172" s="45">
        <f t="shared" si="36"/>
        <v>3</v>
      </c>
      <c r="AB172" s="45" t="str">
        <f t="shared" si="48"/>
        <v>H8ACGuaviare - 3</v>
      </c>
      <c r="AC172" s="46">
        <f t="shared" si="44"/>
        <v>1</v>
      </c>
      <c r="AD172" s="46">
        <f t="shared" si="45"/>
        <v>1</v>
      </c>
      <c r="AE172" s="46" t="str">
        <f t="shared" si="43"/>
        <v>H8ACGuaviare.</v>
      </c>
      <c r="AF172" s="46" t="str">
        <f t="shared" si="46"/>
        <v>H8ACGuaviare</v>
      </c>
      <c r="AG172" s="47"/>
      <c r="AH172" s="48"/>
      <c r="AI172" s="49"/>
    </row>
    <row r="173" spans="1:35" s="31" customFormat="1" ht="291" customHeight="1" x14ac:dyDescent="0.2">
      <c r="A173" s="35" t="str">
        <f>IF(ISBLANK(D173),"",COUNTA($D$2:D173))</f>
        <v/>
      </c>
      <c r="B173" s="36">
        <f t="shared" si="35"/>
        <v>172</v>
      </c>
      <c r="C173" s="37"/>
      <c r="D173" s="36"/>
      <c r="E173" s="35" t="s">
        <v>1763</v>
      </c>
      <c r="F173" s="52" t="s">
        <v>2032</v>
      </c>
      <c r="G173" s="52" t="s">
        <v>2016</v>
      </c>
      <c r="H173" s="52" t="s">
        <v>2025</v>
      </c>
      <c r="I173" s="52" t="s">
        <v>1926</v>
      </c>
      <c r="J173" s="35" t="s">
        <v>1927</v>
      </c>
      <c r="K173" s="35">
        <v>1</v>
      </c>
      <c r="L173" s="64">
        <v>44865</v>
      </c>
      <c r="M173" s="65">
        <v>44926</v>
      </c>
      <c r="N173" s="61">
        <f t="shared" si="49"/>
        <v>8.7142857142857135</v>
      </c>
      <c r="O173" s="38" t="s">
        <v>1946</v>
      </c>
      <c r="P173" s="38" t="s">
        <v>2581</v>
      </c>
      <c r="Q173" s="38">
        <v>0</v>
      </c>
      <c r="R173" s="42">
        <f t="shared" si="37"/>
        <v>0</v>
      </c>
      <c r="S173" s="43">
        <f t="shared" si="38"/>
        <v>0</v>
      </c>
      <c r="T173" s="43">
        <f t="shared" si="39"/>
        <v>0</v>
      </c>
      <c r="U173" s="43">
        <f t="shared" si="40"/>
        <v>8.7142857142857135</v>
      </c>
      <c r="V173" s="37"/>
      <c r="W173" s="44" t="str">
        <f t="shared" si="41"/>
        <v>VENCIDA</v>
      </c>
      <c r="X173" s="44" t="str">
        <f t="shared" si="42"/>
        <v/>
      </c>
      <c r="Y173" s="35" t="s">
        <v>2051</v>
      </c>
      <c r="Z173" s="35" t="str">
        <f t="shared" si="47"/>
        <v>H8ACGuaviare</v>
      </c>
      <c r="AA173" s="45">
        <f t="shared" si="36"/>
        <v>4</v>
      </c>
      <c r="AB173" s="45" t="str">
        <f t="shared" si="48"/>
        <v>H8ACGuaviare - 4</v>
      </c>
      <c r="AC173" s="46">
        <f t="shared" si="44"/>
        <v>1</v>
      </c>
      <c r="AD173" s="46">
        <f t="shared" si="45"/>
        <v>1</v>
      </c>
      <c r="AE173" s="46" t="str">
        <f t="shared" si="43"/>
        <v>H8ACGuaviare.</v>
      </c>
      <c r="AF173" s="46" t="str">
        <f t="shared" si="46"/>
        <v>H8ACGuaviare</v>
      </c>
      <c r="AG173" s="47"/>
      <c r="AH173" s="48"/>
      <c r="AI173" s="49"/>
    </row>
    <row r="174" spans="1:35" s="31" customFormat="1" ht="291" customHeight="1" x14ac:dyDescent="0.2">
      <c r="A174" s="35">
        <f>IF(ISBLANK(D174),"",COUNTA($D$2:D174))</f>
        <v>135</v>
      </c>
      <c r="B174" s="36">
        <f t="shared" si="35"/>
        <v>173</v>
      </c>
      <c r="C174" s="37"/>
      <c r="D174" s="36" t="s">
        <v>1990</v>
      </c>
      <c r="E174" s="35" t="s">
        <v>1763</v>
      </c>
      <c r="F174" s="55" t="s">
        <v>2033</v>
      </c>
      <c r="G174" s="55" t="s">
        <v>2034</v>
      </c>
      <c r="H174" s="39" t="s">
        <v>2035</v>
      </c>
      <c r="I174" s="39" t="s">
        <v>2036</v>
      </c>
      <c r="J174" s="38" t="s">
        <v>2037</v>
      </c>
      <c r="K174" s="38">
        <v>1</v>
      </c>
      <c r="L174" s="64">
        <v>44767</v>
      </c>
      <c r="M174" s="65">
        <v>44798</v>
      </c>
      <c r="N174" s="61">
        <f t="shared" si="49"/>
        <v>4.4285714285714288</v>
      </c>
      <c r="O174" s="38" t="s">
        <v>2049</v>
      </c>
      <c r="P174" s="38" t="s">
        <v>2587</v>
      </c>
      <c r="Q174" s="38">
        <v>0</v>
      </c>
      <c r="R174" s="42">
        <f t="shared" si="37"/>
        <v>0</v>
      </c>
      <c r="S174" s="43">
        <f t="shared" si="38"/>
        <v>0</v>
      </c>
      <c r="T174" s="43">
        <f t="shared" si="39"/>
        <v>0</v>
      </c>
      <c r="U174" s="43">
        <f t="shared" si="40"/>
        <v>4.4285714285714288</v>
      </c>
      <c r="V174" s="37"/>
      <c r="W174" s="44" t="str">
        <f t="shared" si="41"/>
        <v>VENCIDA</v>
      </c>
      <c r="X174" s="44" t="str">
        <f t="shared" si="42"/>
        <v>VENCIDO</v>
      </c>
      <c r="Y174" s="35" t="s">
        <v>2051</v>
      </c>
      <c r="Z174" s="35" t="str">
        <f t="shared" si="47"/>
        <v>H9ACGuaviare</v>
      </c>
      <c r="AA174" s="45">
        <f t="shared" si="36"/>
        <v>1</v>
      </c>
      <c r="AB174" s="45" t="str">
        <f t="shared" si="48"/>
        <v>H9ACGuaviare - 1</v>
      </c>
      <c r="AC174" s="46">
        <f t="shared" si="44"/>
        <v>1</v>
      </c>
      <c r="AD174" s="46">
        <f t="shared" si="45"/>
        <v>1</v>
      </c>
      <c r="AE174" s="46" t="str">
        <f t="shared" si="43"/>
        <v>H9ACGuaviare.</v>
      </c>
      <c r="AF174" s="46" t="str">
        <f t="shared" si="46"/>
        <v>H9ACGuaviare</v>
      </c>
      <c r="AG174" s="47"/>
      <c r="AH174" s="48"/>
      <c r="AI174" s="49"/>
    </row>
    <row r="175" spans="1:35" s="31" customFormat="1" ht="291" customHeight="1" x14ac:dyDescent="0.2">
      <c r="A175" s="35">
        <f>IF(ISBLANK(D175),"",COUNTA($D$2:D175))</f>
        <v>136</v>
      </c>
      <c r="B175" s="36">
        <f t="shared" si="35"/>
        <v>174</v>
      </c>
      <c r="C175" s="37"/>
      <c r="D175" s="36" t="s">
        <v>1989</v>
      </c>
      <c r="E175" s="35" t="s">
        <v>1763</v>
      </c>
      <c r="F175" s="55" t="s">
        <v>2038</v>
      </c>
      <c r="G175" s="55" t="s">
        <v>2039</v>
      </c>
      <c r="H175" s="39" t="s">
        <v>2040</v>
      </c>
      <c r="I175" s="39" t="s">
        <v>2041</v>
      </c>
      <c r="J175" s="38" t="s">
        <v>2037</v>
      </c>
      <c r="K175" s="38">
        <v>1</v>
      </c>
      <c r="L175" s="64">
        <v>44767</v>
      </c>
      <c r="M175" s="65">
        <v>44798</v>
      </c>
      <c r="N175" s="61">
        <f t="shared" si="49"/>
        <v>4.4285714285714288</v>
      </c>
      <c r="O175" s="38" t="s">
        <v>2049</v>
      </c>
      <c r="P175" s="38" t="s">
        <v>2587</v>
      </c>
      <c r="Q175" s="38">
        <v>0</v>
      </c>
      <c r="R175" s="42">
        <f t="shared" si="37"/>
        <v>0</v>
      </c>
      <c r="S175" s="43">
        <f t="shared" si="38"/>
        <v>0</v>
      </c>
      <c r="T175" s="43">
        <f t="shared" si="39"/>
        <v>0</v>
      </c>
      <c r="U175" s="43">
        <f t="shared" si="40"/>
        <v>4.4285714285714288</v>
      </c>
      <c r="V175" s="37"/>
      <c r="W175" s="44" t="str">
        <f t="shared" si="41"/>
        <v>VENCIDA</v>
      </c>
      <c r="X175" s="44" t="str">
        <f t="shared" si="42"/>
        <v>VENCIDO</v>
      </c>
      <c r="Y175" s="35" t="s">
        <v>2051</v>
      </c>
      <c r="Z175" s="35" t="str">
        <f t="shared" si="47"/>
        <v>H10ACGuaviare</v>
      </c>
      <c r="AA175" s="45">
        <f t="shared" si="36"/>
        <v>1</v>
      </c>
      <c r="AB175" s="45" t="str">
        <f t="shared" si="48"/>
        <v>H10ACGuaviare - 1</v>
      </c>
      <c r="AC175" s="46">
        <f t="shared" si="44"/>
        <v>1</v>
      </c>
      <c r="AD175" s="46">
        <f t="shared" si="45"/>
        <v>1</v>
      </c>
      <c r="AE175" s="46" t="str">
        <f t="shared" si="43"/>
        <v>H10ACGuaviare.</v>
      </c>
      <c r="AF175" s="46" t="str">
        <f t="shared" si="46"/>
        <v>H10ACGuaviare</v>
      </c>
      <c r="AG175" s="47"/>
      <c r="AH175" s="48"/>
      <c r="AI175" s="49"/>
    </row>
    <row r="176" spans="1:35" s="31" customFormat="1" ht="291" customHeight="1" x14ac:dyDescent="0.2">
      <c r="A176" s="35">
        <f>IF(ISBLANK(D176),"",COUNTA($D$2:D176))</f>
        <v>137</v>
      </c>
      <c r="B176" s="36">
        <f t="shared" si="35"/>
        <v>175</v>
      </c>
      <c r="C176" s="37"/>
      <c r="D176" s="38" t="s">
        <v>667</v>
      </c>
      <c r="E176" s="35" t="s">
        <v>1763</v>
      </c>
      <c r="F176" s="55" t="s">
        <v>2042</v>
      </c>
      <c r="G176" s="55" t="s">
        <v>2043</v>
      </c>
      <c r="H176" s="39" t="s">
        <v>2044</v>
      </c>
      <c r="I176" s="39" t="s">
        <v>2045</v>
      </c>
      <c r="J176" s="38" t="s">
        <v>2046</v>
      </c>
      <c r="K176" s="38">
        <v>5</v>
      </c>
      <c r="L176" s="64">
        <v>44809</v>
      </c>
      <c r="M176" s="65">
        <v>44910</v>
      </c>
      <c r="N176" s="61">
        <f t="shared" si="49"/>
        <v>14.428571428571429</v>
      </c>
      <c r="O176" s="38" t="s">
        <v>2050</v>
      </c>
      <c r="P176" s="38" t="s">
        <v>2588</v>
      </c>
      <c r="Q176" s="38">
        <v>5</v>
      </c>
      <c r="R176" s="42">
        <f t="shared" si="37"/>
        <v>100</v>
      </c>
      <c r="S176" s="43">
        <f t="shared" si="38"/>
        <v>14.428571428571429</v>
      </c>
      <c r="T176" s="43">
        <f t="shared" si="39"/>
        <v>14.428571428571429</v>
      </c>
      <c r="U176" s="43">
        <f t="shared" si="40"/>
        <v>14.428571428571429</v>
      </c>
      <c r="V176" s="37"/>
      <c r="W176" s="44" t="str">
        <f t="shared" si="41"/>
        <v>CUMPLIDA</v>
      </c>
      <c r="X176" s="44" t="str">
        <f t="shared" si="42"/>
        <v>CUMPLIDO</v>
      </c>
      <c r="Y176" s="35" t="s">
        <v>2051</v>
      </c>
      <c r="Z176" s="35" t="str">
        <f t="shared" si="47"/>
        <v>H11ACGuaviare</v>
      </c>
      <c r="AA176" s="45">
        <f t="shared" si="36"/>
        <v>1</v>
      </c>
      <c r="AB176" s="45" t="str">
        <f t="shared" si="48"/>
        <v>H11ACGuaviare - 1</v>
      </c>
      <c r="AC176" s="46">
        <f t="shared" si="44"/>
        <v>5</v>
      </c>
      <c r="AD176" s="46">
        <f t="shared" si="45"/>
        <v>5</v>
      </c>
      <c r="AE176" s="46" t="str">
        <f t="shared" si="43"/>
        <v>H11ACGuaviare.</v>
      </c>
      <c r="AF176" s="46" t="str">
        <f t="shared" si="46"/>
        <v>H11ACGuaviare</v>
      </c>
      <c r="AG176" s="47"/>
      <c r="AH176" s="48"/>
      <c r="AI176" s="49"/>
    </row>
    <row r="177" spans="1:35" s="31" customFormat="1" ht="234.75" customHeight="1" x14ac:dyDescent="0.2">
      <c r="A177" s="35">
        <f>IF(ISBLANK(D177),"",COUNTA($D$2:D177))</f>
        <v>138</v>
      </c>
      <c r="B177" s="36">
        <f t="shared" si="35"/>
        <v>176</v>
      </c>
      <c r="C177" s="37"/>
      <c r="D177" s="36" t="s">
        <v>667</v>
      </c>
      <c r="E177" s="35" t="s">
        <v>1275</v>
      </c>
      <c r="F177" s="52" t="s">
        <v>1908</v>
      </c>
      <c r="G177" s="52" t="s">
        <v>1987</v>
      </c>
      <c r="H177" s="52" t="s">
        <v>1909</v>
      </c>
      <c r="I177" s="52" t="s">
        <v>1910</v>
      </c>
      <c r="J177" s="35" t="s">
        <v>1912</v>
      </c>
      <c r="K177" s="35">
        <v>2</v>
      </c>
      <c r="L177" s="64">
        <v>44767</v>
      </c>
      <c r="M177" s="64">
        <v>44865</v>
      </c>
      <c r="N177" s="78">
        <f t="shared" si="49"/>
        <v>14</v>
      </c>
      <c r="O177" s="38" t="s">
        <v>2060</v>
      </c>
      <c r="P177" s="36" t="s">
        <v>2499</v>
      </c>
      <c r="Q177" s="38">
        <v>1</v>
      </c>
      <c r="R177" s="42">
        <f t="shared" si="37"/>
        <v>50</v>
      </c>
      <c r="S177" s="43">
        <f t="shared" si="38"/>
        <v>7</v>
      </c>
      <c r="T177" s="43">
        <f t="shared" si="39"/>
        <v>7</v>
      </c>
      <c r="U177" s="43">
        <f t="shared" si="40"/>
        <v>14</v>
      </c>
      <c r="V177" s="37"/>
      <c r="W177" s="44" t="str">
        <f t="shared" si="41"/>
        <v>VENCIDA</v>
      </c>
      <c r="X177" s="44" t="str">
        <f t="shared" si="42"/>
        <v>VENCIDO</v>
      </c>
      <c r="Y177" s="35" t="s">
        <v>1984</v>
      </c>
      <c r="Z177" s="35" t="str">
        <f t="shared" si="47"/>
        <v>H1AEFMECO</v>
      </c>
      <c r="AA177" s="45">
        <f t="shared" si="36"/>
        <v>1</v>
      </c>
      <c r="AB177" s="45" t="str">
        <f t="shared" si="48"/>
        <v>H1AEFMECO - 1</v>
      </c>
      <c r="AC177" s="46">
        <f t="shared" si="44"/>
        <v>1</v>
      </c>
      <c r="AD177" s="46">
        <f t="shared" si="45"/>
        <v>1</v>
      </c>
      <c r="AE177" s="46" t="str">
        <f t="shared" si="43"/>
        <v>H1AEFMECO.</v>
      </c>
      <c r="AF177" s="46" t="str">
        <f t="shared" si="46"/>
        <v>H1AEFMECO</v>
      </c>
      <c r="AG177" s="47"/>
      <c r="AH177" s="48"/>
      <c r="AI177" s="49"/>
    </row>
    <row r="178" spans="1:35" s="31" customFormat="1" ht="409.6" customHeight="1" x14ac:dyDescent="0.2">
      <c r="A178" s="35" t="str">
        <f>IF(ISBLANK(D178),"",COUNTA($D$2:D178))</f>
        <v/>
      </c>
      <c r="B178" s="36">
        <f t="shared" si="35"/>
        <v>177</v>
      </c>
      <c r="C178" s="37"/>
      <c r="D178" s="79"/>
      <c r="E178" s="35" t="s">
        <v>1275</v>
      </c>
      <c r="F178" s="80" t="s">
        <v>1914</v>
      </c>
      <c r="G178" s="80" t="s">
        <v>1987</v>
      </c>
      <c r="H178" s="80" t="s">
        <v>1915</v>
      </c>
      <c r="I178" s="80" t="s">
        <v>1916</v>
      </c>
      <c r="J178" s="81" t="s">
        <v>1917</v>
      </c>
      <c r="K178" s="81">
        <v>5</v>
      </c>
      <c r="L178" s="82">
        <v>44767</v>
      </c>
      <c r="M178" s="82">
        <v>44895</v>
      </c>
      <c r="N178" s="78">
        <f t="shared" si="49"/>
        <v>18.285714285714285</v>
      </c>
      <c r="O178" s="79" t="s">
        <v>2768</v>
      </c>
      <c r="P178" s="38" t="s">
        <v>2585</v>
      </c>
      <c r="Q178" s="38">
        <v>5</v>
      </c>
      <c r="R178" s="42">
        <f t="shared" si="37"/>
        <v>100</v>
      </c>
      <c r="S178" s="43">
        <f t="shared" si="38"/>
        <v>18.285714285714285</v>
      </c>
      <c r="T178" s="43">
        <f t="shared" si="39"/>
        <v>18.285714285714285</v>
      </c>
      <c r="U178" s="43">
        <f t="shared" si="40"/>
        <v>18.285714285714285</v>
      </c>
      <c r="V178" s="37"/>
      <c r="W178" s="44" t="str">
        <f t="shared" si="41"/>
        <v>CUMPLIDA</v>
      </c>
      <c r="X178" s="44" t="str">
        <f t="shared" si="42"/>
        <v/>
      </c>
      <c r="Y178" s="35" t="s">
        <v>1984</v>
      </c>
      <c r="Z178" s="35" t="str">
        <f t="shared" si="47"/>
        <v>H1AEFMECO</v>
      </c>
      <c r="AA178" s="45">
        <f t="shared" si="36"/>
        <v>2</v>
      </c>
      <c r="AB178" s="45" t="str">
        <f t="shared" si="48"/>
        <v>H1AEFMECO - 2</v>
      </c>
      <c r="AC178" s="46">
        <f t="shared" si="44"/>
        <v>5</v>
      </c>
      <c r="AD178" s="46">
        <f t="shared" si="45"/>
        <v>1</v>
      </c>
      <c r="AE178" s="46" t="str">
        <f t="shared" si="43"/>
        <v>H1AEFMECO.</v>
      </c>
      <c r="AF178" s="46" t="str">
        <f t="shared" si="46"/>
        <v>H1AEFMECO</v>
      </c>
      <c r="AG178" s="47"/>
      <c r="AH178" s="48"/>
      <c r="AI178" s="49"/>
    </row>
    <row r="179" spans="1:35" s="31" customFormat="1" ht="342.75" customHeight="1" x14ac:dyDescent="0.2">
      <c r="A179" s="35" t="str">
        <f>IF(ISBLANK(D179),"",COUNTA($D$2:D179))</f>
        <v/>
      </c>
      <c r="B179" s="36">
        <f t="shared" si="35"/>
        <v>178</v>
      </c>
      <c r="C179" s="37"/>
      <c r="D179" s="79"/>
      <c r="E179" s="35" t="s">
        <v>1275</v>
      </c>
      <c r="F179" s="80" t="s">
        <v>1918</v>
      </c>
      <c r="G179" s="80" t="s">
        <v>1987</v>
      </c>
      <c r="H179" s="80" t="s">
        <v>1919</v>
      </c>
      <c r="I179" s="80" t="s">
        <v>1920</v>
      </c>
      <c r="J179" s="81" t="s">
        <v>1921</v>
      </c>
      <c r="K179" s="81">
        <v>1</v>
      </c>
      <c r="L179" s="82">
        <v>44767</v>
      </c>
      <c r="M179" s="82">
        <v>44865</v>
      </c>
      <c r="N179" s="78">
        <f t="shared" si="49"/>
        <v>14</v>
      </c>
      <c r="O179" s="79" t="s">
        <v>1922</v>
      </c>
      <c r="P179" s="38" t="s">
        <v>2478</v>
      </c>
      <c r="Q179" s="38">
        <v>0</v>
      </c>
      <c r="R179" s="42">
        <f t="shared" si="37"/>
        <v>0</v>
      </c>
      <c r="S179" s="43">
        <f t="shared" si="38"/>
        <v>0</v>
      </c>
      <c r="T179" s="43">
        <f t="shared" si="39"/>
        <v>0</v>
      </c>
      <c r="U179" s="43">
        <f t="shared" si="40"/>
        <v>14</v>
      </c>
      <c r="V179" s="37"/>
      <c r="W179" s="44" t="str">
        <f t="shared" si="41"/>
        <v>VENCIDA</v>
      </c>
      <c r="X179" s="44" t="str">
        <f t="shared" si="42"/>
        <v/>
      </c>
      <c r="Y179" s="35" t="s">
        <v>1984</v>
      </c>
      <c r="Z179" s="35" t="str">
        <f t="shared" si="47"/>
        <v>H1AEFMECO</v>
      </c>
      <c r="AA179" s="45">
        <f t="shared" si="36"/>
        <v>3</v>
      </c>
      <c r="AB179" s="45" t="str">
        <f t="shared" si="48"/>
        <v>H1AEFMECO - 3</v>
      </c>
      <c r="AC179" s="46">
        <f t="shared" si="44"/>
        <v>1</v>
      </c>
      <c r="AD179" s="46">
        <f t="shared" si="45"/>
        <v>1</v>
      </c>
      <c r="AE179" s="46" t="str">
        <f t="shared" si="43"/>
        <v>H1AEFMECO.</v>
      </c>
      <c r="AF179" s="46" t="str">
        <f t="shared" si="46"/>
        <v>H1AEFMECO</v>
      </c>
      <c r="AG179" s="47"/>
      <c r="AH179" s="48"/>
      <c r="AI179" s="49"/>
    </row>
    <row r="180" spans="1:35" s="31" customFormat="1" ht="234.75" customHeight="1" x14ac:dyDescent="0.2">
      <c r="A180" s="35" t="str">
        <f>IF(ISBLANK(D180),"",COUNTA($D$2:D180))</f>
        <v/>
      </c>
      <c r="B180" s="36">
        <f t="shared" si="35"/>
        <v>179</v>
      </c>
      <c r="C180" s="37"/>
      <c r="D180" s="79"/>
      <c r="E180" s="35" t="s">
        <v>1275</v>
      </c>
      <c r="F180" s="80" t="s">
        <v>1923</v>
      </c>
      <c r="G180" s="80" t="s">
        <v>1987</v>
      </c>
      <c r="H180" s="80" t="s">
        <v>1919</v>
      </c>
      <c r="I180" s="80" t="s">
        <v>1920</v>
      </c>
      <c r="J180" s="81" t="s">
        <v>1924</v>
      </c>
      <c r="K180" s="81">
        <v>1</v>
      </c>
      <c r="L180" s="82">
        <v>44767</v>
      </c>
      <c r="M180" s="82">
        <v>44865</v>
      </c>
      <c r="N180" s="78">
        <f t="shared" si="49"/>
        <v>14</v>
      </c>
      <c r="O180" s="79" t="s">
        <v>1922</v>
      </c>
      <c r="P180" s="38" t="s">
        <v>2478</v>
      </c>
      <c r="Q180" s="38">
        <v>0</v>
      </c>
      <c r="R180" s="42">
        <f t="shared" si="37"/>
        <v>0</v>
      </c>
      <c r="S180" s="43">
        <f t="shared" si="38"/>
        <v>0</v>
      </c>
      <c r="T180" s="43">
        <f t="shared" si="39"/>
        <v>0</v>
      </c>
      <c r="U180" s="43">
        <f t="shared" si="40"/>
        <v>14</v>
      </c>
      <c r="V180" s="37"/>
      <c r="W180" s="44" t="str">
        <f t="shared" si="41"/>
        <v>VENCIDA</v>
      </c>
      <c r="X180" s="44" t="str">
        <f t="shared" si="42"/>
        <v/>
      </c>
      <c r="Y180" s="35" t="s">
        <v>1984</v>
      </c>
      <c r="Z180" s="35" t="str">
        <f t="shared" si="47"/>
        <v>H1AEFMECO</v>
      </c>
      <c r="AA180" s="45">
        <f t="shared" si="36"/>
        <v>4</v>
      </c>
      <c r="AB180" s="45" t="str">
        <f t="shared" si="48"/>
        <v>H1AEFMECO - 4</v>
      </c>
      <c r="AC180" s="46">
        <f t="shared" si="44"/>
        <v>1</v>
      </c>
      <c r="AD180" s="46">
        <f t="shared" si="45"/>
        <v>1</v>
      </c>
      <c r="AE180" s="46" t="str">
        <f t="shared" si="43"/>
        <v>H1AEFMECO.</v>
      </c>
      <c r="AF180" s="46" t="str">
        <f t="shared" si="46"/>
        <v>H1AEFMECO</v>
      </c>
      <c r="AG180" s="47"/>
      <c r="AH180" s="48"/>
      <c r="AI180" s="49"/>
    </row>
    <row r="181" spans="1:35" s="31" customFormat="1" ht="279" customHeight="1" x14ac:dyDescent="0.2">
      <c r="A181" s="35" t="str">
        <f>IF(ISBLANK(D181),"",COUNTA($D$2:D181))</f>
        <v/>
      </c>
      <c r="B181" s="36">
        <f t="shared" si="35"/>
        <v>180</v>
      </c>
      <c r="C181" s="37"/>
      <c r="D181" s="79"/>
      <c r="E181" s="35" t="s">
        <v>1275</v>
      </c>
      <c r="F181" s="80" t="s">
        <v>1925</v>
      </c>
      <c r="G181" s="80" t="s">
        <v>1987</v>
      </c>
      <c r="H181" s="80" t="s">
        <v>1919</v>
      </c>
      <c r="I181" s="80" t="s">
        <v>1926</v>
      </c>
      <c r="J181" s="81" t="s">
        <v>1927</v>
      </c>
      <c r="K181" s="81">
        <v>1</v>
      </c>
      <c r="L181" s="82">
        <v>44865</v>
      </c>
      <c r="M181" s="82">
        <v>44926</v>
      </c>
      <c r="N181" s="78">
        <f t="shared" si="49"/>
        <v>8.7142857142857135</v>
      </c>
      <c r="O181" s="79" t="s">
        <v>1922</v>
      </c>
      <c r="P181" s="38" t="s">
        <v>2478</v>
      </c>
      <c r="Q181" s="38">
        <v>0</v>
      </c>
      <c r="R181" s="42">
        <f t="shared" si="37"/>
        <v>0</v>
      </c>
      <c r="S181" s="43">
        <f t="shared" si="38"/>
        <v>0</v>
      </c>
      <c r="T181" s="43">
        <f t="shared" si="39"/>
        <v>0</v>
      </c>
      <c r="U181" s="43">
        <f t="shared" si="40"/>
        <v>8.7142857142857135</v>
      </c>
      <c r="V181" s="37"/>
      <c r="W181" s="44" t="str">
        <f t="shared" si="41"/>
        <v>VENCIDA</v>
      </c>
      <c r="X181" s="44" t="str">
        <f t="shared" si="42"/>
        <v/>
      </c>
      <c r="Y181" s="35" t="s">
        <v>1984</v>
      </c>
      <c r="Z181" s="35" t="str">
        <f t="shared" si="47"/>
        <v>H1AEFMECO</v>
      </c>
      <c r="AA181" s="45">
        <f t="shared" si="36"/>
        <v>5</v>
      </c>
      <c r="AB181" s="45" t="str">
        <f t="shared" si="48"/>
        <v>H1AEFMECO - 5</v>
      </c>
      <c r="AC181" s="46">
        <f t="shared" si="44"/>
        <v>1</v>
      </c>
      <c r="AD181" s="46">
        <f t="shared" si="45"/>
        <v>1</v>
      </c>
      <c r="AE181" s="46" t="str">
        <f t="shared" si="43"/>
        <v>H1AEFMECO.</v>
      </c>
      <c r="AF181" s="46" t="str">
        <f t="shared" si="46"/>
        <v>H1AEFMECO</v>
      </c>
      <c r="AG181" s="47"/>
      <c r="AH181" s="48"/>
      <c r="AI181" s="49"/>
    </row>
    <row r="182" spans="1:35" s="31" customFormat="1" ht="234.75" customHeight="1" x14ac:dyDescent="0.2">
      <c r="A182" s="35">
        <f>IF(ISBLANK(D182),"",COUNTA($D$2:D182))</f>
        <v>139</v>
      </c>
      <c r="B182" s="36">
        <f t="shared" si="35"/>
        <v>181</v>
      </c>
      <c r="C182" s="37"/>
      <c r="D182" s="79" t="s">
        <v>1928</v>
      </c>
      <c r="E182" s="81" t="s">
        <v>1985</v>
      </c>
      <c r="F182" s="80" t="s">
        <v>1929</v>
      </c>
      <c r="G182" s="80" t="s">
        <v>1930</v>
      </c>
      <c r="H182" s="83" t="s">
        <v>1931</v>
      </c>
      <c r="I182" s="83" t="s">
        <v>1932</v>
      </c>
      <c r="J182" s="79" t="s">
        <v>1933</v>
      </c>
      <c r="K182" s="81">
        <v>1</v>
      </c>
      <c r="L182" s="82">
        <v>44767</v>
      </c>
      <c r="M182" s="82">
        <v>44803</v>
      </c>
      <c r="N182" s="78">
        <f t="shared" si="49"/>
        <v>5.1428571428571432</v>
      </c>
      <c r="O182" s="79" t="s">
        <v>316</v>
      </c>
      <c r="P182" s="38" t="s">
        <v>2445</v>
      </c>
      <c r="Q182" s="38">
        <v>1</v>
      </c>
      <c r="R182" s="42">
        <f t="shared" si="37"/>
        <v>100</v>
      </c>
      <c r="S182" s="43">
        <f t="shared" si="38"/>
        <v>5.1428571428571432</v>
      </c>
      <c r="T182" s="43">
        <f t="shared" si="39"/>
        <v>5.1428571428571432</v>
      </c>
      <c r="U182" s="43">
        <f t="shared" si="40"/>
        <v>5.1428571428571432</v>
      </c>
      <c r="V182" s="37"/>
      <c r="W182" s="44" t="str">
        <f t="shared" si="41"/>
        <v>CUMPLIDA</v>
      </c>
      <c r="X182" s="44" t="str">
        <f t="shared" si="42"/>
        <v>CUMPLIDO</v>
      </c>
      <c r="Y182" s="35" t="s">
        <v>1984</v>
      </c>
      <c r="Z182" s="35" t="str">
        <f t="shared" si="47"/>
        <v>H2AEFMECO</v>
      </c>
      <c r="AA182" s="45">
        <f t="shared" si="36"/>
        <v>1</v>
      </c>
      <c r="AB182" s="45" t="str">
        <f t="shared" si="48"/>
        <v>H2AEFMECO - 1</v>
      </c>
      <c r="AC182" s="46">
        <f t="shared" si="44"/>
        <v>5</v>
      </c>
      <c r="AD182" s="46">
        <f t="shared" si="45"/>
        <v>5</v>
      </c>
      <c r="AE182" s="46" t="str">
        <f t="shared" si="43"/>
        <v>H2AEFMECO.</v>
      </c>
      <c r="AF182" s="46" t="str">
        <f t="shared" si="46"/>
        <v>H2AEFMECO</v>
      </c>
      <c r="AG182" s="47"/>
      <c r="AH182" s="48"/>
      <c r="AI182" s="49"/>
    </row>
    <row r="183" spans="1:35" s="31" customFormat="1" ht="234.75" customHeight="1" x14ac:dyDescent="0.2">
      <c r="A183" s="35" t="str">
        <f>IF(ISBLANK(D183),"",COUNTA($D$2:D183))</f>
        <v/>
      </c>
      <c r="B183" s="36">
        <f t="shared" ref="B183:B246" si="50">ROW()-1</f>
        <v>182</v>
      </c>
      <c r="C183" s="37"/>
      <c r="D183" s="79"/>
      <c r="E183" s="81" t="s">
        <v>1985</v>
      </c>
      <c r="F183" s="80" t="s">
        <v>1934</v>
      </c>
      <c r="G183" s="80" t="s">
        <v>1930</v>
      </c>
      <c r="H183" s="83" t="s">
        <v>1931</v>
      </c>
      <c r="I183" s="83" t="s">
        <v>2236</v>
      </c>
      <c r="J183" s="79" t="s">
        <v>1935</v>
      </c>
      <c r="K183" s="81">
        <v>2</v>
      </c>
      <c r="L183" s="82">
        <v>44805</v>
      </c>
      <c r="M183" s="82">
        <v>44834</v>
      </c>
      <c r="N183" s="78">
        <f t="shared" si="49"/>
        <v>4.1428571428571432</v>
      </c>
      <c r="O183" s="79" t="s">
        <v>316</v>
      </c>
      <c r="P183" s="38" t="s">
        <v>2445</v>
      </c>
      <c r="Q183" s="38">
        <v>2</v>
      </c>
      <c r="R183" s="42">
        <f t="shared" si="37"/>
        <v>100</v>
      </c>
      <c r="S183" s="43">
        <f t="shared" si="38"/>
        <v>4.1428571428571432</v>
      </c>
      <c r="T183" s="43">
        <f t="shared" si="39"/>
        <v>4.1428571428571432</v>
      </c>
      <c r="U183" s="43">
        <f t="shared" si="40"/>
        <v>4.1428571428571432</v>
      </c>
      <c r="V183" s="37"/>
      <c r="W183" s="44" t="str">
        <f t="shared" si="41"/>
        <v>CUMPLIDA</v>
      </c>
      <c r="X183" s="44" t="str">
        <f t="shared" si="42"/>
        <v/>
      </c>
      <c r="Y183" s="35" t="s">
        <v>1984</v>
      </c>
      <c r="Z183" s="35" t="str">
        <f t="shared" si="47"/>
        <v>H2AEFMECO</v>
      </c>
      <c r="AA183" s="45">
        <f t="shared" si="36"/>
        <v>2</v>
      </c>
      <c r="AB183" s="45" t="str">
        <f t="shared" si="48"/>
        <v>H2AEFMECO - 2</v>
      </c>
      <c r="AC183" s="46">
        <f t="shared" si="44"/>
        <v>5</v>
      </c>
      <c r="AD183" s="46">
        <f t="shared" si="45"/>
        <v>5</v>
      </c>
      <c r="AE183" s="46" t="str">
        <f t="shared" si="43"/>
        <v>H2AEFMECO.</v>
      </c>
      <c r="AF183" s="46" t="str">
        <f t="shared" si="46"/>
        <v>H2AEFMECO</v>
      </c>
      <c r="AG183" s="47"/>
      <c r="AH183" s="48"/>
      <c r="AI183" s="49"/>
    </row>
    <row r="184" spans="1:35" s="31" customFormat="1" ht="399" customHeight="1" x14ac:dyDescent="0.2">
      <c r="A184" s="35">
        <f>IF(ISBLANK(D184),"",COUNTA($D$2:D184))</f>
        <v>140</v>
      </c>
      <c r="B184" s="36">
        <f t="shared" si="50"/>
        <v>183</v>
      </c>
      <c r="C184" s="37"/>
      <c r="D184" s="79" t="s">
        <v>667</v>
      </c>
      <c r="E184" s="81" t="s">
        <v>1008</v>
      </c>
      <c r="F184" s="80" t="s">
        <v>1936</v>
      </c>
      <c r="G184" s="80" t="s">
        <v>1937</v>
      </c>
      <c r="H184" s="80" t="s">
        <v>1938</v>
      </c>
      <c r="I184" s="80" t="s">
        <v>1939</v>
      </c>
      <c r="J184" s="81" t="s">
        <v>1911</v>
      </c>
      <c r="K184" s="81">
        <v>2</v>
      </c>
      <c r="L184" s="82">
        <v>44767</v>
      </c>
      <c r="M184" s="84">
        <v>44865</v>
      </c>
      <c r="N184" s="78">
        <f t="shared" si="49"/>
        <v>14</v>
      </c>
      <c r="O184" s="79" t="s">
        <v>2060</v>
      </c>
      <c r="P184" s="36" t="s">
        <v>2499</v>
      </c>
      <c r="Q184" s="38">
        <v>0</v>
      </c>
      <c r="R184" s="42">
        <f t="shared" si="37"/>
        <v>0</v>
      </c>
      <c r="S184" s="43">
        <f t="shared" si="38"/>
        <v>0</v>
      </c>
      <c r="T184" s="43">
        <f t="shared" si="39"/>
        <v>0</v>
      </c>
      <c r="U184" s="43">
        <f t="shared" si="40"/>
        <v>14</v>
      </c>
      <c r="V184" s="37"/>
      <c r="W184" s="44" t="str">
        <f t="shared" si="41"/>
        <v>VENCIDA</v>
      </c>
      <c r="X184" s="44" t="str">
        <f t="shared" si="42"/>
        <v>VENCIDO</v>
      </c>
      <c r="Y184" s="35" t="s">
        <v>1984</v>
      </c>
      <c r="Z184" s="35" t="str">
        <f t="shared" si="47"/>
        <v>H3AEFMECO</v>
      </c>
      <c r="AA184" s="45">
        <f t="shared" si="36"/>
        <v>1</v>
      </c>
      <c r="AB184" s="45" t="str">
        <f t="shared" si="48"/>
        <v>H3AEFMECO - 1</v>
      </c>
      <c r="AC184" s="46">
        <f t="shared" si="44"/>
        <v>1</v>
      </c>
      <c r="AD184" s="46">
        <f t="shared" si="45"/>
        <v>1</v>
      </c>
      <c r="AE184" s="46" t="str">
        <f t="shared" si="43"/>
        <v>H3AEFMECO.</v>
      </c>
      <c r="AF184" s="46" t="str">
        <f t="shared" si="46"/>
        <v>H3AEFMECO</v>
      </c>
      <c r="AG184" s="47"/>
      <c r="AH184" s="48"/>
      <c r="AI184" s="49"/>
    </row>
    <row r="185" spans="1:35" s="31" customFormat="1" ht="234.75" customHeight="1" x14ac:dyDescent="0.2">
      <c r="A185" s="35" t="str">
        <f>IF(ISBLANK(D185),"",COUNTA($D$2:D185))</f>
        <v/>
      </c>
      <c r="B185" s="36">
        <f t="shared" si="50"/>
        <v>184</v>
      </c>
      <c r="C185" s="37"/>
      <c r="D185" s="79"/>
      <c r="E185" s="81" t="s">
        <v>1008</v>
      </c>
      <c r="F185" s="80" t="s">
        <v>1940</v>
      </c>
      <c r="G185" s="80" t="s">
        <v>1937</v>
      </c>
      <c r="H185" s="80" t="s">
        <v>1919</v>
      </c>
      <c r="I185" s="80" t="s">
        <v>1920</v>
      </c>
      <c r="J185" s="81" t="s">
        <v>1921</v>
      </c>
      <c r="K185" s="81">
        <v>1</v>
      </c>
      <c r="L185" s="82">
        <v>44767</v>
      </c>
      <c r="M185" s="84">
        <v>44865</v>
      </c>
      <c r="N185" s="78">
        <f t="shared" si="49"/>
        <v>14</v>
      </c>
      <c r="O185" s="79" t="s">
        <v>1922</v>
      </c>
      <c r="P185" s="38" t="s">
        <v>2478</v>
      </c>
      <c r="Q185" s="38">
        <v>0</v>
      </c>
      <c r="R185" s="42">
        <f t="shared" si="37"/>
        <v>0</v>
      </c>
      <c r="S185" s="43">
        <f t="shared" si="38"/>
        <v>0</v>
      </c>
      <c r="T185" s="43">
        <f t="shared" si="39"/>
        <v>0</v>
      </c>
      <c r="U185" s="43">
        <f t="shared" si="40"/>
        <v>14</v>
      </c>
      <c r="V185" s="37"/>
      <c r="W185" s="44" t="str">
        <f t="shared" si="41"/>
        <v>VENCIDA</v>
      </c>
      <c r="X185" s="44" t="str">
        <f t="shared" si="42"/>
        <v/>
      </c>
      <c r="Y185" s="35" t="s">
        <v>1984</v>
      </c>
      <c r="Z185" s="35" t="str">
        <f t="shared" si="47"/>
        <v>H3AEFMECO</v>
      </c>
      <c r="AA185" s="45">
        <f t="shared" si="36"/>
        <v>2</v>
      </c>
      <c r="AB185" s="45" t="str">
        <f t="shared" si="48"/>
        <v>H3AEFMECO - 2</v>
      </c>
      <c r="AC185" s="46">
        <f t="shared" si="44"/>
        <v>1</v>
      </c>
      <c r="AD185" s="46">
        <f t="shared" si="45"/>
        <v>1</v>
      </c>
      <c r="AE185" s="46" t="str">
        <f t="shared" si="43"/>
        <v>H3AEFMECO.</v>
      </c>
      <c r="AF185" s="46" t="str">
        <f t="shared" si="46"/>
        <v>H3AEFMECO</v>
      </c>
      <c r="AG185" s="47"/>
      <c r="AH185" s="48"/>
      <c r="AI185" s="49"/>
    </row>
    <row r="186" spans="1:35" s="31" customFormat="1" ht="234.75" customHeight="1" x14ac:dyDescent="0.2">
      <c r="A186" s="35" t="str">
        <f>IF(ISBLANK(D186),"",COUNTA($D$2:D186))</f>
        <v/>
      </c>
      <c r="B186" s="36">
        <f t="shared" si="50"/>
        <v>185</v>
      </c>
      <c r="C186" s="37"/>
      <c r="D186" s="79"/>
      <c r="E186" s="81" t="s">
        <v>1008</v>
      </c>
      <c r="F186" s="80" t="s">
        <v>1941</v>
      </c>
      <c r="G186" s="80" t="s">
        <v>1937</v>
      </c>
      <c r="H186" s="80" t="s">
        <v>1942</v>
      </c>
      <c r="I186" s="80" t="s">
        <v>1920</v>
      </c>
      <c r="J186" s="81" t="s">
        <v>1924</v>
      </c>
      <c r="K186" s="81">
        <v>1</v>
      </c>
      <c r="L186" s="82">
        <v>44767</v>
      </c>
      <c r="M186" s="84">
        <v>44865</v>
      </c>
      <c r="N186" s="78">
        <f t="shared" si="49"/>
        <v>14</v>
      </c>
      <c r="O186" s="79" t="s">
        <v>1922</v>
      </c>
      <c r="P186" s="38" t="s">
        <v>2478</v>
      </c>
      <c r="Q186" s="38">
        <v>0</v>
      </c>
      <c r="R186" s="42">
        <f t="shared" si="37"/>
        <v>0</v>
      </c>
      <c r="S186" s="43">
        <f t="shared" si="38"/>
        <v>0</v>
      </c>
      <c r="T186" s="43">
        <f t="shared" si="39"/>
        <v>0</v>
      </c>
      <c r="U186" s="43">
        <f t="shared" si="40"/>
        <v>14</v>
      </c>
      <c r="V186" s="37"/>
      <c r="W186" s="44" t="str">
        <f t="shared" si="41"/>
        <v>VENCIDA</v>
      </c>
      <c r="X186" s="44" t="str">
        <f t="shared" si="42"/>
        <v/>
      </c>
      <c r="Y186" s="35" t="s">
        <v>1984</v>
      </c>
      <c r="Z186" s="35" t="str">
        <f t="shared" si="47"/>
        <v>H3AEFMECO</v>
      </c>
      <c r="AA186" s="45">
        <f t="shared" ref="AA186:AA249" si="51">IF(A186&lt;&gt;"",1,AA185+1)</f>
        <v>3</v>
      </c>
      <c r="AB186" s="45" t="str">
        <f t="shared" si="48"/>
        <v>H3AEFMECO - 3</v>
      </c>
      <c r="AC186" s="46">
        <f t="shared" si="44"/>
        <v>1</v>
      </c>
      <c r="AD186" s="46">
        <f t="shared" si="45"/>
        <v>1</v>
      </c>
      <c r="AE186" s="46" t="str">
        <f t="shared" si="43"/>
        <v>H3AEFMECO.</v>
      </c>
      <c r="AF186" s="46" t="str">
        <f t="shared" si="46"/>
        <v>H3AEFMECO</v>
      </c>
      <c r="AG186" s="47"/>
      <c r="AH186" s="48"/>
      <c r="AI186" s="49"/>
    </row>
    <row r="187" spans="1:35" s="31" customFormat="1" ht="234.75" customHeight="1" x14ac:dyDescent="0.2">
      <c r="A187" s="35" t="str">
        <f>IF(ISBLANK(D187),"",COUNTA($D$2:D187))</f>
        <v/>
      </c>
      <c r="B187" s="36">
        <f t="shared" si="50"/>
        <v>186</v>
      </c>
      <c r="C187" s="37"/>
      <c r="D187" s="79"/>
      <c r="E187" s="81" t="s">
        <v>1008</v>
      </c>
      <c r="F187" s="80" t="s">
        <v>1943</v>
      </c>
      <c r="G187" s="80" t="s">
        <v>1937</v>
      </c>
      <c r="H187" s="80" t="s">
        <v>1944</v>
      </c>
      <c r="I187" s="80" t="s">
        <v>1945</v>
      </c>
      <c r="J187" s="81" t="s">
        <v>1927</v>
      </c>
      <c r="K187" s="81">
        <v>1</v>
      </c>
      <c r="L187" s="82">
        <v>44865</v>
      </c>
      <c r="M187" s="84">
        <v>44926</v>
      </c>
      <c r="N187" s="78">
        <f t="shared" si="49"/>
        <v>8.7142857142857135</v>
      </c>
      <c r="O187" s="79" t="s">
        <v>1946</v>
      </c>
      <c r="P187" s="38" t="s">
        <v>2581</v>
      </c>
      <c r="Q187" s="38">
        <v>0</v>
      </c>
      <c r="R187" s="42">
        <f t="shared" si="37"/>
        <v>0</v>
      </c>
      <c r="S187" s="43">
        <f t="shared" si="38"/>
        <v>0</v>
      </c>
      <c r="T187" s="43">
        <f t="shared" si="39"/>
        <v>0</v>
      </c>
      <c r="U187" s="43">
        <f t="shared" si="40"/>
        <v>8.7142857142857135</v>
      </c>
      <c r="V187" s="37"/>
      <c r="W187" s="44" t="str">
        <f t="shared" si="41"/>
        <v>VENCIDA</v>
      </c>
      <c r="X187" s="44" t="str">
        <f t="shared" si="42"/>
        <v/>
      </c>
      <c r="Y187" s="35" t="s">
        <v>1984</v>
      </c>
      <c r="Z187" s="35" t="str">
        <f t="shared" si="47"/>
        <v>H3AEFMECO</v>
      </c>
      <c r="AA187" s="45">
        <f t="shared" si="51"/>
        <v>4</v>
      </c>
      <c r="AB187" s="45" t="str">
        <f t="shared" si="48"/>
        <v>H3AEFMECO - 4</v>
      </c>
      <c r="AC187" s="46">
        <f t="shared" si="44"/>
        <v>1</v>
      </c>
      <c r="AD187" s="46">
        <f t="shared" si="45"/>
        <v>1</v>
      </c>
      <c r="AE187" s="46" t="str">
        <f t="shared" si="43"/>
        <v>H3AEFMECO.</v>
      </c>
      <c r="AF187" s="46" t="str">
        <f t="shared" si="46"/>
        <v>H3AEFMECO</v>
      </c>
      <c r="AG187" s="47"/>
      <c r="AH187" s="48"/>
      <c r="AI187" s="49"/>
    </row>
    <row r="188" spans="1:35" s="31" customFormat="1" ht="234.75" customHeight="1" x14ac:dyDescent="0.2">
      <c r="A188" s="35">
        <f>IF(ISBLANK(D188),"",COUNTA($D$2:D188))</f>
        <v>141</v>
      </c>
      <c r="B188" s="36">
        <f t="shared" si="50"/>
        <v>187</v>
      </c>
      <c r="C188" s="37"/>
      <c r="D188" s="79" t="s">
        <v>667</v>
      </c>
      <c r="E188" s="81" t="s">
        <v>1986</v>
      </c>
      <c r="F188" s="80" t="s">
        <v>1947</v>
      </c>
      <c r="G188" s="80" t="s">
        <v>1948</v>
      </c>
      <c r="H188" s="80" t="s">
        <v>1919</v>
      </c>
      <c r="I188" s="80" t="s">
        <v>1920</v>
      </c>
      <c r="J188" s="81" t="s">
        <v>1921</v>
      </c>
      <c r="K188" s="81">
        <v>1</v>
      </c>
      <c r="L188" s="82">
        <v>44767</v>
      </c>
      <c r="M188" s="84">
        <v>44865</v>
      </c>
      <c r="N188" s="78">
        <f t="shared" si="49"/>
        <v>14</v>
      </c>
      <c r="O188" s="79" t="s">
        <v>1922</v>
      </c>
      <c r="P188" s="38" t="s">
        <v>2478</v>
      </c>
      <c r="Q188" s="38">
        <v>0</v>
      </c>
      <c r="R188" s="42">
        <f t="shared" si="37"/>
        <v>0</v>
      </c>
      <c r="S188" s="43">
        <f t="shared" si="38"/>
        <v>0</v>
      </c>
      <c r="T188" s="43">
        <f t="shared" si="39"/>
        <v>0</v>
      </c>
      <c r="U188" s="43">
        <f t="shared" si="40"/>
        <v>14</v>
      </c>
      <c r="V188" s="37"/>
      <c r="W188" s="44" t="str">
        <f t="shared" si="41"/>
        <v>VENCIDA</v>
      </c>
      <c r="X188" s="44" t="str">
        <f t="shared" si="42"/>
        <v>VENCIDO</v>
      </c>
      <c r="Y188" s="35" t="s">
        <v>1984</v>
      </c>
      <c r="Z188" s="35" t="str">
        <f t="shared" si="47"/>
        <v>H4AEFMECO</v>
      </c>
      <c r="AA188" s="45">
        <f t="shared" si="51"/>
        <v>1</v>
      </c>
      <c r="AB188" s="45" t="str">
        <f t="shared" si="48"/>
        <v>H4AEFMECO - 1</v>
      </c>
      <c r="AC188" s="46">
        <f t="shared" si="44"/>
        <v>1</v>
      </c>
      <c r="AD188" s="46">
        <f t="shared" si="45"/>
        <v>1</v>
      </c>
      <c r="AE188" s="46" t="str">
        <f t="shared" si="43"/>
        <v>H4AEFMECO.</v>
      </c>
      <c r="AF188" s="46" t="str">
        <f t="shared" si="46"/>
        <v>H4AEFMECO</v>
      </c>
      <c r="AG188" s="47"/>
      <c r="AH188" s="48"/>
      <c r="AI188" s="49"/>
    </row>
    <row r="189" spans="1:35" s="31" customFormat="1" ht="234.75" customHeight="1" x14ac:dyDescent="0.2">
      <c r="A189" s="35" t="str">
        <f>IF(ISBLANK(D189),"",COUNTA($D$2:D189))</f>
        <v/>
      </c>
      <c r="B189" s="36">
        <f t="shared" si="50"/>
        <v>188</v>
      </c>
      <c r="C189" s="37"/>
      <c r="D189" s="79"/>
      <c r="E189" s="81" t="s">
        <v>1986</v>
      </c>
      <c r="F189" s="80" t="s">
        <v>1949</v>
      </c>
      <c r="G189" s="80" t="s">
        <v>1948</v>
      </c>
      <c r="H189" s="80" t="s">
        <v>1942</v>
      </c>
      <c r="I189" s="80" t="s">
        <v>1920</v>
      </c>
      <c r="J189" s="81" t="s">
        <v>1924</v>
      </c>
      <c r="K189" s="81">
        <v>1</v>
      </c>
      <c r="L189" s="82">
        <v>44767</v>
      </c>
      <c r="M189" s="84">
        <v>44865</v>
      </c>
      <c r="N189" s="78">
        <f t="shared" si="49"/>
        <v>14</v>
      </c>
      <c r="O189" s="79" t="s">
        <v>1922</v>
      </c>
      <c r="P189" s="38" t="s">
        <v>2478</v>
      </c>
      <c r="Q189" s="38">
        <v>0</v>
      </c>
      <c r="R189" s="42">
        <f t="shared" si="37"/>
        <v>0</v>
      </c>
      <c r="S189" s="43">
        <f t="shared" si="38"/>
        <v>0</v>
      </c>
      <c r="T189" s="43">
        <f t="shared" si="39"/>
        <v>0</v>
      </c>
      <c r="U189" s="43">
        <f t="shared" si="40"/>
        <v>14</v>
      </c>
      <c r="V189" s="37"/>
      <c r="W189" s="44" t="str">
        <f t="shared" si="41"/>
        <v>VENCIDA</v>
      </c>
      <c r="X189" s="44" t="str">
        <f t="shared" si="42"/>
        <v/>
      </c>
      <c r="Y189" s="35" t="s">
        <v>1984</v>
      </c>
      <c r="Z189" s="35" t="str">
        <f t="shared" si="47"/>
        <v>H4AEFMECO</v>
      </c>
      <c r="AA189" s="45">
        <f t="shared" si="51"/>
        <v>2</v>
      </c>
      <c r="AB189" s="45" t="str">
        <f t="shared" si="48"/>
        <v>H4AEFMECO - 2</v>
      </c>
      <c r="AC189" s="46">
        <f t="shared" si="44"/>
        <v>1</v>
      </c>
      <c r="AD189" s="46">
        <f t="shared" si="45"/>
        <v>1</v>
      </c>
      <c r="AE189" s="46" t="str">
        <f t="shared" si="43"/>
        <v>H4AEFMECO.</v>
      </c>
      <c r="AF189" s="46" t="str">
        <f t="shared" si="46"/>
        <v>H4AEFMECO</v>
      </c>
      <c r="AG189" s="47"/>
      <c r="AH189" s="48"/>
      <c r="AI189" s="49"/>
    </row>
    <row r="190" spans="1:35" s="31" customFormat="1" ht="234.75" customHeight="1" x14ac:dyDescent="0.2">
      <c r="A190" s="35" t="str">
        <f>IF(ISBLANK(D190),"",COUNTA($D$2:D190))</f>
        <v/>
      </c>
      <c r="B190" s="36">
        <f t="shared" si="50"/>
        <v>189</v>
      </c>
      <c r="C190" s="37"/>
      <c r="D190" s="79"/>
      <c r="E190" s="81" t="s">
        <v>1986</v>
      </c>
      <c r="F190" s="80" t="s">
        <v>1950</v>
      </c>
      <c r="G190" s="80" t="s">
        <v>1948</v>
      </c>
      <c r="H190" s="80" t="s">
        <v>1944</v>
      </c>
      <c r="I190" s="80" t="s">
        <v>1945</v>
      </c>
      <c r="J190" s="81" t="s">
        <v>1927</v>
      </c>
      <c r="K190" s="81">
        <v>1</v>
      </c>
      <c r="L190" s="82">
        <v>44865</v>
      </c>
      <c r="M190" s="84">
        <v>44926</v>
      </c>
      <c r="N190" s="78">
        <f t="shared" si="49"/>
        <v>8.7142857142857135</v>
      </c>
      <c r="O190" s="79" t="s">
        <v>1946</v>
      </c>
      <c r="P190" s="38" t="s">
        <v>2581</v>
      </c>
      <c r="Q190" s="38">
        <v>0</v>
      </c>
      <c r="R190" s="42">
        <f t="shared" si="37"/>
        <v>0</v>
      </c>
      <c r="S190" s="43">
        <f t="shared" si="38"/>
        <v>0</v>
      </c>
      <c r="T190" s="43">
        <f t="shared" si="39"/>
        <v>0</v>
      </c>
      <c r="U190" s="43">
        <f t="shared" si="40"/>
        <v>8.7142857142857135</v>
      </c>
      <c r="V190" s="37"/>
      <c r="W190" s="44" t="str">
        <f t="shared" si="41"/>
        <v>VENCIDA</v>
      </c>
      <c r="X190" s="44" t="str">
        <f t="shared" si="42"/>
        <v/>
      </c>
      <c r="Y190" s="35" t="s">
        <v>1984</v>
      </c>
      <c r="Z190" s="35" t="str">
        <f t="shared" si="47"/>
        <v>H4AEFMECO</v>
      </c>
      <c r="AA190" s="45">
        <f t="shared" si="51"/>
        <v>3</v>
      </c>
      <c r="AB190" s="45" t="str">
        <f t="shared" si="48"/>
        <v>H4AEFMECO - 3</v>
      </c>
      <c r="AC190" s="46">
        <f t="shared" si="44"/>
        <v>1</v>
      </c>
      <c r="AD190" s="46">
        <f t="shared" si="45"/>
        <v>1</v>
      </c>
      <c r="AE190" s="46" t="str">
        <f t="shared" si="43"/>
        <v>H4AEFMECO.</v>
      </c>
      <c r="AF190" s="46" t="str">
        <f t="shared" si="46"/>
        <v>H4AEFMECO</v>
      </c>
      <c r="AG190" s="47"/>
      <c r="AH190" s="48"/>
      <c r="AI190" s="49"/>
    </row>
    <row r="191" spans="1:35" s="31" customFormat="1" ht="234.75" customHeight="1" x14ac:dyDescent="0.2">
      <c r="A191" s="35">
        <f>IF(ISBLANK(D191),"",COUNTA($D$2:D191))</f>
        <v>142</v>
      </c>
      <c r="B191" s="36">
        <f t="shared" si="50"/>
        <v>190</v>
      </c>
      <c r="C191" s="37"/>
      <c r="D191" s="79" t="s">
        <v>667</v>
      </c>
      <c r="E191" s="81" t="s">
        <v>144</v>
      </c>
      <c r="F191" s="80" t="s">
        <v>1951</v>
      </c>
      <c r="G191" s="80" t="s">
        <v>1952</v>
      </c>
      <c r="H191" s="80" t="s">
        <v>1953</v>
      </c>
      <c r="I191" s="80" t="s">
        <v>1954</v>
      </c>
      <c r="J191" s="81" t="s">
        <v>738</v>
      </c>
      <c r="K191" s="81">
        <v>1</v>
      </c>
      <c r="L191" s="82">
        <v>44767</v>
      </c>
      <c r="M191" s="84">
        <v>44803</v>
      </c>
      <c r="N191" s="78">
        <f t="shared" si="49"/>
        <v>5.1428571428571432</v>
      </c>
      <c r="O191" s="79" t="s">
        <v>2060</v>
      </c>
      <c r="P191" s="38" t="s">
        <v>2499</v>
      </c>
      <c r="Q191" s="38">
        <v>1</v>
      </c>
      <c r="R191" s="42">
        <f t="shared" si="37"/>
        <v>100</v>
      </c>
      <c r="S191" s="43">
        <f t="shared" si="38"/>
        <v>5.1428571428571432</v>
      </c>
      <c r="T191" s="43">
        <f t="shared" si="39"/>
        <v>5.1428571428571432</v>
      </c>
      <c r="U191" s="43">
        <f t="shared" si="40"/>
        <v>5.1428571428571432</v>
      </c>
      <c r="V191" s="37"/>
      <c r="W191" s="44" t="str">
        <f t="shared" si="41"/>
        <v>CUMPLIDA</v>
      </c>
      <c r="X191" s="44" t="str">
        <f t="shared" si="42"/>
        <v>VENCIDO</v>
      </c>
      <c r="Y191" s="35" t="s">
        <v>1984</v>
      </c>
      <c r="Z191" s="35" t="str">
        <f t="shared" si="47"/>
        <v>H5AEFMECO</v>
      </c>
      <c r="AA191" s="45">
        <f t="shared" si="51"/>
        <v>1</v>
      </c>
      <c r="AB191" s="45" t="str">
        <f t="shared" si="48"/>
        <v>H5AEFMECO - 1</v>
      </c>
      <c r="AC191" s="46">
        <f t="shared" si="44"/>
        <v>5</v>
      </c>
      <c r="AD191" s="46">
        <f t="shared" si="45"/>
        <v>1</v>
      </c>
      <c r="AE191" s="46" t="str">
        <f t="shared" si="43"/>
        <v>H5AEFMECO.</v>
      </c>
      <c r="AF191" s="46" t="str">
        <f t="shared" si="46"/>
        <v>H5AEFMECO</v>
      </c>
      <c r="AG191" s="47"/>
      <c r="AH191" s="48"/>
      <c r="AI191" s="49"/>
    </row>
    <row r="192" spans="1:35" s="31" customFormat="1" ht="234.75" customHeight="1" x14ac:dyDescent="0.2">
      <c r="A192" s="35" t="str">
        <f>IF(ISBLANK(D192),"",COUNTA($D$2:D192))</f>
        <v/>
      </c>
      <c r="B192" s="36">
        <f t="shared" si="50"/>
        <v>191</v>
      </c>
      <c r="C192" s="37"/>
      <c r="D192" s="79"/>
      <c r="E192" s="81" t="s">
        <v>144</v>
      </c>
      <c r="F192" s="80" t="s">
        <v>1955</v>
      </c>
      <c r="G192" s="80" t="s">
        <v>1952</v>
      </c>
      <c r="H192" s="80" t="s">
        <v>1919</v>
      </c>
      <c r="I192" s="80" t="s">
        <v>1956</v>
      </c>
      <c r="J192" s="81" t="s">
        <v>1921</v>
      </c>
      <c r="K192" s="81">
        <v>1</v>
      </c>
      <c r="L192" s="82">
        <v>44767</v>
      </c>
      <c r="M192" s="84">
        <v>44865</v>
      </c>
      <c r="N192" s="78">
        <f t="shared" si="49"/>
        <v>14</v>
      </c>
      <c r="O192" s="79" t="s">
        <v>1957</v>
      </c>
      <c r="P192" s="38" t="s">
        <v>2478</v>
      </c>
      <c r="Q192" s="38">
        <v>0</v>
      </c>
      <c r="R192" s="42">
        <f t="shared" si="37"/>
        <v>0</v>
      </c>
      <c r="S192" s="43">
        <f t="shared" si="38"/>
        <v>0</v>
      </c>
      <c r="T192" s="43">
        <f t="shared" si="39"/>
        <v>0</v>
      </c>
      <c r="U192" s="43">
        <f t="shared" si="40"/>
        <v>14</v>
      </c>
      <c r="V192" s="37"/>
      <c r="W192" s="44" t="str">
        <f t="shared" si="41"/>
        <v>VENCIDA</v>
      </c>
      <c r="X192" s="44" t="str">
        <f t="shared" si="42"/>
        <v/>
      </c>
      <c r="Y192" s="35" t="s">
        <v>1984</v>
      </c>
      <c r="Z192" s="35" t="str">
        <f t="shared" si="47"/>
        <v>H5AEFMECO</v>
      </c>
      <c r="AA192" s="45">
        <f t="shared" si="51"/>
        <v>2</v>
      </c>
      <c r="AB192" s="45" t="str">
        <f t="shared" si="48"/>
        <v>H5AEFMECO - 2</v>
      </c>
      <c r="AC192" s="46">
        <f t="shared" si="44"/>
        <v>1</v>
      </c>
      <c r="AD192" s="46">
        <f t="shared" si="45"/>
        <v>1</v>
      </c>
      <c r="AE192" s="46" t="str">
        <f t="shared" si="43"/>
        <v>H5AEFMECO.</v>
      </c>
      <c r="AF192" s="46" t="str">
        <f t="shared" si="46"/>
        <v>H5AEFMECO</v>
      </c>
      <c r="AG192" s="47"/>
      <c r="AH192" s="48"/>
      <c r="AI192" s="49"/>
    </row>
    <row r="193" spans="1:35" s="31" customFormat="1" ht="234.75" customHeight="1" x14ac:dyDescent="0.2">
      <c r="A193" s="35" t="str">
        <f>IF(ISBLANK(D193),"",COUNTA($D$2:D193))</f>
        <v/>
      </c>
      <c r="B193" s="36">
        <f t="shared" si="50"/>
        <v>192</v>
      </c>
      <c r="C193" s="37"/>
      <c r="D193" s="79"/>
      <c r="E193" s="81" t="s">
        <v>144</v>
      </c>
      <c r="F193" s="80" t="s">
        <v>1958</v>
      </c>
      <c r="G193" s="80" t="s">
        <v>1952</v>
      </c>
      <c r="H193" s="80" t="s">
        <v>1919</v>
      </c>
      <c r="I193" s="80" t="s">
        <v>1956</v>
      </c>
      <c r="J193" s="81" t="s">
        <v>1924</v>
      </c>
      <c r="K193" s="81">
        <v>1</v>
      </c>
      <c r="L193" s="82">
        <v>44767</v>
      </c>
      <c r="M193" s="84">
        <v>44865</v>
      </c>
      <c r="N193" s="78">
        <f t="shared" si="49"/>
        <v>14</v>
      </c>
      <c r="O193" s="79" t="s">
        <v>1957</v>
      </c>
      <c r="P193" s="38" t="s">
        <v>2478</v>
      </c>
      <c r="Q193" s="38">
        <v>0</v>
      </c>
      <c r="R193" s="42">
        <f t="shared" si="37"/>
        <v>0</v>
      </c>
      <c r="S193" s="43">
        <f t="shared" si="38"/>
        <v>0</v>
      </c>
      <c r="T193" s="43">
        <f t="shared" si="39"/>
        <v>0</v>
      </c>
      <c r="U193" s="43">
        <f t="shared" si="40"/>
        <v>14</v>
      </c>
      <c r="V193" s="37"/>
      <c r="W193" s="44" t="str">
        <f t="shared" si="41"/>
        <v>VENCIDA</v>
      </c>
      <c r="X193" s="44" t="str">
        <f t="shared" si="42"/>
        <v/>
      </c>
      <c r="Y193" s="35" t="s">
        <v>1984</v>
      </c>
      <c r="Z193" s="35" t="str">
        <f t="shared" si="47"/>
        <v>H5AEFMECO</v>
      </c>
      <c r="AA193" s="45">
        <f t="shared" si="51"/>
        <v>3</v>
      </c>
      <c r="AB193" s="45" t="str">
        <f t="shared" si="48"/>
        <v>H5AEFMECO - 3</v>
      </c>
      <c r="AC193" s="46">
        <f t="shared" si="44"/>
        <v>1</v>
      </c>
      <c r="AD193" s="46">
        <f t="shared" si="45"/>
        <v>1</v>
      </c>
      <c r="AE193" s="46" t="str">
        <f t="shared" si="43"/>
        <v>H5AEFMECO.</v>
      </c>
      <c r="AF193" s="46" t="str">
        <f t="shared" si="46"/>
        <v>H5AEFMECO</v>
      </c>
      <c r="AG193" s="47"/>
      <c r="AH193" s="48"/>
      <c r="AI193" s="49"/>
    </row>
    <row r="194" spans="1:35" s="31" customFormat="1" ht="234.75" customHeight="1" x14ac:dyDescent="0.2">
      <c r="A194" s="35" t="str">
        <f>IF(ISBLANK(D194),"",COUNTA($D$2:D194))</f>
        <v/>
      </c>
      <c r="B194" s="36">
        <f t="shared" si="50"/>
        <v>193</v>
      </c>
      <c r="C194" s="37"/>
      <c r="D194" s="79"/>
      <c r="E194" s="81" t="s">
        <v>144</v>
      </c>
      <c r="F194" s="80" t="s">
        <v>1959</v>
      </c>
      <c r="G194" s="80" t="s">
        <v>1952</v>
      </c>
      <c r="H194" s="80" t="s">
        <v>1919</v>
      </c>
      <c r="I194" s="80" t="s">
        <v>1960</v>
      </c>
      <c r="J194" s="81" t="s">
        <v>1927</v>
      </c>
      <c r="K194" s="81">
        <v>1</v>
      </c>
      <c r="L194" s="82">
        <v>44865</v>
      </c>
      <c r="M194" s="84">
        <v>44926</v>
      </c>
      <c r="N194" s="78">
        <f t="shared" si="49"/>
        <v>8.7142857142857135</v>
      </c>
      <c r="O194" s="79" t="s">
        <v>1946</v>
      </c>
      <c r="P194" s="38" t="s">
        <v>2581</v>
      </c>
      <c r="Q194" s="38">
        <v>0</v>
      </c>
      <c r="R194" s="42">
        <f t="shared" ref="R194:R257" si="52">IF(Q194/K194&gt;1,100,+Q194/K194*100)</f>
        <v>0</v>
      </c>
      <c r="S194" s="43">
        <f t="shared" ref="S194:S257" si="53">+N194*R194/100</f>
        <v>0</v>
      </c>
      <c r="T194" s="43">
        <f t="shared" ref="T194:T257" si="54">IF(M194&lt;=$AH$1,S194,0)</f>
        <v>0</v>
      </c>
      <c r="U194" s="43">
        <f t="shared" ref="U194:U257" si="55">IF($AH$1&gt;=M194,N194,0)</f>
        <v>8.7142857142857135</v>
      </c>
      <c r="V194" s="37"/>
      <c r="W194" s="44" t="str">
        <f t="shared" ref="W194:W257" si="56">IF(R194=100,"CUMPLIDA",IF(M194-$AH$1&lt;0,"VENCIDA",IF(M194-$AH$1&lt;=30,"PRÓXIMA A VENCER",IF(R194&gt;0,"CON AVANCE","EN TERMINO"))))</f>
        <v>VENCIDA</v>
      </c>
      <c r="X194" s="44" t="str">
        <f t="shared" ref="X194:X257" si="57">IF(A194&lt;&gt;"",IF(AD194=1,"VENCIDO",IF(AD194=2,"PRÓXIMO A VENCER",IF(AD194=3,"EN TERMINO",IF(AD194=4,"CON AVANCE",IF(AD194=5,"CUMPLIDO",))))),"")</f>
        <v/>
      </c>
      <c r="Y194" s="35" t="s">
        <v>1984</v>
      </c>
      <c r="Z194" s="35" t="str">
        <f t="shared" si="47"/>
        <v>H5AEFMECO</v>
      </c>
      <c r="AA194" s="45">
        <f t="shared" si="51"/>
        <v>4</v>
      </c>
      <c r="AB194" s="45" t="str">
        <f t="shared" si="48"/>
        <v>H5AEFMECO - 4</v>
      </c>
      <c r="AC194" s="46">
        <f t="shared" si="44"/>
        <v>1</v>
      </c>
      <c r="AD194" s="46">
        <f t="shared" si="45"/>
        <v>1</v>
      </c>
      <c r="AE194" s="46" t="str">
        <f t="shared" ref="AE194:AE257" si="58">IF(A194&lt;&gt;"",MID(F194,1,FIND(" ",F194,1)-1),AE193)</f>
        <v>H5AEFMECO.</v>
      </c>
      <c r="AF194" s="46" t="str">
        <f t="shared" si="46"/>
        <v>H5AEFMECO</v>
      </c>
      <c r="AG194" s="47"/>
      <c r="AH194" s="48"/>
      <c r="AI194" s="49"/>
    </row>
    <row r="195" spans="1:35" s="31" customFormat="1" ht="234.75" customHeight="1" x14ac:dyDescent="0.2">
      <c r="A195" s="35">
        <f>IF(ISBLANK(D195),"",COUNTA($D$2:D195))</f>
        <v>143</v>
      </c>
      <c r="B195" s="36">
        <f t="shared" si="50"/>
        <v>194</v>
      </c>
      <c r="C195" s="37"/>
      <c r="D195" s="79" t="s">
        <v>1961</v>
      </c>
      <c r="E195" s="81" t="s">
        <v>144</v>
      </c>
      <c r="F195" s="80" t="s">
        <v>1962</v>
      </c>
      <c r="G195" s="80" t="s">
        <v>1963</v>
      </c>
      <c r="H195" s="80" t="s">
        <v>1964</v>
      </c>
      <c r="I195" s="80" t="s">
        <v>1965</v>
      </c>
      <c r="J195" s="81" t="s">
        <v>1966</v>
      </c>
      <c r="K195" s="81">
        <v>1</v>
      </c>
      <c r="L195" s="82">
        <v>44767</v>
      </c>
      <c r="M195" s="84">
        <v>44865</v>
      </c>
      <c r="N195" s="78">
        <f t="shared" si="49"/>
        <v>14</v>
      </c>
      <c r="O195" s="79" t="s">
        <v>2060</v>
      </c>
      <c r="P195" s="36" t="s">
        <v>2499</v>
      </c>
      <c r="Q195" s="38">
        <v>1</v>
      </c>
      <c r="R195" s="42">
        <f t="shared" si="52"/>
        <v>100</v>
      </c>
      <c r="S195" s="43">
        <f t="shared" si="53"/>
        <v>14</v>
      </c>
      <c r="T195" s="43">
        <f t="shared" si="54"/>
        <v>14</v>
      </c>
      <c r="U195" s="43">
        <f t="shared" si="55"/>
        <v>14</v>
      </c>
      <c r="V195" s="37"/>
      <c r="W195" s="44" t="str">
        <f t="shared" si="56"/>
        <v>CUMPLIDA</v>
      </c>
      <c r="X195" s="44" t="str">
        <f t="shared" si="57"/>
        <v>VENCIDO</v>
      </c>
      <c r="Y195" s="35" t="s">
        <v>1984</v>
      </c>
      <c r="Z195" s="35" t="str">
        <f t="shared" si="47"/>
        <v>H6AEFMECO</v>
      </c>
      <c r="AA195" s="45">
        <f t="shared" si="51"/>
        <v>1</v>
      </c>
      <c r="AB195" s="45" t="str">
        <f t="shared" si="48"/>
        <v>H6AEFMECO - 1</v>
      </c>
      <c r="AC195" s="46">
        <f t="shared" ref="AC195:AC258" si="59">IF(W195="VENCIDA",1,IF(W195="PRÓXIMA A VENCER",2,IF(W195="EN TERMINO",3,IF(W195="CON AVANCE",4,IF(W195="CUMPLIDA",5,)))))</f>
        <v>5</v>
      </c>
      <c r="AD195" s="46">
        <f t="shared" ref="AD195:AD258" si="60">IF(AA196=AA195+1,MIN(AC195,AD196),AC195)</f>
        <v>1</v>
      </c>
      <c r="AE195" s="46" t="str">
        <f t="shared" si="58"/>
        <v>H6AEFMECO.</v>
      </c>
      <c r="AF195" s="46" t="str">
        <f t="shared" ref="AF195:AF258" si="61">IFERROR(MID(AE195,1,FIND(".",AE195,1)-1),AE195)</f>
        <v>H6AEFMECO</v>
      </c>
      <c r="AG195" s="47"/>
      <c r="AH195" s="48"/>
      <c r="AI195" s="49"/>
    </row>
    <row r="196" spans="1:35" s="31" customFormat="1" ht="234.75" customHeight="1" x14ac:dyDescent="0.2">
      <c r="A196" s="35" t="str">
        <f>IF(ISBLANK(D196),"",COUNTA($D$2:D196))</f>
        <v/>
      </c>
      <c r="B196" s="36">
        <f t="shared" si="50"/>
        <v>195</v>
      </c>
      <c r="C196" s="37"/>
      <c r="D196" s="79"/>
      <c r="E196" s="81" t="s">
        <v>144</v>
      </c>
      <c r="F196" s="80" t="s">
        <v>1967</v>
      </c>
      <c r="G196" s="80" t="s">
        <v>1963</v>
      </c>
      <c r="H196" s="80" t="s">
        <v>1919</v>
      </c>
      <c r="I196" s="80" t="s">
        <v>1956</v>
      </c>
      <c r="J196" s="81" t="s">
        <v>1921</v>
      </c>
      <c r="K196" s="81">
        <v>1</v>
      </c>
      <c r="L196" s="82">
        <v>44767</v>
      </c>
      <c r="M196" s="84">
        <v>44865</v>
      </c>
      <c r="N196" s="78">
        <f t="shared" si="49"/>
        <v>14</v>
      </c>
      <c r="O196" s="79" t="s">
        <v>1922</v>
      </c>
      <c r="P196" s="38" t="s">
        <v>2478</v>
      </c>
      <c r="Q196" s="38">
        <v>0</v>
      </c>
      <c r="R196" s="42">
        <f t="shared" si="52"/>
        <v>0</v>
      </c>
      <c r="S196" s="43">
        <f t="shared" si="53"/>
        <v>0</v>
      </c>
      <c r="T196" s="43">
        <f t="shared" si="54"/>
        <v>0</v>
      </c>
      <c r="U196" s="43">
        <f t="shared" si="55"/>
        <v>14</v>
      </c>
      <c r="V196" s="37"/>
      <c r="W196" s="44" t="str">
        <f t="shared" si="56"/>
        <v>VENCIDA</v>
      </c>
      <c r="X196" s="44" t="str">
        <f t="shared" si="57"/>
        <v/>
      </c>
      <c r="Y196" s="35" t="s">
        <v>1984</v>
      </c>
      <c r="Z196" s="35" t="str">
        <f t="shared" si="47"/>
        <v>H6AEFMECO</v>
      </c>
      <c r="AA196" s="45">
        <f t="shared" si="51"/>
        <v>2</v>
      </c>
      <c r="AB196" s="45" t="str">
        <f t="shared" si="48"/>
        <v>H6AEFMECO - 2</v>
      </c>
      <c r="AC196" s="46">
        <f t="shared" si="59"/>
        <v>1</v>
      </c>
      <c r="AD196" s="46">
        <f t="shared" si="60"/>
        <v>1</v>
      </c>
      <c r="AE196" s="46" t="str">
        <f t="shared" si="58"/>
        <v>H6AEFMECO.</v>
      </c>
      <c r="AF196" s="46" t="str">
        <f t="shared" si="61"/>
        <v>H6AEFMECO</v>
      </c>
      <c r="AG196" s="47"/>
      <c r="AH196" s="48"/>
      <c r="AI196" s="49"/>
    </row>
    <row r="197" spans="1:35" s="31" customFormat="1" ht="234.75" customHeight="1" x14ac:dyDescent="0.2">
      <c r="A197" s="35" t="str">
        <f>IF(ISBLANK(D197),"",COUNTA($D$2:D197))</f>
        <v/>
      </c>
      <c r="B197" s="36">
        <f t="shared" si="50"/>
        <v>196</v>
      </c>
      <c r="C197" s="37"/>
      <c r="D197" s="79"/>
      <c r="E197" s="81" t="s">
        <v>144</v>
      </c>
      <c r="F197" s="80" t="s">
        <v>1968</v>
      </c>
      <c r="G197" s="80" t="s">
        <v>1963</v>
      </c>
      <c r="H197" s="80" t="s">
        <v>1919</v>
      </c>
      <c r="I197" s="80" t="s">
        <v>1956</v>
      </c>
      <c r="J197" s="81" t="s">
        <v>1924</v>
      </c>
      <c r="K197" s="81">
        <v>1</v>
      </c>
      <c r="L197" s="82">
        <v>44767</v>
      </c>
      <c r="M197" s="84">
        <v>44865</v>
      </c>
      <c r="N197" s="78">
        <f t="shared" si="49"/>
        <v>14</v>
      </c>
      <c r="O197" s="79" t="s">
        <v>1922</v>
      </c>
      <c r="P197" s="38" t="s">
        <v>2478</v>
      </c>
      <c r="Q197" s="38">
        <v>0</v>
      </c>
      <c r="R197" s="42">
        <f t="shared" si="52"/>
        <v>0</v>
      </c>
      <c r="S197" s="43">
        <f t="shared" si="53"/>
        <v>0</v>
      </c>
      <c r="T197" s="43">
        <f t="shared" si="54"/>
        <v>0</v>
      </c>
      <c r="U197" s="43">
        <f t="shared" si="55"/>
        <v>14</v>
      </c>
      <c r="V197" s="37"/>
      <c r="W197" s="44" t="str">
        <f t="shared" si="56"/>
        <v>VENCIDA</v>
      </c>
      <c r="X197" s="44" t="str">
        <f t="shared" si="57"/>
        <v/>
      </c>
      <c r="Y197" s="35" t="s">
        <v>1984</v>
      </c>
      <c r="Z197" s="35" t="str">
        <f t="shared" si="47"/>
        <v>H6AEFMECO</v>
      </c>
      <c r="AA197" s="45">
        <f t="shared" si="51"/>
        <v>3</v>
      </c>
      <c r="AB197" s="45" t="str">
        <f t="shared" si="48"/>
        <v>H6AEFMECO - 3</v>
      </c>
      <c r="AC197" s="46">
        <f t="shared" si="59"/>
        <v>1</v>
      </c>
      <c r="AD197" s="46">
        <f t="shared" si="60"/>
        <v>1</v>
      </c>
      <c r="AE197" s="46" t="str">
        <f t="shared" si="58"/>
        <v>H6AEFMECO.</v>
      </c>
      <c r="AF197" s="46" t="str">
        <f t="shared" si="61"/>
        <v>H6AEFMECO</v>
      </c>
      <c r="AG197" s="47"/>
      <c r="AH197" s="48"/>
      <c r="AI197" s="49"/>
    </row>
    <row r="198" spans="1:35" s="31" customFormat="1" ht="234.75" customHeight="1" x14ac:dyDescent="0.2">
      <c r="A198" s="35" t="str">
        <f>IF(ISBLANK(D198),"",COUNTA($D$2:D198))</f>
        <v/>
      </c>
      <c r="B198" s="36">
        <f t="shared" si="50"/>
        <v>197</v>
      </c>
      <c r="C198" s="37"/>
      <c r="D198" s="79"/>
      <c r="E198" s="81" t="s">
        <v>144</v>
      </c>
      <c r="F198" s="80" t="s">
        <v>1969</v>
      </c>
      <c r="G198" s="80" t="s">
        <v>1963</v>
      </c>
      <c r="H198" s="80" t="s">
        <v>1919</v>
      </c>
      <c r="I198" s="80" t="s">
        <v>1960</v>
      </c>
      <c r="J198" s="81" t="s">
        <v>1927</v>
      </c>
      <c r="K198" s="81">
        <v>1</v>
      </c>
      <c r="L198" s="82">
        <v>44865</v>
      </c>
      <c r="M198" s="84">
        <v>44926</v>
      </c>
      <c r="N198" s="78">
        <f t="shared" si="49"/>
        <v>8.7142857142857135</v>
      </c>
      <c r="O198" s="79" t="s">
        <v>1946</v>
      </c>
      <c r="P198" s="38" t="s">
        <v>2581</v>
      </c>
      <c r="Q198" s="38">
        <v>0</v>
      </c>
      <c r="R198" s="42">
        <f t="shared" si="52"/>
        <v>0</v>
      </c>
      <c r="S198" s="43">
        <f t="shared" si="53"/>
        <v>0</v>
      </c>
      <c r="T198" s="43">
        <f t="shared" si="54"/>
        <v>0</v>
      </c>
      <c r="U198" s="43">
        <f t="shared" si="55"/>
        <v>8.7142857142857135</v>
      </c>
      <c r="V198" s="37"/>
      <c r="W198" s="44" t="str">
        <f t="shared" si="56"/>
        <v>VENCIDA</v>
      </c>
      <c r="X198" s="44" t="str">
        <f t="shared" si="57"/>
        <v/>
      </c>
      <c r="Y198" s="35" t="s">
        <v>1984</v>
      </c>
      <c r="Z198" s="35" t="str">
        <f t="shared" si="47"/>
        <v>H6AEFMECO</v>
      </c>
      <c r="AA198" s="45">
        <f t="shared" si="51"/>
        <v>4</v>
      </c>
      <c r="AB198" s="45" t="str">
        <f t="shared" si="48"/>
        <v>H6AEFMECO - 4</v>
      </c>
      <c r="AC198" s="46">
        <f t="shared" si="59"/>
        <v>1</v>
      </c>
      <c r="AD198" s="46">
        <f t="shared" si="60"/>
        <v>1</v>
      </c>
      <c r="AE198" s="46" t="str">
        <f t="shared" si="58"/>
        <v>H6AEFMECO.</v>
      </c>
      <c r="AF198" s="46" t="str">
        <f t="shared" si="61"/>
        <v>H6AEFMECO</v>
      </c>
      <c r="AG198" s="47"/>
      <c r="AH198" s="48"/>
      <c r="AI198" s="49"/>
    </row>
    <row r="199" spans="1:35" s="31" customFormat="1" ht="234.75" customHeight="1" x14ac:dyDescent="0.2">
      <c r="A199" s="35">
        <f>IF(ISBLANK(D199),"",COUNTA($D$2:D199))</f>
        <v>144</v>
      </c>
      <c r="B199" s="36">
        <f t="shared" si="50"/>
        <v>198</v>
      </c>
      <c r="C199" s="37"/>
      <c r="D199" s="79" t="s">
        <v>667</v>
      </c>
      <c r="E199" s="81" t="s">
        <v>144</v>
      </c>
      <c r="F199" s="80" t="s">
        <v>1970</v>
      </c>
      <c r="G199" s="80" t="s">
        <v>1971</v>
      </c>
      <c r="H199" s="80" t="s">
        <v>1919</v>
      </c>
      <c r="I199" s="80" t="s">
        <v>1956</v>
      </c>
      <c r="J199" s="81" t="s">
        <v>1921</v>
      </c>
      <c r="K199" s="81">
        <v>1</v>
      </c>
      <c r="L199" s="82">
        <v>44767</v>
      </c>
      <c r="M199" s="84">
        <v>44865</v>
      </c>
      <c r="N199" s="78">
        <f t="shared" si="49"/>
        <v>14</v>
      </c>
      <c r="O199" s="79" t="s">
        <v>1922</v>
      </c>
      <c r="P199" s="38" t="s">
        <v>2478</v>
      </c>
      <c r="Q199" s="38">
        <v>0</v>
      </c>
      <c r="R199" s="42">
        <f t="shared" si="52"/>
        <v>0</v>
      </c>
      <c r="S199" s="43">
        <f t="shared" si="53"/>
        <v>0</v>
      </c>
      <c r="T199" s="43">
        <f t="shared" si="54"/>
        <v>0</v>
      </c>
      <c r="U199" s="43">
        <f t="shared" si="55"/>
        <v>14</v>
      </c>
      <c r="V199" s="37"/>
      <c r="W199" s="44" t="str">
        <f t="shared" si="56"/>
        <v>VENCIDA</v>
      </c>
      <c r="X199" s="44" t="str">
        <f t="shared" si="57"/>
        <v>VENCIDO</v>
      </c>
      <c r="Y199" s="35" t="s">
        <v>1984</v>
      </c>
      <c r="Z199" s="35" t="str">
        <f t="shared" si="47"/>
        <v>H7AEFMECO</v>
      </c>
      <c r="AA199" s="45">
        <f t="shared" si="51"/>
        <v>1</v>
      </c>
      <c r="AB199" s="45" t="str">
        <f t="shared" si="48"/>
        <v>H7AEFMECO - 1</v>
      </c>
      <c r="AC199" s="46">
        <f t="shared" si="59"/>
        <v>1</v>
      </c>
      <c r="AD199" s="46">
        <f t="shared" si="60"/>
        <v>1</v>
      </c>
      <c r="AE199" s="46" t="str">
        <f t="shared" si="58"/>
        <v>H7AEFMECO.</v>
      </c>
      <c r="AF199" s="46" t="str">
        <f t="shared" si="61"/>
        <v>H7AEFMECO</v>
      </c>
      <c r="AG199" s="47"/>
      <c r="AH199" s="48"/>
      <c r="AI199" s="49"/>
    </row>
    <row r="200" spans="1:35" s="31" customFormat="1" ht="234.75" customHeight="1" x14ac:dyDescent="0.2">
      <c r="A200" s="35" t="str">
        <f>IF(ISBLANK(D200),"",COUNTA($D$2:D200))</f>
        <v/>
      </c>
      <c r="B200" s="36">
        <f t="shared" si="50"/>
        <v>199</v>
      </c>
      <c r="C200" s="37"/>
      <c r="D200" s="79"/>
      <c r="E200" s="81" t="s">
        <v>144</v>
      </c>
      <c r="F200" s="80" t="s">
        <v>1972</v>
      </c>
      <c r="G200" s="80" t="s">
        <v>1971</v>
      </c>
      <c r="H200" s="80" t="s">
        <v>1919</v>
      </c>
      <c r="I200" s="80" t="s">
        <v>1956</v>
      </c>
      <c r="J200" s="81" t="s">
        <v>1924</v>
      </c>
      <c r="K200" s="81">
        <v>1</v>
      </c>
      <c r="L200" s="82">
        <v>44767</v>
      </c>
      <c r="M200" s="84">
        <v>44865</v>
      </c>
      <c r="N200" s="78">
        <f t="shared" si="49"/>
        <v>14</v>
      </c>
      <c r="O200" s="79" t="s">
        <v>1922</v>
      </c>
      <c r="P200" s="38" t="s">
        <v>2478</v>
      </c>
      <c r="Q200" s="38">
        <v>0</v>
      </c>
      <c r="R200" s="42">
        <f t="shared" si="52"/>
        <v>0</v>
      </c>
      <c r="S200" s="43">
        <f t="shared" si="53"/>
        <v>0</v>
      </c>
      <c r="T200" s="43">
        <f t="shared" si="54"/>
        <v>0</v>
      </c>
      <c r="U200" s="43">
        <f t="shared" si="55"/>
        <v>14</v>
      </c>
      <c r="V200" s="37"/>
      <c r="W200" s="44" t="str">
        <f t="shared" si="56"/>
        <v>VENCIDA</v>
      </c>
      <c r="X200" s="44" t="str">
        <f t="shared" si="57"/>
        <v/>
      </c>
      <c r="Y200" s="35" t="s">
        <v>1984</v>
      </c>
      <c r="Z200" s="35" t="str">
        <f t="shared" ref="Z200:Z263" si="62">AF200</f>
        <v>H7AEFMECO</v>
      </c>
      <c r="AA200" s="45">
        <f t="shared" si="51"/>
        <v>2</v>
      </c>
      <c r="AB200" s="45" t="str">
        <f t="shared" ref="AB200:AB263" si="63">CONCATENATE(Z200," - ",AA200)</f>
        <v>H7AEFMECO - 2</v>
      </c>
      <c r="AC200" s="46">
        <f t="shared" si="59"/>
        <v>1</v>
      </c>
      <c r="AD200" s="46">
        <f t="shared" si="60"/>
        <v>1</v>
      </c>
      <c r="AE200" s="46" t="str">
        <f t="shared" si="58"/>
        <v>H7AEFMECO.</v>
      </c>
      <c r="AF200" s="46" t="str">
        <f t="shared" si="61"/>
        <v>H7AEFMECO</v>
      </c>
      <c r="AG200" s="47"/>
      <c r="AH200" s="48"/>
      <c r="AI200" s="49"/>
    </row>
    <row r="201" spans="1:35" s="31" customFormat="1" ht="234.75" customHeight="1" x14ac:dyDescent="0.2">
      <c r="A201" s="35" t="str">
        <f>IF(ISBLANK(D201),"",COUNTA($D$2:D201))</f>
        <v/>
      </c>
      <c r="B201" s="36">
        <f t="shared" si="50"/>
        <v>200</v>
      </c>
      <c r="C201" s="37"/>
      <c r="D201" s="79"/>
      <c r="E201" s="81" t="s">
        <v>144</v>
      </c>
      <c r="F201" s="80" t="s">
        <v>1973</v>
      </c>
      <c r="G201" s="80" t="s">
        <v>1971</v>
      </c>
      <c r="H201" s="80" t="s">
        <v>1919</v>
      </c>
      <c r="I201" s="80" t="s">
        <v>1960</v>
      </c>
      <c r="J201" s="81" t="s">
        <v>1927</v>
      </c>
      <c r="K201" s="81">
        <v>1</v>
      </c>
      <c r="L201" s="82">
        <v>44865</v>
      </c>
      <c r="M201" s="84">
        <v>44926</v>
      </c>
      <c r="N201" s="78">
        <f t="shared" si="49"/>
        <v>8.7142857142857135</v>
      </c>
      <c r="O201" s="79" t="s">
        <v>1946</v>
      </c>
      <c r="P201" s="38" t="s">
        <v>2581</v>
      </c>
      <c r="Q201" s="38">
        <v>0</v>
      </c>
      <c r="R201" s="42">
        <f t="shared" si="52"/>
        <v>0</v>
      </c>
      <c r="S201" s="43">
        <f t="shared" si="53"/>
        <v>0</v>
      </c>
      <c r="T201" s="43">
        <f t="shared" si="54"/>
        <v>0</v>
      </c>
      <c r="U201" s="43">
        <f t="shared" si="55"/>
        <v>8.7142857142857135</v>
      </c>
      <c r="V201" s="37"/>
      <c r="W201" s="44" t="str">
        <f t="shared" si="56"/>
        <v>VENCIDA</v>
      </c>
      <c r="X201" s="44" t="str">
        <f t="shared" si="57"/>
        <v/>
      </c>
      <c r="Y201" s="35" t="s">
        <v>1984</v>
      </c>
      <c r="Z201" s="35" t="str">
        <f t="shared" si="62"/>
        <v>H7AEFMECO</v>
      </c>
      <c r="AA201" s="45">
        <f t="shared" si="51"/>
        <v>3</v>
      </c>
      <c r="AB201" s="45" t="str">
        <f t="shared" si="63"/>
        <v>H7AEFMECO - 3</v>
      </c>
      <c r="AC201" s="46">
        <f t="shared" si="59"/>
        <v>1</v>
      </c>
      <c r="AD201" s="46">
        <f t="shared" si="60"/>
        <v>1</v>
      </c>
      <c r="AE201" s="46" t="str">
        <f t="shared" si="58"/>
        <v>H7AEFMECO.</v>
      </c>
      <c r="AF201" s="46" t="str">
        <f t="shared" si="61"/>
        <v>H7AEFMECO</v>
      </c>
      <c r="AG201" s="47"/>
      <c r="AH201" s="48"/>
      <c r="AI201" s="49"/>
    </row>
    <row r="202" spans="1:35" s="31" customFormat="1" ht="234.75" customHeight="1" x14ac:dyDescent="0.2">
      <c r="A202" s="35">
        <f>IF(ISBLANK(D202),"",COUNTA($D$2:D202))</f>
        <v>145</v>
      </c>
      <c r="B202" s="36">
        <f t="shared" si="50"/>
        <v>201</v>
      </c>
      <c r="C202" s="37"/>
      <c r="D202" s="79" t="s">
        <v>667</v>
      </c>
      <c r="E202" s="81" t="s">
        <v>144</v>
      </c>
      <c r="F202" s="80" t="s">
        <v>1974</v>
      </c>
      <c r="G202" s="80" t="s">
        <v>1975</v>
      </c>
      <c r="H202" s="80" t="s">
        <v>1976</v>
      </c>
      <c r="I202" s="80" t="s">
        <v>1977</v>
      </c>
      <c r="J202" s="81" t="s">
        <v>1978</v>
      </c>
      <c r="K202" s="81">
        <v>12</v>
      </c>
      <c r="L202" s="82">
        <v>44767</v>
      </c>
      <c r="M202" s="84">
        <v>45119</v>
      </c>
      <c r="N202" s="78">
        <f t="shared" si="49"/>
        <v>50.285714285714285</v>
      </c>
      <c r="O202" s="79" t="s">
        <v>2060</v>
      </c>
      <c r="P202" s="38" t="s">
        <v>2499</v>
      </c>
      <c r="Q202" s="38">
        <v>0</v>
      </c>
      <c r="R202" s="42">
        <f t="shared" si="52"/>
        <v>0</v>
      </c>
      <c r="S202" s="43">
        <f t="shared" si="53"/>
        <v>0</v>
      </c>
      <c r="T202" s="43">
        <f t="shared" si="54"/>
        <v>0</v>
      </c>
      <c r="U202" s="43">
        <f t="shared" si="55"/>
        <v>50.285714285714285</v>
      </c>
      <c r="V202" s="37"/>
      <c r="W202" s="44" t="str">
        <f t="shared" si="56"/>
        <v>VENCIDA</v>
      </c>
      <c r="X202" s="44" t="str">
        <f t="shared" si="57"/>
        <v>VENCIDO</v>
      </c>
      <c r="Y202" s="35" t="s">
        <v>1984</v>
      </c>
      <c r="Z202" s="35" t="str">
        <f t="shared" si="62"/>
        <v>H8AEFMECO</v>
      </c>
      <c r="AA202" s="45">
        <f t="shared" si="51"/>
        <v>1</v>
      </c>
      <c r="AB202" s="45" t="str">
        <f t="shared" si="63"/>
        <v>H8AEFMECO - 1</v>
      </c>
      <c r="AC202" s="46">
        <f t="shared" si="59"/>
        <v>1</v>
      </c>
      <c r="AD202" s="46">
        <f t="shared" si="60"/>
        <v>1</v>
      </c>
      <c r="AE202" s="46" t="str">
        <f t="shared" si="58"/>
        <v>H8AEFMECO.</v>
      </c>
      <c r="AF202" s="46" t="str">
        <f t="shared" si="61"/>
        <v>H8AEFMECO</v>
      </c>
      <c r="AG202" s="47"/>
      <c r="AH202" s="48"/>
      <c r="AI202" s="49"/>
    </row>
    <row r="203" spans="1:35" s="31" customFormat="1" ht="234.75" customHeight="1" x14ac:dyDescent="0.2">
      <c r="A203" s="35" t="str">
        <f>IF(ISBLANK(D203),"",COUNTA($D$2:D203))</f>
        <v/>
      </c>
      <c r="B203" s="36">
        <f t="shared" si="50"/>
        <v>202</v>
      </c>
      <c r="C203" s="37"/>
      <c r="D203" s="79"/>
      <c r="E203" s="81" t="s">
        <v>144</v>
      </c>
      <c r="F203" s="80" t="s">
        <v>1979</v>
      </c>
      <c r="G203" s="80" t="s">
        <v>1975</v>
      </c>
      <c r="H203" s="80" t="s">
        <v>1980</v>
      </c>
      <c r="I203" s="80" t="s">
        <v>1977</v>
      </c>
      <c r="J203" s="81" t="s">
        <v>1978</v>
      </c>
      <c r="K203" s="81">
        <v>12</v>
      </c>
      <c r="L203" s="82">
        <v>44767</v>
      </c>
      <c r="M203" s="84">
        <v>45119</v>
      </c>
      <c r="N203" s="78">
        <f t="shared" si="49"/>
        <v>50.285714285714285</v>
      </c>
      <c r="O203" s="79" t="s">
        <v>2060</v>
      </c>
      <c r="P203" s="38" t="s">
        <v>2499</v>
      </c>
      <c r="Q203" s="38">
        <v>0</v>
      </c>
      <c r="R203" s="42">
        <f t="shared" si="52"/>
        <v>0</v>
      </c>
      <c r="S203" s="43">
        <f t="shared" si="53"/>
        <v>0</v>
      </c>
      <c r="T203" s="43">
        <f t="shared" si="54"/>
        <v>0</v>
      </c>
      <c r="U203" s="43">
        <f t="shared" si="55"/>
        <v>50.285714285714285</v>
      </c>
      <c r="V203" s="37"/>
      <c r="W203" s="44" t="str">
        <f t="shared" si="56"/>
        <v>VENCIDA</v>
      </c>
      <c r="X203" s="44" t="str">
        <f t="shared" si="57"/>
        <v/>
      </c>
      <c r="Y203" s="35" t="s">
        <v>1984</v>
      </c>
      <c r="Z203" s="35" t="str">
        <f t="shared" si="62"/>
        <v>H8AEFMECO</v>
      </c>
      <c r="AA203" s="45">
        <f t="shared" si="51"/>
        <v>2</v>
      </c>
      <c r="AB203" s="45" t="str">
        <f t="shared" si="63"/>
        <v>H8AEFMECO - 2</v>
      </c>
      <c r="AC203" s="46">
        <f t="shared" si="59"/>
        <v>1</v>
      </c>
      <c r="AD203" s="46">
        <f t="shared" si="60"/>
        <v>1</v>
      </c>
      <c r="AE203" s="46" t="str">
        <f t="shared" si="58"/>
        <v>H8AEFMECO.</v>
      </c>
      <c r="AF203" s="46" t="str">
        <f t="shared" si="61"/>
        <v>H8AEFMECO</v>
      </c>
      <c r="AG203" s="47"/>
      <c r="AH203" s="48"/>
      <c r="AI203" s="49"/>
    </row>
    <row r="204" spans="1:35" s="31" customFormat="1" ht="234.75" customHeight="1" x14ac:dyDescent="0.2">
      <c r="A204" s="35" t="str">
        <f>IF(ISBLANK(D204),"",COUNTA($D$2:D204))</f>
        <v/>
      </c>
      <c r="B204" s="36">
        <f t="shared" si="50"/>
        <v>203</v>
      </c>
      <c r="C204" s="37"/>
      <c r="D204" s="79"/>
      <c r="E204" s="81" t="s">
        <v>144</v>
      </c>
      <c r="F204" s="80" t="s">
        <v>1981</v>
      </c>
      <c r="G204" s="80" t="s">
        <v>1975</v>
      </c>
      <c r="H204" s="80" t="s">
        <v>1919</v>
      </c>
      <c r="I204" s="80" t="s">
        <v>1956</v>
      </c>
      <c r="J204" s="81" t="s">
        <v>1921</v>
      </c>
      <c r="K204" s="81">
        <v>1</v>
      </c>
      <c r="L204" s="82">
        <v>44767</v>
      </c>
      <c r="M204" s="84">
        <v>44865</v>
      </c>
      <c r="N204" s="78">
        <f t="shared" si="49"/>
        <v>14</v>
      </c>
      <c r="O204" s="79" t="s">
        <v>1922</v>
      </c>
      <c r="P204" s="38" t="s">
        <v>2478</v>
      </c>
      <c r="Q204" s="38">
        <v>0</v>
      </c>
      <c r="R204" s="42">
        <f t="shared" si="52"/>
        <v>0</v>
      </c>
      <c r="S204" s="43">
        <f t="shared" si="53"/>
        <v>0</v>
      </c>
      <c r="T204" s="43">
        <f t="shared" si="54"/>
        <v>0</v>
      </c>
      <c r="U204" s="43">
        <f t="shared" si="55"/>
        <v>14</v>
      </c>
      <c r="V204" s="37"/>
      <c r="W204" s="44" t="str">
        <f t="shared" si="56"/>
        <v>VENCIDA</v>
      </c>
      <c r="X204" s="44" t="str">
        <f t="shared" si="57"/>
        <v/>
      </c>
      <c r="Y204" s="35" t="s">
        <v>1984</v>
      </c>
      <c r="Z204" s="35" t="str">
        <f t="shared" si="62"/>
        <v>H8AEFMECO</v>
      </c>
      <c r="AA204" s="45">
        <f t="shared" si="51"/>
        <v>3</v>
      </c>
      <c r="AB204" s="45" t="str">
        <f t="shared" si="63"/>
        <v>H8AEFMECO - 3</v>
      </c>
      <c r="AC204" s="46">
        <f t="shared" si="59"/>
        <v>1</v>
      </c>
      <c r="AD204" s="46">
        <f t="shared" si="60"/>
        <v>1</v>
      </c>
      <c r="AE204" s="46" t="str">
        <f t="shared" si="58"/>
        <v>H8AEFMECO.</v>
      </c>
      <c r="AF204" s="46" t="str">
        <f t="shared" si="61"/>
        <v>H8AEFMECO</v>
      </c>
      <c r="AG204" s="47"/>
      <c r="AH204" s="48"/>
      <c r="AI204" s="49"/>
    </row>
    <row r="205" spans="1:35" s="31" customFormat="1" ht="264" customHeight="1" x14ac:dyDescent="0.2">
      <c r="A205" s="35" t="str">
        <f>IF(ISBLANK(D205),"",COUNTA($D$2:D205))</f>
        <v/>
      </c>
      <c r="B205" s="36">
        <f t="shared" si="50"/>
        <v>204</v>
      </c>
      <c r="C205" s="37"/>
      <c r="D205" s="79"/>
      <c r="E205" s="81" t="s">
        <v>144</v>
      </c>
      <c r="F205" s="80" t="s">
        <v>1982</v>
      </c>
      <c r="G205" s="80" t="s">
        <v>1975</v>
      </c>
      <c r="H205" s="80" t="s">
        <v>1919</v>
      </c>
      <c r="I205" s="80" t="s">
        <v>1956</v>
      </c>
      <c r="J205" s="81" t="s">
        <v>1924</v>
      </c>
      <c r="K205" s="81">
        <v>1</v>
      </c>
      <c r="L205" s="82">
        <v>44767</v>
      </c>
      <c r="M205" s="84">
        <v>44865</v>
      </c>
      <c r="N205" s="78">
        <f t="shared" si="49"/>
        <v>14</v>
      </c>
      <c r="O205" s="79" t="s">
        <v>1922</v>
      </c>
      <c r="P205" s="38" t="s">
        <v>2478</v>
      </c>
      <c r="Q205" s="38">
        <v>0</v>
      </c>
      <c r="R205" s="42">
        <f t="shared" si="52"/>
        <v>0</v>
      </c>
      <c r="S205" s="43">
        <f t="shared" si="53"/>
        <v>0</v>
      </c>
      <c r="T205" s="43">
        <f t="shared" si="54"/>
        <v>0</v>
      </c>
      <c r="U205" s="43">
        <f t="shared" si="55"/>
        <v>14</v>
      </c>
      <c r="V205" s="37"/>
      <c r="W205" s="44" t="str">
        <f t="shared" si="56"/>
        <v>VENCIDA</v>
      </c>
      <c r="X205" s="44" t="str">
        <f t="shared" si="57"/>
        <v/>
      </c>
      <c r="Y205" s="35" t="s">
        <v>1984</v>
      </c>
      <c r="Z205" s="35" t="str">
        <f t="shared" si="62"/>
        <v>H8AEFMECO</v>
      </c>
      <c r="AA205" s="45">
        <f t="shared" si="51"/>
        <v>4</v>
      </c>
      <c r="AB205" s="45" t="str">
        <f t="shared" si="63"/>
        <v>H8AEFMECO - 4</v>
      </c>
      <c r="AC205" s="46">
        <f t="shared" si="59"/>
        <v>1</v>
      </c>
      <c r="AD205" s="46">
        <f t="shared" si="60"/>
        <v>1</v>
      </c>
      <c r="AE205" s="46" t="str">
        <f t="shared" si="58"/>
        <v>H8AEFMECO.</v>
      </c>
      <c r="AF205" s="46" t="str">
        <f t="shared" si="61"/>
        <v>H8AEFMECO</v>
      </c>
      <c r="AG205" s="47"/>
      <c r="AH205" s="48"/>
      <c r="AI205" s="49"/>
    </row>
    <row r="206" spans="1:35" s="31" customFormat="1" ht="234.75" customHeight="1" x14ac:dyDescent="0.2">
      <c r="A206" s="35" t="str">
        <f>IF(ISBLANK(D206),"",COUNTA($D$2:D206))</f>
        <v/>
      </c>
      <c r="B206" s="36">
        <f t="shared" si="50"/>
        <v>205</v>
      </c>
      <c r="C206" s="37"/>
      <c r="D206" s="79"/>
      <c r="E206" s="81" t="s">
        <v>144</v>
      </c>
      <c r="F206" s="80" t="s">
        <v>1983</v>
      </c>
      <c r="G206" s="80" t="s">
        <v>1975</v>
      </c>
      <c r="H206" s="80" t="s">
        <v>1919</v>
      </c>
      <c r="I206" s="80" t="s">
        <v>1960</v>
      </c>
      <c r="J206" s="81" t="s">
        <v>1927</v>
      </c>
      <c r="K206" s="81">
        <v>1</v>
      </c>
      <c r="L206" s="82">
        <v>44865</v>
      </c>
      <c r="M206" s="84">
        <v>44926</v>
      </c>
      <c r="N206" s="78">
        <f t="shared" si="49"/>
        <v>8.7142857142857135</v>
      </c>
      <c r="O206" s="79" t="s">
        <v>1946</v>
      </c>
      <c r="P206" s="38" t="s">
        <v>2581</v>
      </c>
      <c r="Q206" s="38">
        <v>0</v>
      </c>
      <c r="R206" s="42">
        <f t="shared" si="52"/>
        <v>0</v>
      </c>
      <c r="S206" s="43">
        <f t="shared" si="53"/>
        <v>0</v>
      </c>
      <c r="T206" s="43">
        <f t="shared" si="54"/>
        <v>0</v>
      </c>
      <c r="U206" s="43">
        <f t="shared" si="55"/>
        <v>8.7142857142857135</v>
      </c>
      <c r="V206" s="37"/>
      <c r="W206" s="44" t="str">
        <f t="shared" si="56"/>
        <v>VENCIDA</v>
      </c>
      <c r="X206" s="44" t="str">
        <f t="shared" si="57"/>
        <v/>
      </c>
      <c r="Y206" s="35" t="s">
        <v>1984</v>
      </c>
      <c r="Z206" s="35" t="str">
        <f t="shared" si="62"/>
        <v>H8AEFMECO</v>
      </c>
      <c r="AA206" s="45">
        <f t="shared" si="51"/>
        <v>5</v>
      </c>
      <c r="AB206" s="45" t="str">
        <f t="shared" si="63"/>
        <v>H8AEFMECO - 5</v>
      </c>
      <c r="AC206" s="46">
        <f t="shared" si="59"/>
        <v>1</v>
      </c>
      <c r="AD206" s="46">
        <f t="shared" si="60"/>
        <v>1</v>
      </c>
      <c r="AE206" s="46" t="str">
        <f t="shared" si="58"/>
        <v>H8AEFMECO.</v>
      </c>
      <c r="AF206" s="46" t="str">
        <f t="shared" si="61"/>
        <v>H8AEFMECO</v>
      </c>
      <c r="AG206" s="47"/>
      <c r="AH206" s="48"/>
      <c r="AI206" s="49"/>
    </row>
    <row r="207" spans="1:35" s="31" customFormat="1" ht="234.75" customHeight="1" x14ac:dyDescent="0.2">
      <c r="A207" s="35">
        <f>IF(ISBLANK(D207),"",COUNTA($D$2:D207))</f>
        <v>146</v>
      </c>
      <c r="B207" s="36">
        <f t="shared" si="50"/>
        <v>206</v>
      </c>
      <c r="C207" s="37"/>
      <c r="D207" s="36" t="s">
        <v>668</v>
      </c>
      <c r="E207" s="35" t="s">
        <v>1735</v>
      </c>
      <c r="F207" s="52" t="s">
        <v>2349</v>
      </c>
      <c r="G207" s="52" t="s">
        <v>1901</v>
      </c>
      <c r="H207" s="52" t="s">
        <v>1902</v>
      </c>
      <c r="I207" s="52" t="s">
        <v>1903</v>
      </c>
      <c r="J207" s="35" t="s">
        <v>1904</v>
      </c>
      <c r="K207" s="35">
        <v>4</v>
      </c>
      <c r="L207" s="64">
        <v>44742</v>
      </c>
      <c r="M207" s="64">
        <v>45106</v>
      </c>
      <c r="N207" s="61">
        <f t="shared" si="49"/>
        <v>52</v>
      </c>
      <c r="O207" s="38" t="s">
        <v>298</v>
      </c>
      <c r="P207" s="38" t="s">
        <v>2445</v>
      </c>
      <c r="Q207" s="38">
        <v>4</v>
      </c>
      <c r="R207" s="42">
        <f t="shared" si="52"/>
        <v>100</v>
      </c>
      <c r="S207" s="43">
        <f t="shared" si="53"/>
        <v>52</v>
      </c>
      <c r="T207" s="43">
        <f t="shared" si="54"/>
        <v>52</v>
      </c>
      <c r="U207" s="43">
        <f t="shared" si="55"/>
        <v>52</v>
      </c>
      <c r="V207" s="37"/>
      <c r="W207" s="44" t="str">
        <f t="shared" si="56"/>
        <v>CUMPLIDA</v>
      </c>
      <c r="X207" s="44" t="str">
        <f t="shared" si="57"/>
        <v>CUMPLIDO</v>
      </c>
      <c r="Y207" s="35" t="s">
        <v>1905</v>
      </c>
      <c r="Z207" s="35" t="str">
        <f t="shared" si="62"/>
        <v>H1-Denuncia2021-227748</v>
      </c>
      <c r="AA207" s="45">
        <f t="shared" si="51"/>
        <v>1</v>
      </c>
      <c r="AB207" s="45" t="str">
        <f t="shared" si="63"/>
        <v>H1-Denuncia2021-227748 - 1</v>
      </c>
      <c r="AC207" s="46">
        <f t="shared" si="59"/>
        <v>5</v>
      </c>
      <c r="AD207" s="46">
        <f t="shared" si="60"/>
        <v>5</v>
      </c>
      <c r="AE207" s="46" t="str">
        <f t="shared" si="58"/>
        <v>H1-Denuncia2021-227748.</v>
      </c>
      <c r="AF207" s="46" t="str">
        <f t="shared" si="61"/>
        <v>H1-Denuncia2021-227748</v>
      </c>
      <c r="AG207" s="47"/>
      <c r="AH207" s="48"/>
      <c r="AI207" s="49"/>
    </row>
    <row r="208" spans="1:35" s="31" customFormat="1" ht="234.75" customHeight="1" x14ac:dyDescent="0.2">
      <c r="A208" s="35">
        <f>IF(ISBLANK(D208),"",COUNTA($D$2:D208))</f>
        <v>147</v>
      </c>
      <c r="B208" s="36">
        <f t="shared" si="50"/>
        <v>207</v>
      </c>
      <c r="C208" s="37"/>
      <c r="D208" s="36" t="s">
        <v>667</v>
      </c>
      <c r="E208" s="35" t="s">
        <v>1863</v>
      </c>
      <c r="F208" s="52" t="s">
        <v>2350</v>
      </c>
      <c r="G208" s="52" t="s">
        <v>1853</v>
      </c>
      <c r="H208" s="52" t="s">
        <v>1151</v>
      </c>
      <c r="I208" s="52" t="s">
        <v>1158</v>
      </c>
      <c r="J208" s="35" t="s">
        <v>1854</v>
      </c>
      <c r="K208" s="35">
        <v>1</v>
      </c>
      <c r="L208" s="40">
        <v>44706</v>
      </c>
      <c r="M208" s="40">
        <v>44742</v>
      </c>
      <c r="N208" s="61">
        <f t="shared" si="49"/>
        <v>5.1428571428571432</v>
      </c>
      <c r="O208" s="38" t="s">
        <v>1857</v>
      </c>
      <c r="P208" s="36" t="s">
        <v>2506</v>
      </c>
      <c r="Q208" s="38">
        <v>1</v>
      </c>
      <c r="R208" s="42">
        <f t="shared" si="52"/>
        <v>100</v>
      </c>
      <c r="S208" s="43">
        <f t="shared" si="53"/>
        <v>5.1428571428571432</v>
      </c>
      <c r="T208" s="43">
        <f t="shared" si="54"/>
        <v>5.1428571428571432</v>
      </c>
      <c r="U208" s="43">
        <f t="shared" si="55"/>
        <v>5.1428571428571432</v>
      </c>
      <c r="V208" s="37"/>
      <c r="W208" s="44" t="str">
        <f t="shared" si="56"/>
        <v>CUMPLIDA</v>
      </c>
      <c r="X208" s="44" t="str">
        <f t="shared" si="57"/>
        <v>CUMPLIDO</v>
      </c>
      <c r="Y208" s="35" t="s">
        <v>1862</v>
      </c>
      <c r="Z208" s="35" t="str">
        <f t="shared" si="62"/>
        <v>H1-Denuncia2021-226968</v>
      </c>
      <c r="AA208" s="45">
        <f t="shared" si="51"/>
        <v>1</v>
      </c>
      <c r="AB208" s="45" t="str">
        <f t="shared" si="63"/>
        <v>H1-Denuncia2021-226968 - 1</v>
      </c>
      <c r="AC208" s="46">
        <f t="shared" si="59"/>
        <v>5</v>
      </c>
      <c r="AD208" s="46">
        <f t="shared" si="60"/>
        <v>5</v>
      </c>
      <c r="AE208" s="46" t="str">
        <f t="shared" si="58"/>
        <v>H1-Denuncia2021-226968.</v>
      </c>
      <c r="AF208" s="46" t="str">
        <f t="shared" si="61"/>
        <v>H1-Denuncia2021-226968</v>
      </c>
      <c r="AG208" s="47"/>
      <c r="AH208" s="48"/>
      <c r="AI208" s="49"/>
    </row>
    <row r="209" spans="1:35" s="31" customFormat="1" ht="225" customHeight="1" x14ac:dyDescent="0.2">
      <c r="A209" s="35">
        <f>IF(ISBLANK(D209),"",COUNTA($D$2:D209))</f>
        <v>148</v>
      </c>
      <c r="B209" s="36">
        <f t="shared" si="50"/>
        <v>208</v>
      </c>
      <c r="C209" s="37"/>
      <c r="D209" s="36" t="s">
        <v>667</v>
      </c>
      <c r="E209" s="35" t="s">
        <v>1763</v>
      </c>
      <c r="F209" s="52" t="s">
        <v>2351</v>
      </c>
      <c r="G209" s="52" t="s">
        <v>1855</v>
      </c>
      <c r="H209" s="52" t="s">
        <v>1519</v>
      </c>
      <c r="I209" s="52" t="s">
        <v>1519</v>
      </c>
      <c r="J209" s="35" t="s">
        <v>1404</v>
      </c>
      <c r="K209" s="35">
        <v>1</v>
      </c>
      <c r="L209" s="40">
        <v>44706</v>
      </c>
      <c r="M209" s="85">
        <v>44772</v>
      </c>
      <c r="N209" s="61">
        <f t="shared" si="49"/>
        <v>9.4285714285714288</v>
      </c>
      <c r="O209" s="38" t="s">
        <v>2060</v>
      </c>
      <c r="P209" s="38" t="s">
        <v>2499</v>
      </c>
      <c r="Q209" s="38">
        <v>1</v>
      </c>
      <c r="R209" s="42">
        <f t="shared" si="52"/>
        <v>100</v>
      </c>
      <c r="S209" s="43">
        <f t="shared" si="53"/>
        <v>9.4285714285714288</v>
      </c>
      <c r="T209" s="43">
        <f t="shared" si="54"/>
        <v>9.4285714285714288</v>
      </c>
      <c r="U209" s="43">
        <f t="shared" si="55"/>
        <v>9.4285714285714288</v>
      </c>
      <c r="V209" s="37"/>
      <c r="W209" s="44" t="str">
        <f t="shared" si="56"/>
        <v>CUMPLIDA</v>
      </c>
      <c r="X209" s="44" t="str">
        <f t="shared" si="57"/>
        <v>CUMPLIDO</v>
      </c>
      <c r="Y209" s="35" t="s">
        <v>1862</v>
      </c>
      <c r="Z209" s="35" t="str">
        <f t="shared" si="62"/>
        <v>H2-Denuncia2021-226968</v>
      </c>
      <c r="AA209" s="45">
        <f t="shared" si="51"/>
        <v>1</v>
      </c>
      <c r="AB209" s="45" t="str">
        <f t="shared" si="63"/>
        <v>H2-Denuncia2021-226968 - 1</v>
      </c>
      <c r="AC209" s="46">
        <f t="shared" si="59"/>
        <v>5</v>
      </c>
      <c r="AD209" s="46">
        <f t="shared" si="60"/>
        <v>5</v>
      </c>
      <c r="AE209" s="46" t="str">
        <f t="shared" si="58"/>
        <v>H2-Denuncia2021-226968.</v>
      </c>
      <c r="AF209" s="46" t="str">
        <f t="shared" si="61"/>
        <v>H2-Denuncia2021-226968</v>
      </c>
      <c r="AG209" s="47"/>
      <c r="AH209" s="48"/>
      <c r="AI209" s="49"/>
    </row>
    <row r="210" spans="1:35" s="31" customFormat="1" ht="357" customHeight="1" x14ac:dyDescent="0.2">
      <c r="A210" s="35">
        <f>IF(ISBLANK(D210),"",COUNTA($D$2:D210))</f>
        <v>149</v>
      </c>
      <c r="B210" s="36">
        <f t="shared" si="50"/>
        <v>209</v>
      </c>
      <c r="C210" s="37"/>
      <c r="D210" s="36" t="s">
        <v>667</v>
      </c>
      <c r="E210" s="35" t="s">
        <v>1863</v>
      </c>
      <c r="F210" s="52" t="s">
        <v>2352</v>
      </c>
      <c r="G210" s="52" t="s">
        <v>1856</v>
      </c>
      <c r="H210" s="52" t="s">
        <v>1151</v>
      </c>
      <c r="I210" s="52" t="s">
        <v>1158</v>
      </c>
      <c r="J210" s="35" t="s">
        <v>1153</v>
      </c>
      <c r="K210" s="35">
        <v>1</v>
      </c>
      <c r="L210" s="40">
        <v>44706</v>
      </c>
      <c r="M210" s="40">
        <v>44742</v>
      </c>
      <c r="N210" s="61">
        <f t="shared" si="49"/>
        <v>5.1428571428571432</v>
      </c>
      <c r="O210" s="38" t="s">
        <v>1857</v>
      </c>
      <c r="P210" s="36" t="s">
        <v>2506</v>
      </c>
      <c r="Q210" s="38">
        <v>1</v>
      </c>
      <c r="R210" s="42">
        <f t="shared" si="52"/>
        <v>100</v>
      </c>
      <c r="S210" s="43">
        <f t="shared" si="53"/>
        <v>5.1428571428571432</v>
      </c>
      <c r="T210" s="43">
        <f t="shared" si="54"/>
        <v>5.1428571428571432</v>
      </c>
      <c r="U210" s="43">
        <f t="shared" si="55"/>
        <v>5.1428571428571432</v>
      </c>
      <c r="V210" s="37"/>
      <c r="W210" s="44" t="str">
        <f t="shared" si="56"/>
        <v>CUMPLIDA</v>
      </c>
      <c r="X210" s="44" t="str">
        <f t="shared" si="57"/>
        <v>CUMPLIDO</v>
      </c>
      <c r="Y210" s="35" t="s">
        <v>1862</v>
      </c>
      <c r="Z210" s="35" t="str">
        <f t="shared" si="62"/>
        <v>H3-Denuncia2021-226968</v>
      </c>
      <c r="AA210" s="45">
        <f t="shared" si="51"/>
        <v>1</v>
      </c>
      <c r="AB210" s="45" t="str">
        <f t="shared" si="63"/>
        <v>H3-Denuncia2021-226968 - 1</v>
      </c>
      <c r="AC210" s="46">
        <f t="shared" si="59"/>
        <v>5</v>
      </c>
      <c r="AD210" s="46">
        <f t="shared" si="60"/>
        <v>5</v>
      </c>
      <c r="AE210" s="46" t="str">
        <f t="shared" si="58"/>
        <v>H3-Denuncia2021-226968.</v>
      </c>
      <c r="AF210" s="46" t="str">
        <f t="shared" si="61"/>
        <v>H3-Denuncia2021-226968</v>
      </c>
      <c r="AG210" s="47"/>
      <c r="AH210" s="48"/>
      <c r="AI210" s="49"/>
    </row>
    <row r="211" spans="1:35" s="31" customFormat="1" ht="357" customHeight="1" x14ac:dyDescent="0.2">
      <c r="A211" s="35">
        <f>IF(ISBLANK(D211),"",COUNTA($D$2:D211))</f>
        <v>150</v>
      </c>
      <c r="B211" s="36">
        <f t="shared" si="50"/>
        <v>210</v>
      </c>
      <c r="C211" s="37"/>
      <c r="D211" s="36" t="s">
        <v>749</v>
      </c>
      <c r="E211" s="35" t="s">
        <v>1008</v>
      </c>
      <c r="F211" s="52" t="s">
        <v>1804</v>
      </c>
      <c r="G211" s="52" t="s">
        <v>1805</v>
      </c>
      <c r="H211" s="52" t="s">
        <v>1151</v>
      </c>
      <c r="I211" s="52" t="s">
        <v>1158</v>
      </c>
      <c r="J211" s="35" t="s">
        <v>1153</v>
      </c>
      <c r="K211" s="35">
        <v>1</v>
      </c>
      <c r="L211" s="40">
        <v>44564</v>
      </c>
      <c r="M211" s="40">
        <v>44742</v>
      </c>
      <c r="N211" s="61">
        <f t="shared" si="49"/>
        <v>25.428571428571427</v>
      </c>
      <c r="O211" s="38" t="s">
        <v>1589</v>
      </c>
      <c r="P211" s="36" t="s">
        <v>2506</v>
      </c>
      <c r="Q211" s="38">
        <v>1</v>
      </c>
      <c r="R211" s="42">
        <f t="shared" si="52"/>
        <v>100</v>
      </c>
      <c r="S211" s="43">
        <f t="shared" si="53"/>
        <v>25.428571428571427</v>
      </c>
      <c r="T211" s="43">
        <f t="shared" si="54"/>
        <v>25.428571428571427</v>
      </c>
      <c r="U211" s="43">
        <f t="shared" si="55"/>
        <v>25.428571428571427</v>
      </c>
      <c r="V211" s="37"/>
      <c r="W211" s="44" t="str">
        <f t="shared" si="56"/>
        <v>CUMPLIDA</v>
      </c>
      <c r="X211" s="44" t="str">
        <f t="shared" si="57"/>
        <v>CUMPLIDO</v>
      </c>
      <c r="Y211" s="35" t="s">
        <v>1841</v>
      </c>
      <c r="Z211" s="35" t="str">
        <f t="shared" si="62"/>
        <v>H1ANTYSTODOM2021</v>
      </c>
      <c r="AA211" s="45">
        <f t="shared" si="51"/>
        <v>1</v>
      </c>
      <c r="AB211" s="45" t="str">
        <f t="shared" si="63"/>
        <v>H1ANTYSTODOM2021 - 1</v>
      </c>
      <c r="AC211" s="46">
        <f t="shared" si="59"/>
        <v>5</v>
      </c>
      <c r="AD211" s="46">
        <f t="shared" si="60"/>
        <v>5</v>
      </c>
      <c r="AE211" s="46" t="str">
        <f t="shared" si="58"/>
        <v>H1ANTYSTODOM2021.</v>
      </c>
      <c r="AF211" s="46" t="str">
        <f t="shared" si="61"/>
        <v>H1ANTYSTODOM2021</v>
      </c>
      <c r="AG211" s="47"/>
      <c r="AH211" s="48"/>
      <c r="AI211" s="49"/>
    </row>
    <row r="212" spans="1:35" s="31" customFormat="1" ht="357" customHeight="1" x14ac:dyDescent="0.2">
      <c r="A212" s="35">
        <f>IF(ISBLANK(D212),"",COUNTA($D$2:D212))</f>
        <v>151</v>
      </c>
      <c r="B212" s="36">
        <f t="shared" si="50"/>
        <v>211</v>
      </c>
      <c r="C212" s="37"/>
      <c r="D212" s="36" t="s">
        <v>669</v>
      </c>
      <c r="E212" s="35" t="s">
        <v>1008</v>
      </c>
      <c r="F212" s="52" t="s">
        <v>1806</v>
      </c>
      <c r="G212" s="52" t="s">
        <v>1807</v>
      </c>
      <c r="H212" s="39" t="s">
        <v>1151</v>
      </c>
      <c r="I212" s="39" t="s">
        <v>1158</v>
      </c>
      <c r="J212" s="38" t="s">
        <v>1153</v>
      </c>
      <c r="K212" s="35">
        <v>1</v>
      </c>
      <c r="L212" s="40">
        <v>44564</v>
      </c>
      <c r="M212" s="40">
        <v>44742</v>
      </c>
      <c r="N212" s="61">
        <f t="shared" si="49"/>
        <v>25.428571428571427</v>
      </c>
      <c r="O212" s="38" t="s">
        <v>1589</v>
      </c>
      <c r="P212" s="36" t="s">
        <v>2506</v>
      </c>
      <c r="Q212" s="38">
        <v>1</v>
      </c>
      <c r="R212" s="42">
        <f t="shared" si="52"/>
        <v>100</v>
      </c>
      <c r="S212" s="43">
        <f t="shared" si="53"/>
        <v>25.428571428571427</v>
      </c>
      <c r="T212" s="43">
        <f t="shared" si="54"/>
        <v>25.428571428571427</v>
      </c>
      <c r="U212" s="43">
        <f t="shared" si="55"/>
        <v>25.428571428571427</v>
      </c>
      <c r="V212" s="37"/>
      <c r="W212" s="44" t="str">
        <f t="shared" si="56"/>
        <v>CUMPLIDA</v>
      </c>
      <c r="X212" s="44" t="str">
        <f t="shared" si="57"/>
        <v>CUMPLIDO</v>
      </c>
      <c r="Y212" s="35" t="s">
        <v>1841</v>
      </c>
      <c r="Z212" s="35" t="str">
        <f t="shared" si="62"/>
        <v>H2ANTYSTODOM2021</v>
      </c>
      <c r="AA212" s="45">
        <f t="shared" si="51"/>
        <v>1</v>
      </c>
      <c r="AB212" s="45" t="str">
        <f t="shared" si="63"/>
        <v>H2ANTYSTODOM2021 - 1</v>
      </c>
      <c r="AC212" s="46">
        <f t="shared" si="59"/>
        <v>5</v>
      </c>
      <c r="AD212" s="46">
        <f t="shared" si="60"/>
        <v>5</v>
      </c>
      <c r="AE212" s="46" t="str">
        <f t="shared" si="58"/>
        <v>H2ANTYSTODOM2021.</v>
      </c>
      <c r="AF212" s="46" t="str">
        <f t="shared" si="61"/>
        <v>H2ANTYSTODOM2021</v>
      </c>
      <c r="AG212" s="47"/>
      <c r="AH212" s="48"/>
      <c r="AI212" s="49"/>
    </row>
    <row r="213" spans="1:35" s="31" customFormat="1" ht="357" customHeight="1" x14ac:dyDescent="0.2">
      <c r="A213" s="35">
        <f>IF(ISBLANK(D213),"",COUNTA($D$2:D213))</f>
        <v>152</v>
      </c>
      <c r="B213" s="36">
        <f t="shared" si="50"/>
        <v>212</v>
      </c>
      <c r="C213" s="37"/>
      <c r="D213" s="35" t="s">
        <v>1808</v>
      </c>
      <c r="E213" s="35" t="s">
        <v>1008</v>
      </c>
      <c r="F213" s="52" t="s">
        <v>1844</v>
      </c>
      <c r="G213" s="52" t="s">
        <v>1809</v>
      </c>
      <c r="H213" s="52" t="s">
        <v>1810</v>
      </c>
      <c r="I213" s="52" t="s">
        <v>1811</v>
      </c>
      <c r="J213" s="35" t="s">
        <v>1812</v>
      </c>
      <c r="K213" s="35">
        <v>2</v>
      </c>
      <c r="L213" s="40">
        <v>44564</v>
      </c>
      <c r="M213" s="56">
        <v>44666</v>
      </c>
      <c r="N213" s="61">
        <f t="shared" si="49"/>
        <v>14.571428571428571</v>
      </c>
      <c r="O213" s="38" t="s">
        <v>1813</v>
      </c>
      <c r="P213" s="38" t="s">
        <v>2499</v>
      </c>
      <c r="Q213" s="38">
        <v>2</v>
      </c>
      <c r="R213" s="42">
        <f t="shared" si="52"/>
        <v>100</v>
      </c>
      <c r="S213" s="43">
        <f t="shared" si="53"/>
        <v>14.571428571428571</v>
      </c>
      <c r="T213" s="43">
        <f t="shared" si="54"/>
        <v>14.571428571428571</v>
      </c>
      <c r="U213" s="43">
        <f t="shared" si="55"/>
        <v>14.571428571428571</v>
      </c>
      <c r="V213" s="37"/>
      <c r="W213" s="44" t="str">
        <f t="shared" si="56"/>
        <v>CUMPLIDA</v>
      </c>
      <c r="X213" s="44" t="str">
        <f t="shared" si="57"/>
        <v>CUMPLIDO</v>
      </c>
      <c r="Y213" s="35" t="s">
        <v>1841</v>
      </c>
      <c r="Z213" s="35" t="str">
        <f t="shared" si="62"/>
        <v>H3ANTYSTODOM2021</v>
      </c>
      <c r="AA213" s="45">
        <f t="shared" si="51"/>
        <v>1</v>
      </c>
      <c r="AB213" s="45" t="str">
        <f t="shared" si="63"/>
        <v>H3ANTYSTODOM2021 - 1</v>
      </c>
      <c r="AC213" s="46">
        <f t="shared" si="59"/>
        <v>5</v>
      </c>
      <c r="AD213" s="46">
        <f t="shared" si="60"/>
        <v>5</v>
      </c>
      <c r="AE213" s="46" t="str">
        <f t="shared" si="58"/>
        <v>H3ANTYSTODOM2021.</v>
      </c>
      <c r="AF213" s="46" t="str">
        <f t="shared" si="61"/>
        <v>H3ANTYSTODOM2021</v>
      </c>
      <c r="AG213" s="47"/>
      <c r="AH213" s="48"/>
      <c r="AI213" s="49"/>
    </row>
    <row r="214" spans="1:35" s="31" customFormat="1" ht="357" customHeight="1" x14ac:dyDescent="0.2">
      <c r="A214" s="35">
        <f>IF(ISBLANK(D214),"",COUNTA($D$2:D214))</f>
        <v>153</v>
      </c>
      <c r="B214" s="36">
        <f t="shared" si="50"/>
        <v>213</v>
      </c>
      <c r="C214" s="37"/>
      <c r="D214" s="36" t="s">
        <v>668</v>
      </c>
      <c r="E214" s="35" t="s">
        <v>1008</v>
      </c>
      <c r="F214" s="52" t="s">
        <v>1814</v>
      </c>
      <c r="G214" s="52" t="s">
        <v>1815</v>
      </c>
      <c r="H214" s="52" t="s">
        <v>1810</v>
      </c>
      <c r="I214" s="52" t="s">
        <v>1811</v>
      </c>
      <c r="J214" s="35" t="s">
        <v>1812</v>
      </c>
      <c r="K214" s="35">
        <v>2</v>
      </c>
      <c r="L214" s="40">
        <v>44564</v>
      </c>
      <c r="M214" s="56">
        <v>44666</v>
      </c>
      <c r="N214" s="61">
        <f t="shared" si="49"/>
        <v>14.571428571428571</v>
      </c>
      <c r="O214" s="38" t="s">
        <v>1813</v>
      </c>
      <c r="P214" s="38" t="s">
        <v>2499</v>
      </c>
      <c r="Q214" s="38">
        <v>2</v>
      </c>
      <c r="R214" s="42">
        <f t="shared" si="52"/>
        <v>100</v>
      </c>
      <c r="S214" s="43">
        <f t="shared" si="53"/>
        <v>14.571428571428571</v>
      </c>
      <c r="T214" s="43">
        <f t="shared" si="54"/>
        <v>14.571428571428571</v>
      </c>
      <c r="U214" s="43">
        <f t="shared" si="55"/>
        <v>14.571428571428571</v>
      </c>
      <c r="V214" s="37"/>
      <c r="W214" s="44" t="str">
        <f t="shared" si="56"/>
        <v>CUMPLIDA</v>
      </c>
      <c r="X214" s="44" t="str">
        <f t="shared" si="57"/>
        <v>CUMPLIDO</v>
      </c>
      <c r="Y214" s="35" t="s">
        <v>1841</v>
      </c>
      <c r="Z214" s="35" t="str">
        <f t="shared" si="62"/>
        <v>H4ANTYSTODOM2021</v>
      </c>
      <c r="AA214" s="45">
        <f t="shared" si="51"/>
        <v>1</v>
      </c>
      <c r="AB214" s="45" t="str">
        <f t="shared" si="63"/>
        <v>H4ANTYSTODOM2021 - 1</v>
      </c>
      <c r="AC214" s="46">
        <f t="shared" si="59"/>
        <v>5</v>
      </c>
      <c r="AD214" s="46">
        <f t="shared" si="60"/>
        <v>5</v>
      </c>
      <c r="AE214" s="46" t="str">
        <f t="shared" si="58"/>
        <v>H4ANTYSTODOM2021.</v>
      </c>
      <c r="AF214" s="46" t="str">
        <f t="shared" si="61"/>
        <v>H4ANTYSTODOM2021</v>
      </c>
      <c r="AG214" s="47"/>
      <c r="AH214" s="48"/>
      <c r="AI214" s="49"/>
    </row>
    <row r="215" spans="1:35" s="31" customFormat="1" ht="357" customHeight="1" x14ac:dyDescent="0.2">
      <c r="A215" s="35">
        <f>IF(ISBLANK(D215),"",COUNTA($D$2:D215))</f>
        <v>154</v>
      </c>
      <c r="B215" s="36">
        <f t="shared" si="50"/>
        <v>214</v>
      </c>
      <c r="C215" s="37"/>
      <c r="D215" s="36" t="s">
        <v>669</v>
      </c>
      <c r="E215" s="35" t="s">
        <v>1008</v>
      </c>
      <c r="F215" s="52" t="s">
        <v>1816</v>
      </c>
      <c r="G215" s="52" t="s">
        <v>1817</v>
      </c>
      <c r="H215" s="52" t="s">
        <v>1818</v>
      </c>
      <c r="I215" s="52" t="s">
        <v>1819</v>
      </c>
      <c r="J215" s="35" t="s">
        <v>1820</v>
      </c>
      <c r="K215" s="35">
        <v>1</v>
      </c>
      <c r="L215" s="40">
        <v>44564</v>
      </c>
      <c r="M215" s="56">
        <v>44696</v>
      </c>
      <c r="N215" s="61">
        <f t="shared" si="49"/>
        <v>18.857142857142858</v>
      </c>
      <c r="O215" s="38" t="s">
        <v>1595</v>
      </c>
      <c r="P215" s="36" t="s">
        <v>2499</v>
      </c>
      <c r="Q215" s="38">
        <v>1</v>
      </c>
      <c r="R215" s="42">
        <f t="shared" si="52"/>
        <v>100</v>
      </c>
      <c r="S215" s="43">
        <f t="shared" si="53"/>
        <v>18.857142857142858</v>
      </c>
      <c r="T215" s="43">
        <f t="shared" si="54"/>
        <v>18.857142857142858</v>
      </c>
      <c r="U215" s="43">
        <f t="shared" si="55"/>
        <v>18.857142857142858</v>
      </c>
      <c r="V215" s="37"/>
      <c r="W215" s="44" t="str">
        <f t="shared" si="56"/>
        <v>CUMPLIDA</v>
      </c>
      <c r="X215" s="44" t="str">
        <f t="shared" si="57"/>
        <v>CUMPLIDO</v>
      </c>
      <c r="Y215" s="35" t="s">
        <v>1841</v>
      </c>
      <c r="Z215" s="35" t="str">
        <f t="shared" si="62"/>
        <v>H5ANTYSTODOM2021</v>
      </c>
      <c r="AA215" s="45">
        <f t="shared" si="51"/>
        <v>1</v>
      </c>
      <c r="AB215" s="45" t="str">
        <f t="shared" si="63"/>
        <v>H5ANTYSTODOM2021 - 1</v>
      </c>
      <c r="AC215" s="46">
        <f t="shared" si="59"/>
        <v>5</v>
      </c>
      <c r="AD215" s="46">
        <f t="shared" si="60"/>
        <v>5</v>
      </c>
      <c r="AE215" s="46" t="str">
        <f t="shared" si="58"/>
        <v>H5ANTYSTODOM2021.</v>
      </c>
      <c r="AF215" s="46" t="str">
        <f t="shared" si="61"/>
        <v>H5ANTYSTODOM2021</v>
      </c>
      <c r="AG215" s="47"/>
      <c r="AH215" s="48"/>
      <c r="AI215" s="49"/>
    </row>
    <row r="216" spans="1:35" s="31" customFormat="1" ht="357" customHeight="1" x14ac:dyDescent="0.2">
      <c r="A216" s="35">
        <f>IF(ISBLANK(D216),"",COUNTA($D$2:D216))</f>
        <v>155</v>
      </c>
      <c r="B216" s="36">
        <f t="shared" si="50"/>
        <v>215</v>
      </c>
      <c r="C216" s="37"/>
      <c r="D216" s="36" t="s">
        <v>1821</v>
      </c>
      <c r="E216" s="35" t="s">
        <v>1008</v>
      </c>
      <c r="F216" s="52" t="s">
        <v>1822</v>
      </c>
      <c r="G216" s="52" t="s">
        <v>1823</v>
      </c>
      <c r="H216" s="52" t="s">
        <v>1151</v>
      </c>
      <c r="I216" s="52" t="s">
        <v>1158</v>
      </c>
      <c r="J216" s="35" t="s">
        <v>1153</v>
      </c>
      <c r="K216" s="35">
        <v>1</v>
      </c>
      <c r="L216" s="40">
        <v>44564</v>
      </c>
      <c r="M216" s="56">
        <v>44742</v>
      </c>
      <c r="N216" s="61">
        <f t="shared" si="49"/>
        <v>25.428571428571427</v>
      </c>
      <c r="O216" s="38" t="s">
        <v>1589</v>
      </c>
      <c r="P216" s="36" t="s">
        <v>2506</v>
      </c>
      <c r="Q216" s="38">
        <v>1</v>
      </c>
      <c r="R216" s="42">
        <f t="shared" si="52"/>
        <v>100</v>
      </c>
      <c r="S216" s="43">
        <f t="shared" si="53"/>
        <v>25.428571428571427</v>
      </c>
      <c r="T216" s="43">
        <f t="shared" si="54"/>
        <v>25.428571428571427</v>
      </c>
      <c r="U216" s="43">
        <f t="shared" si="55"/>
        <v>25.428571428571427</v>
      </c>
      <c r="V216" s="37"/>
      <c r="W216" s="44" t="str">
        <f t="shared" si="56"/>
        <v>CUMPLIDA</v>
      </c>
      <c r="X216" s="44" t="str">
        <f t="shared" si="57"/>
        <v>CUMPLIDO</v>
      </c>
      <c r="Y216" s="35" t="s">
        <v>1841</v>
      </c>
      <c r="Z216" s="35" t="str">
        <f t="shared" si="62"/>
        <v>H6ANTYSTODOM2021</v>
      </c>
      <c r="AA216" s="45">
        <f t="shared" si="51"/>
        <v>1</v>
      </c>
      <c r="AB216" s="45" t="str">
        <f t="shared" si="63"/>
        <v>H6ANTYSTODOM2021 - 1</v>
      </c>
      <c r="AC216" s="46">
        <f t="shared" si="59"/>
        <v>5</v>
      </c>
      <c r="AD216" s="46">
        <f t="shared" si="60"/>
        <v>5</v>
      </c>
      <c r="AE216" s="46" t="str">
        <f t="shared" si="58"/>
        <v>H6ANTYSTODOM2021.</v>
      </c>
      <c r="AF216" s="46" t="str">
        <f t="shared" si="61"/>
        <v>H6ANTYSTODOM2021</v>
      </c>
      <c r="AG216" s="47"/>
      <c r="AH216" s="48"/>
      <c r="AI216" s="49"/>
    </row>
    <row r="217" spans="1:35" s="31" customFormat="1" ht="357" customHeight="1" x14ac:dyDescent="0.2">
      <c r="A217" s="35">
        <f>IF(ISBLANK(D217),"",COUNTA($D$2:D217))</f>
        <v>156</v>
      </c>
      <c r="B217" s="36">
        <f t="shared" si="50"/>
        <v>216</v>
      </c>
      <c r="C217" s="37"/>
      <c r="D217" s="38" t="s">
        <v>668</v>
      </c>
      <c r="E217" s="35" t="s">
        <v>1008</v>
      </c>
      <c r="F217" s="55" t="s">
        <v>1824</v>
      </c>
      <c r="G217" s="55" t="s">
        <v>1825</v>
      </c>
      <c r="H217" s="39" t="s">
        <v>1810</v>
      </c>
      <c r="I217" s="39" t="s">
        <v>1811</v>
      </c>
      <c r="J217" s="38" t="s">
        <v>1812</v>
      </c>
      <c r="K217" s="38">
        <v>2</v>
      </c>
      <c r="L217" s="40">
        <v>44564</v>
      </c>
      <c r="M217" s="56">
        <v>44666</v>
      </c>
      <c r="N217" s="61">
        <f t="shared" si="49"/>
        <v>14.571428571428571</v>
      </c>
      <c r="O217" s="38" t="s">
        <v>1813</v>
      </c>
      <c r="P217" s="38" t="s">
        <v>2499</v>
      </c>
      <c r="Q217" s="38">
        <v>2</v>
      </c>
      <c r="R217" s="42">
        <f t="shared" si="52"/>
        <v>100</v>
      </c>
      <c r="S217" s="43">
        <f t="shared" si="53"/>
        <v>14.571428571428571</v>
      </c>
      <c r="T217" s="43">
        <f t="shared" si="54"/>
        <v>14.571428571428571</v>
      </c>
      <c r="U217" s="43">
        <f t="shared" si="55"/>
        <v>14.571428571428571</v>
      </c>
      <c r="V217" s="37"/>
      <c r="W217" s="44" t="str">
        <f t="shared" si="56"/>
        <v>CUMPLIDA</v>
      </c>
      <c r="X217" s="44" t="str">
        <f t="shared" si="57"/>
        <v>CUMPLIDO</v>
      </c>
      <c r="Y217" s="35" t="s">
        <v>1841</v>
      </c>
      <c r="Z217" s="35" t="str">
        <f t="shared" si="62"/>
        <v>H9ANTYSTODOM2021</v>
      </c>
      <c r="AA217" s="45">
        <f t="shared" si="51"/>
        <v>1</v>
      </c>
      <c r="AB217" s="45" t="str">
        <f t="shared" si="63"/>
        <v>H9ANTYSTODOM2021 - 1</v>
      </c>
      <c r="AC217" s="46">
        <f t="shared" si="59"/>
        <v>5</v>
      </c>
      <c r="AD217" s="46">
        <f t="shared" si="60"/>
        <v>5</v>
      </c>
      <c r="AE217" s="46" t="str">
        <f t="shared" si="58"/>
        <v>H9ANTYSTODOM2021.</v>
      </c>
      <c r="AF217" s="46" t="str">
        <f t="shared" si="61"/>
        <v>H9ANTYSTODOM2021</v>
      </c>
      <c r="AG217" s="47"/>
      <c r="AH217" s="48"/>
      <c r="AI217" s="49"/>
    </row>
    <row r="218" spans="1:35" s="31" customFormat="1" ht="357" customHeight="1" x14ac:dyDescent="0.2">
      <c r="A218" s="35">
        <f>IF(ISBLANK(D218),"",COUNTA($D$2:D218))</f>
        <v>157</v>
      </c>
      <c r="B218" s="36">
        <f t="shared" si="50"/>
        <v>217</v>
      </c>
      <c r="C218" s="37"/>
      <c r="D218" s="38" t="s">
        <v>668</v>
      </c>
      <c r="E218" s="35" t="s">
        <v>1008</v>
      </c>
      <c r="F218" s="55" t="s">
        <v>1826</v>
      </c>
      <c r="G218" s="55" t="s">
        <v>1827</v>
      </c>
      <c r="H218" s="39" t="s">
        <v>1151</v>
      </c>
      <c r="I218" s="39" t="s">
        <v>1158</v>
      </c>
      <c r="J218" s="38" t="s">
        <v>1153</v>
      </c>
      <c r="K218" s="38">
        <v>1</v>
      </c>
      <c r="L218" s="40">
        <v>44564</v>
      </c>
      <c r="M218" s="56">
        <v>44742</v>
      </c>
      <c r="N218" s="61">
        <f t="shared" ref="N218:N281" si="64">(+M218-L218)/7</f>
        <v>25.428571428571427</v>
      </c>
      <c r="O218" s="38" t="s">
        <v>1589</v>
      </c>
      <c r="P218" s="36" t="s">
        <v>2506</v>
      </c>
      <c r="Q218" s="38">
        <v>1</v>
      </c>
      <c r="R218" s="42">
        <f t="shared" si="52"/>
        <v>100</v>
      </c>
      <c r="S218" s="43">
        <f t="shared" si="53"/>
        <v>25.428571428571427</v>
      </c>
      <c r="T218" s="43">
        <f t="shared" si="54"/>
        <v>25.428571428571427</v>
      </c>
      <c r="U218" s="43">
        <f t="shared" si="55"/>
        <v>25.428571428571427</v>
      </c>
      <c r="V218" s="37"/>
      <c r="W218" s="44" t="str">
        <f t="shared" si="56"/>
        <v>CUMPLIDA</v>
      </c>
      <c r="X218" s="44" t="str">
        <f t="shared" si="57"/>
        <v>CUMPLIDO</v>
      </c>
      <c r="Y218" s="35" t="s">
        <v>1841</v>
      </c>
      <c r="Z218" s="35" t="str">
        <f t="shared" si="62"/>
        <v>H11ANTYSTODOM2021</v>
      </c>
      <c r="AA218" s="45">
        <f t="shared" si="51"/>
        <v>1</v>
      </c>
      <c r="AB218" s="45" t="str">
        <f t="shared" si="63"/>
        <v>H11ANTYSTODOM2021 - 1</v>
      </c>
      <c r="AC218" s="46">
        <f t="shared" si="59"/>
        <v>5</v>
      </c>
      <c r="AD218" s="46">
        <f t="shared" si="60"/>
        <v>5</v>
      </c>
      <c r="AE218" s="46" t="str">
        <f t="shared" si="58"/>
        <v>H11ANTYSTODOM2021.</v>
      </c>
      <c r="AF218" s="46" t="str">
        <f t="shared" si="61"/>
        <v>H11ANTYSTODOM2021</v>
      </c>
      <c r="AG218" s="47"/>
      <c r="AH218" s="48"/>
      <c r="AI218" s="49"/>
    </row>
    <row r="219" spans="1:35" s="31" customFormat="1" ht="357" customHeight="1" x14ac:dyDescent="0.2">
      <c r="A219" s="35">
        <f>IF(ISBLANK(D219),"",COUNTA($D$2:D219))</f>
        <v>158</v>
      </c>
      <c r="B219" s="36">
        <f t="shared" si="50"/>
        <v>218</v>
      </c>
      <c r="C219" s="37"/>
      <c r="D219" s="38" t="s">
        <v>1202</v>
      </c>
      <c r="E219" s="35" t="s">
        <v>1008</v>
      </c>
      <c r="F219" s="55" t="s">
        <v>1828</v>
      </c>
      <c r="G219" s="55" t="s">
        <v>1829</v>
      </c>
      <c r="H219" s="39" t="s">
        <v>1830</v>
      </c>
      <c r="I219" s="39" t="s">
        <v>1831</v>
      </c>
      <c r="J219" s="38" t="s">
        <v>1832</v>
      </c>
      <c r="K219" s="38">
        <v>1</v>
      </c>
      <c r="L219" s="40">
        <v>44564</v>
      </c>
      <c r="M219" s="56">
        <v>44696</v>
      </c>
      <c r="N219" s="61">
        <f t="shared" si="64"/>
        <v>18.857142857142858</v>
      </c>
      <c r="O219" s="38" t="s">
        <v>1595</v>
      </c>
      <c r="P219" s="36" t="s">
        <v>2499</v>
      </c>
      <c r="Q219" s="38">
        <v>1</v>
      </c>
      <c r="R219" s="42">
        <f t="shared" si="52"/>
        <v>100</v>
      </c>
      <c r="S219" s="43">
        <f t="shared" si="53"/>
        <v>18.857142857142858</v>
      </c>
      <c r="T219" s="43">
        <f t="shared" si="54"/>
        <v>18.857142857142858</v>
      </c>
      <c r="U219" s="43">
        <f t="shared" si="55"/>
        <v>18.857142857142858</v>
      </c>
      <c r="V219" s="37"/>
      <c r="W219" s="44" t="str">
        <f t="shared" si="56"/>
        <v>CUMPLIDA</v>
      </c>
      <c r="X219" s="44" t="str">
        <f t="shared" si="57"/>
        <v>CUMPLIDO</v>
      </c>
      <c r="Y219" s="35" t="s">
        <v>1841</v>
      </c>
      <c r="Z219" s="35" t="str">
        <f t="shared" si="62"/>
        <v>H13ANTYSTODOM2021</v>
      </c>
      <c r="AA219" s="45">
        <f t="shared" si="51"/>
        <v>1</v>
      </c>
      <c r="AB219" s="45" t="str">
        <f t="shared" si="63"/>
        <v>H13ANTYSTODOM2021 - 1</v>
      </c>
      <c r="AC219" s="46">
        <f t="shared" si="59"/>
        <v>5</v>
      </c>
      <c r="AD219" s="46">
        <f t="shared" si="60"/>
        <v>5</v>
      </c>
      <c r="AE219" s="46" t="str">
        <f t="shared" si="58"/>
        <v>H13ANTYSTODOM2021.</v>
      </c>
      <c r="AF219" s="46" t="str">
        <f t="shared" si="61"/>
        <v>H13ANTYSTODOM2021</v>
      </c>
      <c r="AG219" s="47"/>
      <c r="AH219" s="48"/>
      <c r="AI219" s="49"/>
    </row>
    <row r="220" spans="1:35" s="31" customFormat="1" ht="357" customHeight="1" x14ac:dyDescent="0.2">
      <c r="A220" s="35">
        <f>IF(ISBLANK(D220),"",COUNTA($D$2:D220))</f>
        <v>159</v>
      </c>
      <c r="B220" s="36">
        <f t="shared" si="50"/>
        <v>219</v>
      </c>
      <c r="C220" s="37"/>
      <c r="D220" s="38" t="s">
        <v>1833</v>
      </c>
      <c r="E220" s="35" t="s">
        <v>1008</v>
      </c>
      <c r="F220" s="39" t="s">
        <v>1834</v>
      </c>
      <c r="G220" s="39" t="s">
        <v>1835</v>
      </c>
      <c r="H220" s="39" t="s">
        <v>1810</v>
      </c>
      <c r="I220" s="39" t="s">
        <v>1811</v>
      </c>
      <c r="J220" s="38" t="s">
        <v>1812</v>
      </c>
      <c r="K220" s="38">
        <v>2</v>
      </c>
      <c r="L220" s="40">
        <v>44564</v>
      </c>
      <c r="M220" s="56">
        <v>44666</v>
      </c>
      <c r="N220" s="61">
        <f t="shared" si="64"/>
        <v>14.571428571428571</v>
      </c>
      <c r="O220" s="38" t="s">
        <v>1813</v>
      </c>
      <c r="P220" s="38" t="s">
        <v>2499</v>
      </c>
      <c r="Q220" s="38">
        <v>2</v>
      </c>
      <c r="R220" s="42">
        <f t="shared" si="52"/>
        <v>100</v>
      </c>
      <c r="S220" s="43">
        <f t="shared" si="53"/>
        <v>14.571428571428571</v>
      </c>
      <c r="T220" s="43">
        <f t="shared" si="54"/>
        <v>14.571428571428571</v>
      </c>
      <c r="U220" s="43">
        <f t="shared" si="55"/>
        <v>14.571428571428571</v>
      </c>
      <c r="V220" s="37"/>
      <c r="W220" s="44" t="str">
        <f t="shared" si="56"/>
        <v>CUMPLIDA</v>
      </c>
      <c r="X220" s="44" t="str">
        <f t="shared" si="57"/>
        <v>CUMPLIDO</v>
      </c>
      <c r="Y220" s="35" t="s">
        <v>1841</v>
      </c>
      <c r="Z220" s="35" t="str">
        <f t="shared" si="62"/>
        <v>H14ANTYSTODOM2021</v>
      </c>
      <c r="AA220" s="45">
        <f t="shared" si="51"/>
        <v>1</v>
      </c>
      <c r="AB220" s="45" t="str">
        <f t="shared" si="63"/>
        <v>H14ANTYSTODOM2021 - 1</v>
      </c>
      <c r="AC220" s="46">
        <f t="shared" si="59"/>
        <v>5</v>
      </c>
      <c r="AD220" s="46">
        <f t="shared" si="60"/>
        <v>5</v>
      </c>
      <c r="AE220" s="46" t="str">
        <f t="shared" si="58"/>
        <v>H14ANTYSTODOM2021.</v>
      </c>
      <c r="AF220" s="46" t="str">
        <f t="shared" si="61"/>
        <v>H14ANTYSTODOM2021</v>
      </c>
      <c r="AG220" s="47"/>
      <c r="AH220" s="48"/>
      <c r="AI220" s="49"/>
    </row>
    <row r="221" spans="1:35" s="31" customFormat="1" ht="357" customHeight="1" x14ac:dyDescent="0.2">
      <c r="A221" s="35">
        <f>IF(ISBLANK(D221),"",COUNTA($D$2:D221))</f>
        <v>160</v>
      </c>
      <c r="B221" s="36">
        <f t="shared" si="50"/>
        <v>220</v>
      </c>
      <c r="C221" s="37"/>
      <c r="D221" s="38" t="s">
        <v>1836</v>
      </c>
      <c r="E221" s="35" t="s">
        <v>1008</v>
      </c>
      <c r="F221" s="55" t="s">
        <v>1837</v>
      </c>
      <c r="G221" s="55" t="s">
        <v>1838</v>
      </c>
      <c r="H221" s="39" t="s">
        <v>1810</v>
      </c>
      <c r="I221" s="39" t="s">
        <v>1811</v>
      </c>
      <c r="J221" s="38" t="s">
        <v>1812</v>
      </c>
      <c r="K221" s="38">
        <v>2</v>
      </c>
      <c r="L221" s="40">
        <v>44564</v>
      </c>
      <c r="M221" s="56">
        <v>44666</v>
      </c>
      <c r="N221" s="61">
        <f t="shared" si="64"/>
        <v>14.571428571428571</v>
      </c>
      <c r="O221" s="38" t="s">
        <v>1813</v>
      </c>
      <c r="P221" s="38" t="s">
        <v>2499</v>
      </c>
      <c r="Q221" s="38">
        <v>2</v>
      </c>
      <c r="R221" s="42">
        <f t="shared" si="52"/>
        <v>100</v>
      </c>
      <c r="S221" s="43">
        <f t="shared" si="53"/>
        <v>14.571428571428571</v>
      </c>
      <c r="T221" s="43">
        <f t="shared" si="54"/>
        <v>14.571428571428571</v>
      </c>
      <c r="U221" s="43">
        <f t="shared" si="55"/>
        <v>14.571428571428571</v>
      </c>
      <c r="V221" s="37"/>
      <c r="W221" s="44" t="str">
        <f t="shared" si="56"/>
        <v>CUMPLIDA</v>
      </c>
      <c r="X221" s="44" t="str">
        <f t="shared" si="57"/>
        <v>CUMPLIDO</v>
      </c>
      <c r="Y221" s="35" t="s">
        <v>1841</v>
      </c>
      <c r="Z221" s="35" t="str">
        <f t="shared" si="62"/>
        <v>H15ANTYSTODOM2021</v>
      </c>
      <c r="AA221" s="45">
        <f t="shared" si="51"/>
        <v>1</v>
      </c>
      <c r="AB221" s="45" t="str">
        <f t="shared" si="63"/>
        <v>H15ANTYSTODOM2021 - 1</v>
      </c>
      <c r="AC221" s="46">
        <f t="shared" si="59"/>
        <v>5</v>
      </c>
      <c r="AD221" s="46">
        <f t="shared" si="60"/>
        <v>5</v>
      </c>
      <c r="AE221" s="46" t="str">
        <f t="shared" si="58"/>
        <v>H15ANTYSTODOM2021.</v>
      </c>
      <c r="AF221" s="46" t="str">
        <f t="shared" si="61"/>
        <v>H15ANTYSTODOM2021</v>
      </c>
      <c r="AG221" s="47"/>
      <c r="AH221" s="48"/>
      <c r="AI221" s="49"/>
    </row>
    <row r="222" spans="1:35" s="31" customFormat="1" ht="357" customHeight="1" x14ac:dyDescent="0.2">
      <c r="A222" s="35">
        <f>IF(ISBLANK(D222),"",COUNTA($D$2:D222))</f>
        <v>161</v>
      </c>
      <c r="B222" s="36">
        <f t="shared" si="50"/>
        <v>221</v>
      </c>
      <c r="C222" s="37"/>
      <c r="D222" s="36" t="s">
        <v>747</v>
      </c>
      <c r="E222" s="35" t="s">
        <v>1008</v>
      </c>
      <c r="F222" s="52" t="s">
        <v>1801</v>
      </c>
      <c r="G222" s="52" t="s">
        <v>1797</v>
      </c>
      <c r="H222" s="52" t="s">
        <v>1798</v>
      </c>
      <c r="I222" s="52" t="s">
        <v>1799</v>
      </c>
      <c r="J222" s="35" t="s">
        <v>1800</v>
      </c>
      <c r="K222" s="35">
        <v>1</v>
      </c>
      <c r="L222" s="40">
        <v>44624</v>
      </c>
      <c r="M222" s="40">
        <v>44652</v>
      </c>
      <c r="N222" s="61">
        <f t="shared" si="64"/>
        <v>4</v>
      </c>
      <c r="O222" s="38" t="s">
        <v>1589</v>
      </c>
      <c r="P222" s="36" t="s">
        <v>2506</v>
      </c>
      <c r="Q222" s="38">
        <v>0</v>
      </c>
      <c r="R222" s="42">
        <f t="shared" si="52"/>
        <v>0</v>
      </c>
      <c r="S222" s="43">
        <f t="shared" si="53"/>
        <v>0</v>
      </c>
      <c r="T222" s="43">
        <f t="shared" si="54"/>
        <v>0</v>
      </c>
      <c r="U222" s="43">
        <f t="shared" si="55"/>
        <v>4</v>
      </c>
      <c r="V222" s="37"/>
      <c r="W222" s="44" t="str">
        <f t="shared" si="56"/>
        <v>VENCIDA</v>
      </c>
      <c r="X222" s="44" t="str">
        <f t="shared" si="57"/>
        <v>VENCIDO</v>
      </c>
      <c r="Y222" s="35" t="s">
        <v>1802</v>
      </c>
      <c r="Z222" s="35" t="str">
        <f t="shared" si="62"/>
        <v>H1D2021</v>
      </c>
      <c r="AA222" s="45">
        <f t="shared" si="51"/>
        <v>1</v>
      </c>
      <c r="AB222" s="45" t="str">
        <f t="shared" si="63"/>
        <v>H1D2021 - 1</v>
      </c>
      <c r="AC222" s="46">
        <f t="shared" si="59"/>
        <v>1</v>
      </c>
      <c r="AD222" s="46">
        <f t="shared" si="60"/>
        <v>1</v>
      </c>
      <c r="AE222" s="46" t="str">
        <f t="shared" si="58"/>
        <v>H1D2021.</v>
      </c>
      <c r="AF222" s="46" t="str">
        <f t="shared" si="61"/>
        <v>H1D2021</v>
      </c>
      <c r="AG222" s="47"/>
      <c r="AH222" s="48"/>
      <c r="AI222" s="49"/>
    </row>
    <row r="223" spans="1:35" s="31" customFormat="1" ht="357" customHeight="1" x14ac:dyDescent="0.2">
      <c r="A223" s="35">
        <f>IF(ISBLANK(D223),"",COUNTA($D$2:D223))</f>
        <v>162</v>
      </c>
      <c r="B223" s="36">
        <f t="shared" si="50"/>
        <v>222</v>
      </c>
      <c r="C223" s="37"/>
      <c r="D223" s="36" t="s">
        <v>667</v>
      </c>
      <c r="E223" s="35" t="s">
        <v>1714</v>
      </c>
      <c r="F223" s="52" t="s">
        <v>1715</v>
      </c>
      <c r="G223" s="52" t="s">
        <v>1716</v>
      </c>
      <c r="H223" s="52" t="s">
        <v>1717</v>
      </c>
      <c r="I223" s="52" t="s">
        <v>1718</v>
      </c>
      <c r="J223" s="35" t="s">
        <v>1719</v>
      </c>
      <c r="K223" s="35">
        <v>6</v>
      </c>
      <c r="L223" s="40">
        <v>44640.31</v>
      </c>
      <c r="M223" s="40">
        <v>44803.31</v>
      </c>
      <c r="N223" s="61">
        <f t="shared" si="64"/>
        <v>23.285714285714285</v>
      </c>
      <c r="O223" s="38" t="s">
        <v>1590</v>
      </c>
      <c r="P223" s="38" t="s">
        <v>2506</v>
      </c>
      <c r="Q223" s="38">
        <v>4.2</v>
      </c>
      <c r="R223" s="42">
        <f t="shared" si="52"/>
        <v>70</v>
      </c>
      <c r="S223" s="43">
        <f t="shared" si="53"/>
        <v>16.3</v>
      </c>
      <c r="T223" s="43">
        <f t="shared" si="54"/>
        <v>16.3</v>
      </c>
      <c r="U223" s="43">
        <f t="shared" si="55"/>
        <v>23.285714285714285</v>
      </c>
      <c r="V223" s="37"/>
      <c r="W223" s="44" t="str">
        <f t="shared" si="56"/>
        <v>VENCIDA</v>
      </c>
      <c r="X223" s="44" t="str">
        <f t="shared" si="57"/>
        <v>VENCIDO</v>
      </c>
      <c r="Y223" s="35" t="s">
        <v>1803</v>
      </c>
      <c r="Z223" s="35" t="str">
        <f t="shared" si="62"/>
        <v>H1AC2020</v>
      </c>
      <c r="AA223" s="45">
        <f t="shared" si="51"/>
        <v>1</v>
      </c>
      <c r="AB223" s="45" t="str">
        <f t="shared" si="63"/>
        <v>H1AC2020 - 1</v>
      </c>
      <c r="AC223" s="46">
        <f t="shared" si="59"/>
        <v>1</v>
      </c>
      <c r="AD223" s="46">
        <f t="shared" si="60"/>
        <v>1</v>
      </c>
      <c r="AE223" s="46" t="str">
        <f t="shared" si="58"/>
        <v>H1AC2020.</v>
      </c>
      <c r="AF223" s="46" t="str">
        <f t="shared" si="61"/>
        <v>H1AC2020</v>
      </c>
      <c r="AG223" s="47"/>
      <c r="AH223" s="48"/>
      <c r="AI223" s="49"/>
    </row>
    <row r="224" spans="1:35" s="31" customFormat="1" ht="357" customHeight="1" x14ac:dyDescent="0.2">
      <c r="A224" s="35">
        <f>IF(ISBLANK(D224),"",COUNTA($D$2:D224))</f>
        <v>163</v>
      </c>
      <c r="B224" s="36">
        <f t="shared" si="50"/>
        <v>223</v>
      </c>
      <c r="C224" s="37"/>
      <c r="D224" s="36" t="s">
        <v>747</v>
      </c>
      <c r="E224" s="35" t="s">
        <v>1720</v>
      </c>
      <c r="F224" s="67" t="s">
        <v>1721</v>
      </c>
      <c r="G224" s="52" t="s">
        <v>1722</v>
      </c>
      <c r="H224" s="39" t="s">
        <v>2589</v>
      </c>
      <c r="I224" s="39" t="s">
        <v>2496</v>
      </c>
      <c r="J224" s="38" t="s">
        <v>2497</v>
      </c>
      <c r="K224" s="35">
        <v>2</v>
      </c>
      <c r="L224" s="40">
        <v>45108</v>
      </c>
      <c r="M224" s="40">
        <v>45230</v>
      </c>
      <c r="N224" s="61">
        <f t="shared" si="64"/>
        <v>17.428571428571427</v>
      </c>
      <c r="O224" s="38" t="s">
        <v>1589</v>
      </c>
      <c r="P224" s="36" t="s">
        <v>2506</v>
      </c>
      <c r="Q224" s="38">
        <v>0</v>
      </c>
      <c r="R224" s="42">
        <f t="shared" si="52"/>
        <v>0</v>
      </c>
      <c r="S224" s="43">
        <f t="shared" si="53"/>
        <v>0</v>
      </c>
      <c r="T224" s="43">
        <f t="shared" si="54"/>
        <v>0</v>
      </c>
      <c r="U224" s="43">
        <f t="shared" si="55"/>
        <v>0</v>
      </c>
      <c r="V224" s="38"/>
      <c r="W224" s="44" t="str">
        <f t="shared" si="56"/>
        <v>PRÓXIMA A VENCER</v>
      </c>
      <c r="X224" s="44" t="str">
        <f t="shared" si="57"/>
        <v>PRÓXIMO A VENCER</v>
      </c>
      <c r="Y224" s="35" t="s">
        <v>1803</v>
      </c>
      <c r="Z224" s="35" t="str">
        <f t="shared" si="62"/>
        <v>H2AC2020</v>
      </c>
      <c r="AA224" s="45">
        <f t="shared" si="51"/>
        <v>1</v>
      </c>
      <c r="AB224" s="45" t="str">
        <f t="shared" si="63"/>
        <v>H2AC2020 - 1</v>
      </c>
      <c r="AC224" s="46">
        <f t="shared" si="59"/>
        <v>2</v>
      </c>
      <c r="AD224" s="46">
        <f t="shared" si="60"/>
        <v>2</v>
      </c>
      <c r="AE224" s="46" t="str">
        <f t="shared" si="58"/>
        <v>H2AC2020.</v>
      </c>
      <c r="AF224" s="46" t="str">
        <f t="shared" si="61"/>
        <v>H2AC2020</v>
      </c>
      <c r="AG224" s="47"/>
      <c r="AH224" s="48"/>
      <c r="AI224" s="49"/>
    </row>
    <row r="225" spans="1:35" s="31" customFormat="1" ht="357" customHeight="1" x14ac:dyDescent="0.2">
      <c r="A225" s="35">
        <f>IF(ISBLANK(D225),"",COUNTA($D$2:D225))</f>
        <v>164</v>
      </c>
      <c r="B225" s="36">
        <f t="shared" si="50"/>
        <v>224</v>
      </c>
      <c r="C225" s="37"/>
      <c r="D225" s="35" t="s">
        <v>747</v>
      </c>
      <c r="E225" s="35" t="s">
        <v>1008</v>
      </c>
      <c r="F225" s="52" t="s">
        <v>1723</v>
      </c>
      <c r="G225" s="52" t="s">
        <v>1724</v>
      </c>
      <c r="H225" s="52" t="s">
        <v>1725</v>
      </c>
      <c r="I225" s="52" t="s">
        <v>1726</v>
      </c>
      <c r="J225" s="35" t="s">
        <v>1727</v>
      </c>
      <c r="K225" s="35">
        <v>1</v>
      </c>
      <c r="L225" s="40">
        <v>44640</v>
      </c>
      <c r="M225" s="56">
        <v>44793</v>
      </c>
      <c r="N225" s="61">
        <f t="shared" si="64"/>
        <v>21.857142857142858</v>
      </c>
      <c r="O225" s="38" t="s">
        <v>2060</v>
      </c>
      <c r="P225" s="38" t="s">
        <v>2499</v>
      </c>
      <c r="Q225" s="38">
        <v>0.17</v>
      </c>
      <c r="R225" s="42">
        <f t="shared" si="52"/>
        <v>17</v>
      </c>
      <c r="S225" s="43">
        <f t="shared" si="53"/>
        <v>3.7157142857142857</v>
      </c>
      <c r="T225" s="43">
        <f t="shared" si="54"/>
        <v>3.7157142857142857</v>
      </c>
      <c r="U225" s="43">
        <f t="shared" si="55"/>
        <v>21.857142857142858</v>
      </c>
      <c r="V225" s="37"/>
      <c r="W225" s="44" t="str">
        <f t="shared" si="56"/>
        <v>VENCIDA</v>
      </c>
      <c r="X225" s="44" t="str">
        <f t="shared" si="57"/>
        <v>VENCIDO</v>
      </c>
      <c r="Y225" s="35" t="s">
        <v>1803</v>
      </c>
      <c r="Z225" s="35" t="str">
        <f t="shared" si="62"/>
        <v>H3AC2020</v>
      </c>
      <c r="AA225" s="45">
        <f t="shared" si="51"/>
        <v>1</v>
      </c>
      <c r="AB225" s="45" t="str">
        <f t="shared" si="63"/>
        <v>H3AC2020 - 1</v>
      </c>
      <c r="AC225" s="46">
        <f t="shared" si="59"/>
        <v>1</v>
      </c>
      <c r="AD225" s="46">
        <f t="shared" si="60"/>
        <v>1</v>
      </c>
      <c r="AE225" s="46" t="str">
        <f t="shared" si="58"/>
        <v>H3AC2020.</v>
      </c>
      <c r="AF225" s="46" t="str">
        <f t="shared" si="61"/>
        <v>H3AC2020</v>
      </c>
      <c r="AG225" s="47"/>
      <c r="AH225" s="48"/>
      <c r="AI225" s="49"/>
    </row>
    <row r="226" spans="1:35" s="31" customFormat="1" ht="357" customHeight="1" x14ac:dyDescent="0.2">
      <c r="A226" s="35">
        <f>IF(ISBLANK(D226),"",COUNTA($D$2:D226))</f>
        <v>165</v>
      </c>
      <c r="B226" s="36">
        <f t="shared" si="50"/>
        <v>225</v>
      </c>
      <c r="C226" s="37"/>
      <c r="D226" s="36" t="s">
        <v>747</v>
      </c>
      <c r="E226" s="35" t="s">
        <v>1016</v>
      </c>
      <c r="F226" s="52" t="s">
        <v>1728</v>
      </c>
      <c r="G226" s="52" t="s">
        <v>1729</v>
      </c>
      <c r="H226" s="52" t="s">
        <v>1519</v>
      </c>
      <c r="I226" s="52" t="s">
        <v>1519</v>
      </c>
      <c r="J226" s="35" t="s">
        <v>1404</v>
      </c>
      <c r="K226" s="35">
        <v>1</v>
      </c>
      <c r="L226" s="40">
        <v>44640</v>
      </c>
      <c r="M226" s="56">
        <v>44711</v>
      </c>
      <c r="N226" s="61">
        <f t="shared" si="64"/>
        <v>10.142857142857142</v>
      </c>
      <c r="O226" s="38" t="s">
        <v>1599</v>
      </c>
      <c r="P226" s="38" t="s">
        <v>2590</v>
      </c>
      <c r="Q226" s="38">
        <v>1</v>
      </c>
      <c r="R226" s="42">
        <f t="shared" si="52"/>
        <v>100</v>
      </c>
      <c r="S226" s="43">
        <f t="shared" si="53"/>
        <v>10.142857142857142</v>
      </c>
      <c r="T226" s="43">
        <f t="shared" si="54"/>
        <v>10.142857142857142</v>
      </c>
      <c r="U226" s="43">
        <f t="shared" si="55"/>
        <v>10.142857142857142</v>
      </c>
      <c r="V226" s="37"/>
      <c r="W226" s="44" t="str">
        <f t="shared" si="56"/>
        <v>CUMPLIDA</v>
      </c>
      <c r="X226" s="44" t="str">
        <f t="shared" si="57"/>
        <v>CUMPLIDO</v>
      </c>
      <c r="Y226" s="35" t="s">
        <v>1803</v>
      </c>
      <c r="Z226" s="35" t="str">
        <f t="shared" si="62"/>
        <v>H4AC2020</v>
      </c>
      <c r="AA226" s="45">
        <f t="shared" si="51"/>
        <v>1</v>
      </c>
      <c r="AB226" s="45" t="str">
        <f t="shared" si="63"/>
        <v>H4AC2020 - 1</v>
      </c>
      <c r="AC226" s="46">
        <f t="shared" si="59"/>
        <v>5</v>
      </c>
      <c r="AD226" s="46">
        <f t="shared" si="60"/>
        <v>5</v>
      </c>
      <c r="AE226" s="46" t="str">
        <f t="shared" si="58"/>
        <v>H4AC2020.</v>
      </c>
      <c r="AF226" s="46" t="str">
        <f t="shared" si="61"/>
        <v>H4AC2020</v>
      </c>
      <c r="AG226" s="47"/>
      <c r="AH226" s="48"/>
      <c r="AI226" s="49"/>
    </row>
    <row r="227" spans="1:35" s="31" customFormat="1" ht="357" customHeight="1" x14ac:dyDescent="0.2">
      <c r="A227" s="35">
        <f>IF(ISBLANK(D227),"",COUNTA($D$2:D227))</f>
        <v>166</v>
      </c>
      <c r="B227" s="36">
        <f t="shared" si="50"/>
        <v>226</v>
      </c>
      <c r="C227" s="37"/>
      <c r="D227" s="36" t="s">
        <v>2235</v>
      </c>
      <c r="E227" s="35" t="s">
        <v>1016</v>
      </c>
      <c r="F227" s="52" t="s">
        <v>1730</v>
      </c>
      <c r="G227" s="52" t="s">
        <v>1731</v>
      </c>
      <c r="H227" s="52" t="s">
        <v>1732</v>
      </c>
      <c r="I227" s="52" t="s">
        <v>1733</v>
      </c>
      <c r="J227" s="35" t="s">
        <v>1734</v>
      </c>
      <c r="K227" s="35">
        <v>1</v>
      </c>
      <c r="L227" s="40">
        <v>44640</v>
      </c>
      <c r="M227" s="56">
        <v>44650</v>
      </c>
      <c r="N227" s="61">
        <f t="shared" si="64"/>
        <v>1.4285714285714286</v>
      </c>
      <c r="O227" s="38" t="s">
        <v>2767</v>
      </c>
      <c r="P227" s="38" t="s">
        <v>2590</v>
      </c>
      <c r="Q227" s="38">
        <v>1</v>
      </c>
      <c r="R227" s="42">
        <f t="shared" si="52"/>
        <v>100</v>
      </c>
      <c r="S227" s="43">
        <f t="shared" si="53"/>
        <v>1.4285714285714286</v>
      </c>
      <c r="T227" s="43">
        <f t="shared" si="54"/>
        <v>1.4285714285714286</v>
      </c>
      <c r="U227" s="43">
        <f t="shared" si="55"/>
        <v>1.4285714285714286</v>
      </c>
      <c r="V227" s="37"/>
      <c r="W227" s="44" t="str">
        <f t="shared" si="56"/>
        <v>CUMPLIDA</v>
      </c>
      <c r="X227" s="44" t="str">
        <f t="shared" si="57"/>
        <v>CUMPLIDO</v>
      </c>
      <c r="Y227" s="35" t="s">
        <v>1803</v>
      </c>
      <c r="Z227" s="35" t="str">
        <f t="shared" si="62"/>
        <v>H5AC2020</v>
      </c>
      <c r="AA227" s="45">
        <f t="shared" si="51"/>
        <v>1</v>
      </c>
      <c r="AB227" s="45" t="str">
        <f t="shared" si="63"/>
        <v>H5AC2020 - 1</v>
      </c>
      <c r="AC227" s="46">
        <f t="shared" si="59"/>
        <v>5</v>
      </c>
      <c r="AD227" s="46">
        <f t="shared" si="60"/>
        <v>5</v>
      </c>
      <c r="AE227" s="46" t="str">
        <f t="shared" si="58"/>
        <v>H5AC2020.</v>
      </c>
      <c r="AF227" s="46" t="str">
        <f t="shared" si="61"/>
        <v>H5AC2020</v>
      </c>
      <c r="AG227" s="47"/>
      <c r="AH227" s="48"/>
      <c r="AI227" s="49"/>
    </row>
    <row r="228" spans="1:35" s="31" customFormat="1" ht="357" customHeight="1" x14ac:dyDescent="0.2">
      <c r="A228" s="35">
        <f>IF(ISBLANK(D228),"",COUNTA($D$2:D228))</f>
        <v>167</v>
      </c>
      <c r="B228" s="36">
        <f t="shared" si="50"/>
        <v>227</v>
      </c>
      <c r="C228" s="37"/>
      <c r="D228" s="36" t="s">
        <v>668</v>
      </c>
      <c r="E228" s="35" t="s">
        <v>1735</v>
      </c>
      <c r="F228" s="52" t="s">
        <v>1736</v>
      </c>
      <c r="G228" s="52" t="s">
        <v>1737</v>
      </c>
      <c r="H228" s="52" t="s">
        <v>1738</v>
      </c>
      <c r="I228" s="52" t="s">
        <v>1739</v>
      </c>
      <c r="J228" s="35" t="s">
        <v>1740</v>
      </c>
      <c r="K228" s="35">
        <v>1</v>
      </c>
      <c r="L228" s="40">
        <v>44640.31</v>
      </c>
      <c r="M228" s="56">
        <v>44681.31</v>
      </c>
      <c r="N228" s="61">
        <f t="shared" si="64"/>
        <v>5.8571428571428568</v>
      </c>
      <c r="O228" s="38" t="s">
        <v>1590</v>
      </c>
      <c r="P228" s="38" t="s">
        <v>2506</v>
      </c>
      <c r="Q228" s="38">
        <v>1</v>
      </c>
      <c r="R228" s="42">
        <f t="shared" si="52"/>
        <v>100</v>
      </c>
      <c r="S228" s="43">
        <f t="shared" si="53"/>
        <v>5.8571428571428568</v>
      </c>
      <c r="T228" s="43">
        <f t="shared" si="54"/>
        <v>5.8571428571428568</v>
      </c>
      <c r="U228" s="43">
        <f t="shared" si="55"/>
        <v>5.8571428571428568</v>
      </c>
      <c r="V228" s="37"/>
      <c r="W228" s="44" t="str">
        <f t="shared" si="56"/>
        <v>CUMPLIDA</v>
      </c>
      <c r="X228" s="44" t="str">
        <f t="shared" si="57"/>
        <v>CUMPLIDO</v>
      </c>
      <c r="Y228" s="35" t="s">
        <v>1803</v>
      </c>
      <c r="Z228" s="35" t="str">
        <f t="shared" si="62"/>
        <v>H6AC2020</v>
      </c>
      <c r="AA228" s="45">
        <f t="shared" si="51"/>
        <v>1</v>
      </c>
      <c r="AB228" s="45" t="str">
        <f t="shared" si="63"/>
        <v>H6AC2020 - 1</v>
      </c>
      <c r="AC228" s="46">
        <f t="shared" si="59"/>
        <v>5</v>
      </c>
      <c r="AD228" s="46">
        <f t="shared" si="60"/>
        <v>5</v>
      </c>
      <c r="AE228" s="46" t="str">
        <f t="shared" si="58"/>
        <v>H6AC2020.</v>
      </c>
      <c r="AF228" s="46" t="str">
        <f t="shared" si="61"/>
        <v>H6AC2020</v>
      </c>
      <c r="AG228" s="47"/>
      <c r="AH228" s="48"/>
      <c r="AI228" s="49"/>
    </row>
    <row r="229" spans="1:35" s="31" customFormat="1" ht="357" customHeight="1" x14ac:dyDescent="0.2">
      <c r="A229" s="35">
        <f>IF(ISBLANK(D229),"",COUNTA($D$2:D229))</f>
        <v>168</v>
      </c>
      <c r="B229" s="36">
        <f t="shared" si="50"/>
        <v>228</v>
      </c>
      <c r="C229" s="37"/>
      <c r="D229" s="36" t="s">
        <v>667</v>
      </c>
      <c r="E229" s="35" t="s">
        <v>1016</v>
      </c>
      <c r="F229" s="52" t="s">
        <v>1741</v>
      </c>
      <c r="G229" s="52" t="s">
        <v>1742</v>
      </c>
      <c r="H229" s="52" t="s">
        <v>1743</v>
      </c>
      <c r="I229" s="52" t="s">
        <v>1744</v>
      </c>
      <c r="J229" s="35" t="s">
        <v>1745</v>
      </c>
      <c r="K229" s="35">
        <v>2</v>
      </c>
      <c r="L229" s="40">
        <v>44640.31</v>
      </c>
      <c r="M229" s="56">
        <v>44681.31</v>
      </c>
      <c r="N229" s="61">
        <f t="shared" si="64"/>
        <v>5.8571428571428568</v>
      </c>
      <c r="O229" s="38" t="s">
        <v>1590</v>
      </c>
      <c r="P229" s="38" t="s">
        <v>2506</v>
      </c>
      <c r="Q229" s="38">
        <v>2</v>
      </c>
      <c r="R229" s="42">
        <f t="shared" si="52"/>
        <v>100</v>
      </c>
      <c r="S229" s="43">
        <f t="shared" si="53"/>
        <v>5.8571428571428568</v>
      </c>
      <c r="T229" s="43">
        <f t="shared" si="54"/>
        <v>5.8571428571428568</v>
      </c>
      <c r="U229" s="43">
        <f t="shared" si="55"/>
        <v>5.8571428571428568</v>
      </c>
      <c r="V229" s="37"/>
      <c r="W229" s="44" t="str">
        <f t="shared" si="56"/>
        <v>CUMPLIDA</v>
      </c>
      <c r="X229" s="44" t="str">
        <f t="shared" si="57"/>
        <v>CUMPLIDO</v>
      </c>
      <c r="Y229" s="35" t="s">
        <v>1803</v>
      </c>
      <c r="Z229" s="35" t="str">
        <f t="shared" si="62"/>
        <v>H7AC2020</v>
      </c>
      <c r="AA229" s="45">
        <f t="shared" si="51"/>
        <v>1</v>
      </c>
      <c r="AB229" s="45" t="str">
        <f t="shared" si="63"/>
        <v>H7AC2020 - 1</v>
      </c>
      <c r="AC229" s="46">
        <f t="shared" si="59"/>
        <v>5</v>
      </c>
      <c r="AD229" s="46">
        <f t="shared" si="60"/>
        <v>5</v>
      </c>
      <c r="AE229" s="46" t="str">
        <f t="shared" si="58"/>
        <v>H7AC2020.</v>
      </c>
      <c r="AF229" s="46" t="str">
        <f t="shared" si="61"/>
        <v>H7AC2020</v>
      </c>
      <c r="AG229" s="47"/>
      <c r="AH229" s="48"/>
      <c r="AI229" s="49"/>
    </row>
    <row r="230" spans="1:35" s="31" customFormat="1" ht="357" customHeight="1" x14ac:dyDescent="0.2">
      <c r="A230" s="35">
        <f>IF(ISBLANK(D230),"",COUNTA($D$2:D230))</f>
        <v>169</v>
      </c>
      <c r="B230" s="36">
        <f t="shared" si="50"/>
        <v>229</v>
      </c>
      <c r="C230" s="37"/>
      <c r="D230" s="36" t="s">
        <v>747</v>
      </c>
      <c r="E230" s="35" t="s">
        <v>1008</v>
      </c>
      <c r="F230" s="52" t="s">
        <v>1746</v>
      </c>
      <c r="G230" s="52" t="s">
        <v>1747</v>
      </c>
      <c r="H230" s="52" t="s">
        <v>1748</v>
      </c>
      <c r="I230" s="52" t="s">
        <v>1749</v>
      </c>
      <c r="J230" s="35" t="s">
        <v>1750</v>
      </c>
      <c r="K230" s="35">
        <v>1</v>
      </c>
      <c r="L230" s="40">
        <v>44623</v>
      </c>
      <c r="M230" s="56">
        <v>44711</v>
      </c>
      <c r="N230" s="61">
        <f t="shared" si="64"/>
        <v>12.571428571428571</v>
      </c>
      <c r="O230" s="38" t="s">
        <v>1594</v>
      </c>
      <c r="P230" s="38" t="s">
        <v>2506</v>
      </c>
      <c r="Q230" s="38">
        <v>0</v>
      </c>
      <c r="R230" s="42">
        <f t="shared" si="52"/>
        <v>0</v>
      </c>
      <c r="S230" s="43">
        <f t="shared" si="53"/>
        <v>0</v>
      </c>
      <c r="T230" s="43">
        <f t="shared" si="54"/>
        <v>0</v>
      </c>
      <c r="U230" s="43">
        <f t="shared" si="55"/>
        <v>12.571428571428571</v>
      </c>
      <c r="V230" s="37"/>
      <c r="W230" s="44" t="str">
        <f t="shared" si="56"/>
        <v>VENCIDA</v>
      </c>
      <c r="X230" s="44" t="str">
        <f t="shared" si="57"/>
        <v>VENCIDO</v>
      </c>
      <c r="Y230" s="35" t="s">
        <v>1803</v>
      </c>
      <c r="Z230" s="35" t="str">
        <f t="shared" si="62"/>
        <v>H8AC2020</v>
      </c>
      <c r="AA230" s="45">
        <f t="shared" si="51"/>
        <v>1</v>
      </c>
      <c r="AB230" s="45" t="str">
        <f t="shared" si="63"/>
        <v>H8AC2020 - 1</v>
      </c>
      <c r="AC230" s="46">
        <f t="shared" si="59"/>
        <v>1</v>
      </c>
      <c r="AD230" s="46">
        <f t="shared" si="60"/>
        <v>1</v>
      </c>
      <c r="AE230" s="46" t="str">
        <f t="shared" si="58"/>
        <v>H8AC2020.</v>
      </c>
      <c r="AF230" s="46" t="str">
        <f t="shared" si="61"/>
        <v>H8AC2020</v>
      </c>
      <c r="AG230" s="47"/>
      <c r="AH230" s="48"/>
      <c r="AI230" s="49"/>
    </row>
    <row r="231" spans="1:35" s="31" customFormat="1" ht="357" customHeight="1" x14ac:dyDescent="0.2">
      <c r="A231" s="35">
        <f>IF(ISBLANK(D231),"",COUNTA($D$2:D231))</f>
        <v>170</v>
      </c>
      <c r="B231" s="36">
        <f t="shared" si="50"/>
        <v>230</v>
      </c>
      <c r="C231" s="37"/>
      <c r="D231" s="38" t="s">
        <v>667</v>
      </c>
      <c r="E231" s="54" t="s">
        <v>1016</v>
      </c>
      <c r="F231" s="55" t="s">
        <v>1751</v>
      </c>
      <c r="G231" s="55" t="s">
        <v>1752</v>
      </c>
      <c r="H231" s="39" t="s">
        <v>1753</v>
      </c>
      <c r="I231" s="39" t="s">
        <v>1519</v>
      </c>
      <c r="J231" s="38" t="s">
        <v>1754</v>
      </c>
      <c r="K231" s="38">
        <v>1</v>
      </c>
      <c r="L231" s="40">
        <v>44640</v>
      </c>
      <c r="M231" s="56">
        <v>44711</v>
      </c>
      <c r="N231" s="61">
        <f t="shared" si="64"/>
        <v>10.142857142857142</v>
      </c>
      <c r="O231" s="38" t="s">
        <v>1755</v>
      </c>
      <c r="P231" s="38" t="s">
        <v>2590</v>
      </c>
      <c r="Q231" s="38">
        <v>1</v>
      </c>
      <c r="R231" s="42">
        <f t="shared" si="52"/>
        <v>100</v>
      </c>
      <c r="S231" s="43">
        <f t="shared" si="53"/>
        <v>10.142857142857142</v>
      </c>
      <c r="T231" s="43">
        <f t="shared" si="54"/>
        <v>10.142857142857142</v>
      </c>
      <c r="U231" s="43">
        <f t="shared" si="55"/>
        <v>10.142857142857142</v>
      </c>
      <c r="V231" s="37"/>
      <c r="W231" s="44" t="str">
        <f t="shared" si="56"/>
        <v>CUMPLIDA</v>
      </c>
      <c r="X231" s="44" t="str">
        <f t="shared" si="57"/>
        <v>CUMPLIDO</v>
      </c>
      <c r="Y231" s="35" t="s">
        <v>1803</v>
      </c>
      <c r="Z231" s="35" t="str">
        <f t="shared" si="62"/>
        <v>H9AC2020</v>
      </c>
      <c r="AA231" s="45">
        <f t="shared" si="51"/>
        <v>1</v>
      </c>
      <c r="AB231" s="45" t="str">
        <f t="shared" si="63"/>
        <v>H9AC2020 - 1</v>
      </c>
      <c r="AC231" s="46">
        <f t="shared" si="59"/>
        <v>5</v>
      </c>
      <c r="AD231" s="46">
        <f t="shared" si="60"/>
        <v>5</v>
      </c>
      <c r="AE231" s="46" t="str">
        <f t="shared" si="58"/>
        <v>H9AC2020.</v>
      </c>
      <c r="AF231" s="46" t="str">
        <f t="shared" si="61"/>
        <v>H9AC2020</v>
      </c>
      <c r="AG231" s="47"/>
      <c r="AH231" s="48"/>
      <c r="AI231" s="49"/>
    </row>
    <row r="232" spans="1:35" s="31" customFormat="1" ht="357" customHeight="1" x14ac:dyDescent="0.2">
      <c r="A232" s="35">
        <f>IF(ISBLANK(D232),"",COUNTA($D$2:D232))</f>
        <v>171</v>
      </c>
      <c r="B232" s="36">
        <f t="shared" si="50"/>
        <v>231</v>
      </c>
      <c r="C232" s="37"/>
      <c r="D232" s="38" t="s">
        <v>667</v>
      </c>
      <c r="E232" s="54" t="s">
        <v>1016</v>
      </c>
      <c r="F232" s="55" t="s">
        <v>1756</v>
      </c>
      <c r="G232" s="55" t="s">
        <v>1757</v>
      </c>
      <c r="H232" s="39" t="s">
        <v>1753</v>
      </c>
      <c r="I232" s="39" t="s">
        <v>1519</v>
      </c>
      <c r="J232" s="38" t="s">
        <v>1754</v>
      </c>
      <c r="K232" s="38">
        <v>1</v>
      </c>
      <c r="L232" s="40">
        <v>44640</v>
      </c>
      <c r="M232" s="56">
        <v>44711</v>
      </c>
      <c r="N232" s="61">
        <f t="shared" si="64"/>
        <v>10.142857142857142</v>
      </c>
      <c r="O232" s="38" t="s">
        <v>1755</v>
      </c>
      <c r="P232" s="38" t="s">
        <v>2590</v>
      </c>
      <c r="Q232" s="38">
        <v>1</v>
      </c>
      <c r="R232" s="42">
        <f t="shared" si="52"/>
        <v>100</v>
      </c>
      <c r="S232" s="43">
        <f t="shared" si="53"/>
        <v>10.142857142857142</v>
      </c>
      <c r="T232" s="43">
        <f t="shared" si="54"/>
        <v>10.142857142857142</v>
      </c>
      <c r="U232" s="43">
        <f t="shared" si="55"/>
        <v>10.142857142857142</v>
      </c>
      <c r="V232" s="37"/>
      <c r="W232" s="44" t="str">
        <f t="shared" si="56"/>
        <v>CUMPLIDA</v>
      </c>
      <c r="X232" s="44" t="str">
        <f t="shared" si="57"/>
        <v>CUMPLIDO</v>
      </c>
      <c r="Y232" s="35" t="s">
        <v>1803</v>
      </c>
      <c r="Z232" s="35" t="str">
        <f t="shared" si="62"/>
        <v>H10AC2020</v>
      </c>
      <c r="AA232" s="45">
        <f t="shared" si="51"/>
        <v>1</v>
      </c>
      <c r="AB232" s="45" t="str">
        <f t="shared" si="63"/>
        <v>H10AC2020 - 1</v>
      </c>
      <c r="AC232" s="46">
        <f t="shared" si="59"/>
        <v>5</v>
      </c>
      <c r="AD232" s="46">
        <f t="shared" si="60"/>
        <v>5</v>
      </c>
      <c r="AE232" s="46" t="str">
        <f t="shared" si="58"/>
        <v>H10AC2020.</v>
      </c>
      <c r="AF232" s="46" t="str">
        <f t="shared" si="61"/>
        <v>H10AC2020</v>
      </c>
      <c r="AG232" s="47"/>
      <c r="AH232" s="48"/>
      <c r="AI232" s="49"/>
    </row>
    <row r="233" spans="1:35" s="31" customFormat="1" ht="357" customHeight="1" x14ac:dyDescent="0.2">
      <c r="A233" s="35">
        <f>IF(ISBLANK(D233),"",COUNTA($D$2:D233))</f>
        <v>172</v>
      </c>
      <c r="B233" s="36">
        <f t="shared" si="50"/>
        <v>232</v>
      </c>
      <c r="C233" s="37"/>
      <c r="D233" s="38" t="s">
        <v>668</v>
      </c>
      <c r="E233" s="54" t="s">
        <v>1016</v>
      </c>
      <c r="F233" s="55" t="s">
        <v>1758</v>
      </c>
      <c r="G233" s="55" t="s">
        <v>1759</v>
      </c>
      <c r="H233" s="39" t="s">
        <v>1760</v>
      </c>
      <c r="I233" s="39" t="s">
        <v>1761</v>
      </c>
      <c r="J233" s="38" t="s">
        <v>1762</v>
      </c>
      <c r="K233" s="38">
        <v>1</v>
      </c>
      <c r="L233" s="40">
        <v>44640</v>
      </c>
      <c r="M233" s="56">
        <v>44711</v>
      </c>
      <c r="N233" s="61">
        <f t="shared" si="64"/>
        <v>10.142857142857142</v>
      </c>
      <c r="O233" s="38" t="s">
        <v>1594</v>
      </c>
      <c r="P233" s="38" t="s">
        <v>2506</v>
      </c>
      <c r="Q233" s="38">
        <v>0</v>
      </c>
      <c r="R233" s="42">
        <f t="shared" si="52"/>
        <v>0</v>
      </c>
      <c r="S233" s="43">
        <f t="shared" si="53"/>
        <v>0</v>
      </c>
      <c r="T233" s="43">
        <f t="shared" si="54"/>
        <v>0</v>
      </c>
      <c r="U233" s="43">
        <f t="shared" si="55"/>
        <v>10.142857142857142</v>
      </c>
      <c r="V233" s="37"/>
      <c r="W233" s="44" t="str">
        <f t="shared" si="56"/>
        <v>VENCIDA</v>
      </c>
      <c r="X233" s="44" t="str">
        <f t="shared" si="57"/>
        <v>VENCIDO</v>
      </c>
      <c r="Y233" s="35" t="s">
        <v>1803</v>
      </c>
      <c r="Z233" s="35" t="str">
        <f t="shared" si="62"/>
        <v>H11AC2020</v>
      </c>
      <c r="AA233" s="45">
        <f t="shared" si="51"/>
        <v>1</v>
      </c>
      <c r="AB233" s="45" t="str">
        <f t="shared" si="63"/>
        <v>H11AC2020 - 1</v>
      </c>
      <c r="AC233" s="46">
        <f t="shared" si="59"/>
        <v>1</v>
      </c>
      <c r="AD233" s="46">
        <f t="shared" si="60"/>
        <v>1</v>
      </c>
      <c r="AE233" s="46" t="str">
        <f t="shared" si="58"/>
        <v>H11AC2020.</v>
      </c>
      <c r="AF233" s="46" t="str">
        <f t="shared" si="61"/>
        <v>H11AC2020</v>
      </c>
      <c r="AG233" s="47"/>
      <c r="AH233" s="48"/>
      <c r="AI233" s="49"/>
    </row>
    <row r="234" spans="1:35" s="31" customFormat="1" ht="357" customHeight="1" x14ac:dyDescent="0.2">
      <c r="A234" s="35">
        <f>IF(ISBLANK(D234),"",COUNTA($D$2:D234))</f>
        <v>173</v>
      </c>
      <c r="B234" s="36">
        <f t="shared" si="50"/>
        <v>233</v>
      </c>
      <c r="C234" s="37"/>
      <c r="D234" s="38" t="s">
        <v>667</v>
      </c>
      <c r="E234" s="54" t="s">
        <v>1763</v>
      </c>
      <c r="F234" s="55" t="s">
        <v>1764</v>
      </c>
      <c r="G234" s="55" t="s">
        <v>1765</v>
      </c>
      <c r="H234" s="39" t="s">
        <v>1151</v>
      </c>
      <c r="I234" s="39" t="s">
        <v>1158</v>
      </c>
      <c r="J234" s="38" t="s">
        <v>1153</v>
      </c>
      <c r="K234" s="38">
        <v>1</v>
      </c>
      <c r="L234" s="40">
        <v>44640</v>
      </c>
      <c r="M234" s="56">
        <v>44742</v>
      </c>
      <c r="N234" s="61">
        <f t="shared" si="64"/>
        <v>14.571428571428571</v>
      </c>
      <c r="O234" s="38" t="s">
        <v>1766</v>
      </c>
      <c r="P234" s="38" t="s">
        <v>2588</v>
      </c>
      <c r="Q234" s="38">
        <v>1</v>
      </c>
      <c r="R234" s="42">
        <f t="shared" si="52"/>
        <v>100</v>
      </c>
      <c r="S234" s="43">
        <f t="shared" si="53"/>
        <v>14.571428571428571</v>
      </c>
      <c r="T234" s="43">
        <f t="shared" si="54"/>
        <v>14.571428571428571</v>
      </c>
      <c r="U234" s="43">
        <f t="shared" si="55"/>
        <v>14.571428571428571</v>
      </c>
      <c r="V234" s="37"/>
      <c r="W234" s="44" t="str">
        <f t="shared" si="56"/>
        <v>CUMPLIDA</v>
      </c>
      <c r="X234" s="44" t="str">
        <f t="shared" si="57"/>
        <v>CUMPLIDO</v>
      </c>
      <c r="Y234" s="35" t="s">
        <v>1803</v>
      </c>
      <c r="Z234" s="35" t="str">
        <f t="shared" si="62"/>
        <v>H12AC2020</v>
      </c>
      <c r="AA234" s="45">
        <f t="shared" si="51"/>
        <v>1</v>
      </c>
      <c r="AB234" s="45" t="str">
        <f t="shared" si="63"/>
        <v>H12AC2020 - 1</v>
      </c>
      <c r="AC234" s="46">
        <f t="shared" si="59"/>
        <v>5</v>
      </c>
      <c r="AD234" s="46">
        <f t="shared" si="60"/>
        <v>5</v>
      </c>
      <c r="AE234" s="46" t="str">
        <f t="shared" si="58"/>
        <v>H12AC2020.</v>
      </c>
      <c r="AF234" s="46" t="str">
        <f t="shared" si="61"/>
        <v>H12AC2020</v>
      </c>
      <c r="AG234" s="47"/>
      <c r="AH234" s="48"/>
      <c r="AI234" s="49"/>
    </row>
    <row r="235" spans="1:35" s="31" customFormat="1" ht="357" customHeight="1" x14ac:dyDescent="0.2">
      <c r="A235" s="35">
        <f>IF(ISBLANK(D235),"",COUNTA($D$2:D235))</f>
        <v>174</v>
      </c>
      <c r="B235" s="36">
        <f t="shared" si="50"/>
        <v>234</v>
      </c>
      <c r="C235" s="37"/>
      <c r="D235" s="38" t="s">
        <v>747</v>
      </c>
      <c r="E235" s="54" t="s">
        <v>1763</v>
      </c>
      <c r="F235" s="55" t="s">
        <v>1767</v>
      </c>
      <c r="G235" s="55" t="s">
        <v>1768</v>
      </c>
      <c r="H235" s="39" t="s">
        <v>1151</v>
      </c>
      <c r="I235" s="39" t="s">
        <v>1158</v>
      </c>
      <c r="J235" s="38" t="s">
        <v>1153</v>
      </c>
      <c r="K235" s="38">
        <v>1</v>
      </c>
      <c r="L235" s="40">
        <v>44640</v>
      </c>
      <c r="M235" s="56">
        <v>44742</v>
      </c>
      <c r="N235" s="61">
        <f t="shared" si="64"/>
        <v>14.571428571428571</v>
      </c>
      <c r="O235" s="38" t="s">
        <v>1766</v>
      </c>
      <c r="P235" s="38" t="s">
        <v>2588</v>
      </c>
      <c r="Q235" s="38">
        <v>1</v>
      </c>
      <c r="R235" s="42">
        <f t="shared" si="52"/>
        <v>100</v>
      </c>
      <c r="S235" s="43">
        <f t="shared" si="53"/>
        <v>14.571428571428571</v>
      </c>
      <c r="T235" s="43">
        <f t="shared" si="54"/>
        <v>14.571428571428571</v>
      </c>
      <c r="U235" s="43">
        <f t="shared" si="55"/>
        <v>14.571428571428571</v>
      </c>
      <c r="V235" s="37"/>
      <c r="W235" s="44" t="str">
        <f t="shared" si="56"/>
        <v>CUMPLIDA</v>
      </c>
      <c r="X235" s="44" t="str">
        <f t="shared" si="57"/>
        <v>CUMPLIDO</v>
      </c>
      <c r="Y235" s="35" t="s">
        <v>1803</v>
      </c>
      <c r="Z235" s="35" t="str">
        <f t="shared" si="62"/>
        <v>H13AC2020</v>
      </c>
      <c r="AA235" s="45">
        <f t="shared" si="51"/>
        <v>1</v>
      </c>
      <c r="AB235" s="45" t="str">
        <f t="shared" si="63"/>
        <v>H13AC2020 - 1</v>
      </c>
      <c r="AC235" s="46">
        <f t="shared" si="59"/>
        <v>5</v>
      </c>
      <c r="AD235" s="46">
        <f t="shared" si="60"/>
        <v>5</v>
      </c>
      <c r="AE235" s="46" t="str">
        <f t="shared" si="58"/>
        <v>H13AC2020.</v>
      </c>
      <c r="AF235" s="46" t="str">
        <f t="shared" si="61"/>
        <v>H13AC2020</v>
      </c>
      <c r="AG235" s="47"/>
      <c r="AH235" s="48"/>
      <c r="AI235" s="49"/>
    </row>
    <row r="236" spans="1:35" s="31" customFormat="1" ht="357" customHeight="1" x14ac:dyDescent="0.2">
      <c r="A236" s="35">
        <f>IF(ISBLANK(D236),"",COUNTA($D$2:D236))</f>
        <v>175</v>
      </c>
      <c r="B236" s="36">
        <f t="shared" si="50"/>
        <v>235</v>
      </c>
      <c r="C236" s="37"/>
      <c r="D236" s="38" t="s">
        <v>667</v>
      </c>
      <c r="E236" s="54" t="s">
        <v>1714</v>
      </c>
      <c r="F236" s="39" t="s">
        <v>1769</v>
      </c>
      <c r="G236" s="76" t="s">
        <v>1770</v>
      </c>
      <c r="H236" s="39" t="s">
        <v>1151</v>
      </c>
      <c r="I236" s="39" t="s">
        <v>1158</v>
      </c>
      <c r="J236" s="38" t="s">
        <v>1153</v>
      </c>
      <c r="K236" s="38">
        <v>1</v>
      </c>
      <c r="L236" s="40">
        <v>44640</v>
      </c>
      <c r="M236" s="56">
        <v>44742</v>
      </c>
      <c r="N236" s="61">
        <f t="shared" si="64"/>
        <v>14.571428571428571</v>
      </c>
      <c r="O236" s="38" t="s">
        <v>1766</v>
      </c>
      <c r="P236" s="38" t="s">
        <v>2588</v>
      </c>
      <c r="Q236" s="38">
        <v>1</v>
      </c>
      <c r="R236" s="42">
        <f t="shared" si="52"/>
        <v>100</v>
      </c>
      <c r="S236" s="43">
        <f t="shared" si="53"/>
        <v>14.571428571428571</v>
      </c>
      <c r="T236" s="43">
        <f t="shared" si="54"/>
        <v>14.571428571428571</v>
      </c>
      <c r="U236" s="43">
        <f t="shared" si="55"/>
        <v>14.571428571428571</v>
      </c>
      <c r="V236" s="37"/>
      <c r="W236" s="44" t="str">
        <f t="shared" si="56"/>
        <v>CUMPLIDA</v>
      </c>
      <c r="X236" s="44" t="str">
        <f t="shared" si="57"/>
        <v>CUMPLIDO</v>
      </c>
      <c r="Y236" s="35" t="s">
        <v>1803</v>
      </c>
      <c r="Z236" s="35" t="str">
        <f t="shared" si="62"/>
        <v>H14AC2020</v>
      </c>
      <c r="AA236" s="45">
        <f t="shared" si="51"/>
        <v>1</v>
      </c>
      <c r="AB236" s="45" t="str">
        <f t="shared" si="63"/>
        <v>H14AC2020 - 1</v>
      </c>
      <c r="AC236" s="46">
        <f t="shared" si="59"/>
        <v>5</v>
      </c>
      <c r="AD236" s="46">
        <f t="shared" si="60"/>
        <v>5</v>
      </c>
      <c r="AE236" s="46" t="str">
        <f t="shared" si="58"/>
        <v>H14AC2020.</v>
      </c>
      <c r="AF236" s="46" t="str">
        <f t="shared" si="61"/>
        <v>H14AC2020</v>
      </c>
      <c r="AG236" s="47"/>
      <c r="AH236" s="48"/>
      <c r="AI236" s="49"/>
    </row>
    <row r="237" spans="1:35" s="31" customFormat="1" ht="357" customHeight="1" x14ac:dyDescent="0.2">
      <c r="A237" s="35">
        <f>IF(ISBLANK(D237),"",COUNTA($D$2:D237))</f>
        <v>176</v>
      </c>
      <c r="B237" s="36">
        <f t="shared" si="50"/>
        <v>236</v>
      </c>
      <c r="C237" s="37"/>
      <c r="D237" s="38" t="s">
        <v>668</v>
      </c>
      <c r="E237" s="54" t="s">
        <v>1016</v>
      </c>
      <c r="F237" s="55" t="s">
        <v>1771</v>
      </c>
      <c r="G237" s="55" t="s">
        <v>1772</v>
      </c>
      <c r="H237" s="39" t="s">
        <v>1773</v>
      </c>
      <c r="I237" s="39" t="s">
        <v>1519</v>
      </c>
      <c r="J237" s="38" t="s">
        <v>1404</v>
      </c>
      <c r="K237" s="38">
        <v>1</v>
      </c>
      <c r="L237" s="40">
        <v>44640</v>
      </c>
      <c r="M237" s="56">
        <v>44711</v>
      </c>
      <c r="N237" s="61">
        <f t="shared" si="64"/>
        <v>10.142857142857142</v>
      </c>
      <c r="O237" s="38" t="s">
        <v>1602</v>
      </c>
      <c r="P237" s="38" t="s">
        <v>2499</v>
      </c>
      <c r="Q237" s="38">
        <v>1</v>
      </c>
      <c r="R237" s="42">
        <f t="shared" si="52"/>
        <v>100</v>
      </c>
      <c r="S237" s="43">
        <f t="shared" si="53"/>
        <v>10.142857142857142</v>
      </c>
      <c r="T237" s="43">
        <f t="shared" si="54"/>
        <v>10.142857142857142</v>
      </c>
      <c r="U237" s="43">
        <f t="shared" si="55"/>
        <v>10.142857142857142</v>
      </c>
      <c r="V237" s="37"/>
      <c r="W237" s="44" t="str">
        <f t="shared" si="56"/>
        <v>CUMPLIDA</v>
      </c>
      <c r="X237" s="44" t="str">
        <f t="shared" si="57"/>
        <v>CUMPLIDO</v>
      </c>
      <c r="Y237" s="35" t="s">
        <v>1803</v>
      </c>
      <c r="Z237" s="35" t="str">
        <f t="shared" si="62"/>
        <v>H15AC2020</v>
      </c>
      <c r="AA237" s="45">
        <f t="shared" si="51"/>
        <v>1</v>
      </c>
      <c r="AB237" s="45" t="str">
        <f t="shared" si="63"/>
        <v>H15AC2020 - 1</v>
      </c>
      <c r="AC237" s="46">
        <f t="shared" si="59"/>
        <v>5</v>
      </c>
      <c r="AD237" s="46">
        <f t="shared" si="60"/>
        <v>5</v>
      </c>
      <c r="AE237" s="46" t="str">
        <f t="shared" si="58"/>
        <v>H15AC2020.</v>
      </c>
      <c r="AF237" s="46" t="str">
        <f t="shared" si="61"/>
        <v>H15AC2020</v>
      </c>
      <c r="AG237" s="47"/>
      <c r="AH237" s="48"/>
      <c r="AI237" s="49"/>
    </row>
    <row r="238" spans="1:35" s="31" customFormat="1" ht="357" customHeight="1" x14ac:dyDescent="0.2">
      <c r="A238" s="35">
        <f>IF(ISBLANK(D238),"",COUNTA($D$2:D238))</f>
        <v>177</v>
      </c>
      <c r="B238" s="36">
        <f t="shared" si="50"/>
        <v>237</v>
      </c>
      <c r="C238" s="37"/>
      <c r="D238" s="38" t="s">
        <v>667</v>
      </c>
      <c r="E238" s="54" t="s">
        <v>1714</v>
      </c>
      <c r="F238" s="55" t="s">
        <v>1774</v>
      </c>
      <c r="G238" s="55" t="s">
        <v>1775</v>
      </c>
      <c r="H238" s="39" t="s">
        <v>1151</v>
      </c>
      <c r="I238" s="39" t="s">
        <v>1158</v>
      </c>
      <c r="J238" s="38" t="s">
        <v>1153</v>
      </c>
      <c r="K238" s="38">
        <v>1</v>
      </c>
      <c r="L238" s="40">
        <v>44640</v>
      </c>
      <c r="M238" s="56">
        <v>44742</v>
      </c>
      <c r="N238" s="61">
        <f t="shared" si="64"/>
        <v>14.571428571428571</v>
      </c>
      <c r="O238" s="38" t="s">
        <v>1766</v>
      </c>
      <c r="P238" s="38" t="s">
        <v>2588</v>
      </c>
      <c r="Q238" s="38">
        <v>1</v>
      </c>
      <c r="R238" s="42">
        <f t="shared" si="52"/>
        <v>100</v>
      </c>
      <c r="S238" s="43">
        <f t="shared" si="53"/>
        <v>14.571428571428571</v>
      </c>
      <c r="T238" s="43">
        <f t="shared" si="54"/>
        <v>14.571428571428571</v>
      </c>
      <c r="U238" s="43">
        <f t="shared" si="55"/>
        <v>14.571428571428571</v>
      </c>
      <c r="V238" s="37"/>
      <c r="W238" s="44" t="str">
        <f t="shared" si="56"/>
        <v>CUMPLIDA</v>
      </c>
      <c r="X238" s="44" t="str">
        <f t="shared" si="57"/>
        <v>CUMPLIDO</v>
      </c>
      <c r="Y238" s="35" t="s">
        <v>1803</v>
      </c>
      <c r="Z238" s="35" t="str">
        <f t="shared" si="62"/>
        <v>H16AC2020</v>
      </c>
      <c r="AA238" s="45">
        <f t="shared" si="51"/>
        <v>1</v>
      </c>
      <c r="AB238" s="45" t="str">
        <f t="shared" si="63"/>
        <v>H16AC2020 - 1</v>
      </c>
      <c r="AC238" s="46">
        <f t="shared" si="59"/>
        <v>5</v>
      </c>
      <c r="AD238" s="46">
        <f t="shared" si="60"/>
        <v>5</v>
      </c>
      <c r="AE238" s="46" t="str">
        <f t="shared" si="58"/>
        <v>H16AC2020.</v>
      </c>
      <c r="AF238" s="46" t="str">
        <f t="shared" si="61"/>
        <v>H16AC2020</v>
      </c>
      <c r="AG238" s="47"/>
      <c r="AH238" s="48"/>
      <c r="AI238" s="49"/>
    </row>
    <row r="239" spans="1:35" s="31" customFormat="1" ht="357" customHeight="1" x14ac:dyDescent="0.2">
      <c r="A239" s="35">
        <f>IF(ISBLANK(D239),"",COUNTA($D$2:D239))</f>
        <v>178</v>
      </c>
      <c r="B239" s="36">
        <f t="shared" si="50"/>
        <v>238</v>
      </c>
      <c r="C239" s="37"/>
      <c r="D239" s="38" t="s">
        <v>667</v>
      </c>
      <c r="E239" s="54" t="s">
        <v>1016</v>
      </c>
      <c r="F239" s="55" t="s">
        <v>1776</v>
      </c>
      <c r="G239" s="55" t="s">
        <v>1777</v>
      </c>
      <c r="H239" s="39" t="s">
        <v>1778</v>
      </c>
      <c r="I239" s="39" t="s">
        <v>1779</v>
      </c>
      <c r="J239" s="38" t="s">
        <v>1780</v>
      </c>
      <c r="K239" s="38">
        <v>1</v>
      </c>
      <c r="L239" s="40">
        <v>44640</v>
      </c>
      <c r="M239" s="56">
        <v>44915</v>
      </c>
      <c r="N239" s="61">
        <f t="shared" si="64"/>
        <v>39.285714285714285</v>
      </c>
      <c r="O239" s="38" t="s">
        <v>2060</v>
      </c>
      <c r="P239" s="36" t="s">
        <v>2499</v>
      </c>
      <c r="Q239" s="38">
        <v>1</v>
      </c>
      <c r="R239" s="42">
        <f t="shared" si="52"/>
        <v>100</v>
      </c>
      <c r="S239" s="43">
        <f t="shared" si="53"/>
        <v>39.285714285714285</v>
      </c>
      <c r="T239" s="43">
        <f t="shared" si="54"/>
        <v>39.285714285714285</v>
      </c>
      <c r="U239" s="43">
        <f t="shared" si="55"/>
        <v>39.285714285714285</v>
      </c>
      <c r="V239" s="37"/>
      <c r="W239" s="44" t="str">
        <f t="shared" si="56"/>
        <v>CUMPLIDA</v>
      </c>
      <c r="X239" s="44" t="str">
        <f t="shared" si="57"/>
        <v>CUMPLIDO</v>
      </c>
      <c r="Y239" s="35" t="s">
        <v>1803</v>
      </c>
      <c r="Z239" s="35" t="str">
        <f t="shared" si="62"/>
        <v>H17AC2020</v>
      </c>
      <c r="AA239" s="45">
        <f t="shared" si="51"/>
        <v>1</v>
      </c>
      <c r="AB239" s="45" t="str">
        <f t="shared" si="63"/>
        <v>H17AC2020 - 1</v>
      </c>
      <c r="AC239" s="46">
        <f t="shared" si="59"/>
        <v>5</v>
      </c>
      <c r="AD239" s="46">
        <f t="shared" si="60"/>
        <v>5</v>
      </c>
      <c r="AE239" s="46" t="str">
        <f t="shared" si="58"/>
        <v>H17AC2020.</v>
      </c>
      <c r="AF239" s="46" t="str">
        <f t="shared" si="61"/>
        <v>H17AC2020</v>
      </c>
      <c r="AG239" s="47"/>
      <c r="AH239" s="48"/>
      <c r="AI239" s="49"/>
    </row>
    <row r="240" spans="1:35" s="31" customFormat="1" ht="357" customHeight="1" x14ac:dyDescent="0.2">
      <c r="A240" s="35">
        <f>IF(ISBLANK(D240),"",COUNTA($D$2:D240))</f>
        <v>179</v>
      </c>
      <c r="B240" s="36">
        <f t="shared" si="50"/>
        <v>239</v>
      </c>
      <c r="C240" s="37"/>
      <c r="D240" s="54" t="s">
        <v>1781</v>
      </c>
      <c r="E240" s="54" t="s">
        <v>1782</v>
      </c>
      <c r="F240" s="55" t="s">
        <v>1783</v>
      </c>
      <c r="G240" s="55" t="s">
        <v>1784</v>
      </c>
      <c r="H240" s="39" t="s">
        <v>1785</v>
      </c>
      <c r="I240" s="39" t="s">
        <v>1786</v>
      </c>
      <c r="J240" s="38" t="s">
        <v>1787</v>
      </c>
      <c r="K240" s="38">
        <v>1</v>
      </c>
      <c r="L240" s="40">
        <v>44640</v>
      </c>
      <c r="M240" s="56">
        <v>44711</v>
      </c>
      <c r="N240" s="61">
        <f t="shared" si="64"/>
        <v>10.142857142857142</v>
      </c>
      <c r="O240" s="38" t="s">
        <v>2060</v>
      </c>
      <c r="P240" s="36" t="s">
        <v>2499</v>
      </c>
      <c r="Q240" s="38">
        <v>0</v>
      </c>
      <c r="R240" s="42">
        <f t="shared" si="52"/>
        <v>0</v>
      </c>
      <c r="S240" s="43">
        <f t="shared" si="53"/>
        <v>0</v>
      </c>
      <c r="T240" s="43">
        <f t="shared" si="54"/>
        <v>0</v>
      </c>
      <c r="U240" s="43">
        <f t="shared" si="55"/>
        <v>10.142857142857142</v>
      </c>
      <c r="V240" s="37"/>
      <c r="W240" s="44" t="str">
        <f t="shared" si="56"/>
        <v>VENCIDA</v>
      </c>
      <c r="X240" s="44" t="str">
        <f t="shared" si="57"/>
        <v>VENCIDO</v>
      </c>
      <c r="Y240" s="35" t="s">
        <v>1803</v>
      </c>
      <c r="Z240" s="35" t="str">
        <f t="shared" si="62"/>
        <v>H18AC2020</v>
      </c>
      <c r="AA240" s="45">
        <f t="shared" si="51"/>
        <v>1</v>
      </c>
      <c r="AB240" s="45" t="str">
        <f t="shared" si="63"/>
        <v>H18AC2020 - 1</v>
      </c>
      <c r="AC240" s="46">
        <f t="shared" si="59"/>
        <v>1</v>
      </c>
      <c r="AD240" s="46">
        <f t="shared" si="60"/>
        <v>1</v>
      </c>
      <c r="AE240" s="46" t="str">
        <f t="shared" si="58"/>
        <v>H18AC2020.</v>
      </c>
      <c r="AF240" s="46" t="str">
        <f t="shared" si="61"/>
        <v>H18AC2020</v>
      </c>
      <c r="AG240" s="47"/>
      <c r="AH240" s="48"/>
      <c r="AI240" s="49"/>
    </row>
    <row r="241" spans="1:35" s="31" customFormat="1" ht="357" customHeight="1" x14ac:dyDescent="0.2">
      <c r="A241" s="35">
        <f>IF(ISBLANK(D241),"",COUNTA($D$2:D241))</f>
        <v>180</v>
      </c>
      <c r="B241" s="36">
        <f t="shared" si="50"/>
        <v>240</v>
      </c>
      <c r="C241" s="37"/>
      <c r="D241" s="54" t="s">
        <v>750</v>
      </c>
      <c r="E241" s="54" t="s">
        <v>1016</v>
      </c>
      <c r="F241" s="55" t="s">
        <v>1788</v>
      </c>
      <c r="G241" s="55" t="s">
        <v>1789</v>
      </c>
      <c r="H241" s="39" t="s">
        <v>1790</v>
      </c>
      <c r="I241" s="39" t="s">
        <v>1791</v>
      </c>
      <c r="J241" s="38" t="s">
        <v>1780</v>
      </c>
      <c r="K241" s="38">
        <v>1</v>
      </c>
      <c r="L241" s="40">
        <v>44640</v>
      </c>
      <c r="M241" s="56">
        <v>44915</v>
      </c>
      <c r="N241" s="61">
        <f t="shared" si="64"/>
        <v>39.285714285714285</v>
      </c>
      <c r="O241" s="38" t="s">
        <v>2060</v>
      </c>
      <c r="P241" s="36" t="s">
        <v>2499</v>
      </c>
      <c r="Q241" s="38">
        <v>1</v>
      </c>
      <c r="R241" s="42">
        <f t="shared" si="52"/>
        <v>100</v>
      </c>
      <c r="S241" s="43">
        <f t="shared" si="53"/>
        <v>39.285714285714285</v>
      </c>
      <c r="T241" s="43">
        <f t="shared" si="54"/>
        <v>39.285714285714285</v>
      </c>
      <c r="U241" s="43">
        <f t="shared" si="55"/>
        <v>39.285714285714285</v>
      </c>
      <c r="V241" s="37"/>
      <c r="W241" s="44" t="str">
        <f t="shared" si="56"/>
        <v>CUMPLIDA</v>
      </c>
      <c r="X241" s="44" t="str">
        <f t="shared" si="57"/>
        <v>CUMPLIDO</v>
      </c>
      <c r="Y241" s="35" t="s">
        <v>1803</v>
      </c>
      <c r="Z241" s="35" t="str">
        <f t="shared" si="62"/>
        <v>H19AC2020</v>
      </c>
      <c r="AA241" s="45">
        <f t="shared" si="51"/>
        <v>1</v>
      </c>
      <c r="AB241" s="45" t="str">
        <f t="shared" si="63"/>
        <v>H19AC2020 - 1</v>
      </c>
      <c r="AC241" s="46">
        <f t="shared" si="59"/>
        <v>5</v>
      </c>
      <c r="AD241" s="46">
        <f t="shared" si="60"/>
        <v>5</v>
      </c>
      <c r="AE241" s="46" t="str">
        <f t="shared" si="58"/>
        <v>H19AC2020.</v>
      </c>
      <c r="AF241" s="46" t="str">
        <f t="shared" si="61"/>
        <v>H19AC2020</v>
      </c>
      <c r="AG241" s="47"/>
      <c r="AH241" s="48"/>
      <c r="AI241" s="49"/>
    </row>
    <row r="242" spans="1:35" s="31" customFormat="1" ht="357" customHeight="1" x14ac:dyDescent="0.2">
      <c r="A242" s="35">
        <f>IF(ISBLANK(D242),"",COUNTA($D$2:D242))</f>
        <v>181</v>
      </c>
      <c r="B242" s="36">
        <f t="shared" si="50"/>
        <v>241</v>
      </c>
      <c r="C242" s="37"/>
      <c r="D242" s="54" t="s">
        <v>667</v>
      </c>
      <c r="E242" s="54" t="s">
        <v>1782</v>
      </c>
      <c r="F242" s="55" t="s">
        <v>1792</v>
      </c>
      <c r="G242" s="55" t="s">
        <v>1793</v>
      </c>
      <c r="H242" s="39" t="s">
        <v>1794</v>
      </c>
      <c r="I242" s="39" t="s">
        <v>1795</v>
      </c>
      <c r="J242" s="38" t="s">
        <v>1796</v>
      </c>
      <c r="K242" s="38">
        <v>1</v>
      </c>
      <c r="L242" s="40">
        <v>44640</v>
      </c>
      <c r="M242" s="56">
        <v>44774</v>
      </c>
      <c r="N242" s="61">
        <f t="shared" si="64"/>
        <v>19.142857142857142</v>
      </c>
      <c r="O242" s="38" t="s">
        <v>2762</v>
      </c>
      <c r="P242" s="36" t="s">
        <v>2588</v>
      </c>
      <c r="Q242" s="38">
        <v>0</v>
      </c>
      <c r="R242" s="42">
        <f t="shared" si="52"/>
        <v>0</v>
      </c>
      <c r="S242" s="43">
        <f t="shared" si="53"/>
        <v>0</v>
      </c>
      <c r="T242" s="43">
        <f t="shared" si="54"/>
        <v>0</v>
      </c>
      <c r="U242" s="43">
        <f t="shared" si="55"/>
        <v>19.142857142857142</v>
      </c>
      <c r="V242" s="37"/>
      <c r="W242" s="44" t="str">
        <f t="shared" si="56"/>
        <v>VENCIDA</v>
      </c>
      <c r="X242" s="44" t="str">
        <f t="shared" si="57"/>
        <v>VENCIDO</v>
      </c>
      <c r="Y242" s="35" t="s">
        <v>1803</v>
      </c>
      <c r="Z242" s="35" t="str">
        <f t="shared" si="62"/>
        <v>H20AC2020</v>
      </c>
      <c r="AA242" s="45">
        <f t="shared" si="51"/>
        <v>1</v>
      </c>
      <c r="AB242" s="45" t="str">
        <f t="shared" si="63"/>
        <v>H20AC2020 - 1</v>
      </c>
      <c r="AC242" s="46">
        <f t="shared" si="59"/>
        <v>1</v>
      </c>
      <c r="AD242" s="46">
        <f t="shared" si="60"/>
        <v>1</v>
      </c>
      <c r="AE242" s="46" t="str">
        <f t="shared" si="58"/>
        <v>H20AC2020.</v>
      </c>
      <c r="AF242" s="46" t="str">
        <f t="shared" si="61"/>
        <v>H20AC2020</v>
      </c>
      <c r="AG242" s="47"/>
      <c r="AH242" s="48"/>
      <c r="AI242" s="49"/>
    </row>
    <row r="243" spans="1:35" s="31" customFormat="1" ht="357" customHeight="1" x14ac:dyDescent="0.2">
      <c r="A243" s="35">
        <f>IF(ISBLANK(D243),"",COUNTA($D$2:D243))</f>
        <v>182</v>
      </c>
      <c r="B243" s="36">
        <f t="shared" si="50"/>
        <v>242</v>
      </c>
      <c r="C243" s="37"/>
      <c r="D243" s="36" t="s">
        <v>669</v>
      </c>
      <c r="E243" s="36" t="s">
        <v>1311</v>
      </c>
      <c r="F243" s="52" t="s">
        <v>1707</v>
      </c>
      <c r="G243" s="52" t="s">
        <v>1699</v>
      </c>
      <c r="H243" s="52" t="s">
        <v>1709</v>
      </c>
      <c r="I243" s="52" t="s">
        <v>1700</v>
      </c>
      <c r="J243" s="35" t="s">
        <v>1711</v>
      </c>
      <c r="K243" s="35">
        <v>1</v>
      </c>
      <c r="L243" s="53">
        <v>44563</v>
      </c>
      <c r="M243" s="53">
        <v>44772</v>
      </c>
      <c r="N243" s="61">
        <f t="shared" si="64"/>
        <v>29.857142857142858</v>
      </c>
      <c r="O243" s="36" t="s">
        <v>1702</v>
      </c>
      <c r="P243" s="38" t="s">
        <v>2478</v>
      </c>
      <c r="Q243" s="38">
        <v>0</v>
      </c>
      <c r="R243" s="42">
        <f t="shared" si="52"/>
        <v>0</v>
      </c>
      <c r="S243" s="43">
        <f t="shared" si="53"/>
        <v>0</v>
      </c>
      <c r="T243" s="43">
        <f t="shared" si="54"/>
        <v>0</v>
      </c>
      <c r="U243" s="43">
        <f t="shared" si="55"/>
        <v>29.857142857142858</v>
      </c>
      <c r="V243" s="37"/>
      <c r="W243" s="44" t="str">
        <f t="shared" si="56"/>
        <v>VENCIDA</v>
      </c>
      <c r="X243" s="44" t="str">
        <f t="shared" si="57"/>
        <v>VENCIDO</v>
      </c>
      <c r="Y243" s="35" t="s">
        <v>1705</v>
      </c>
      <c r="Z243" s="35" t="str">
        <f t="shared" si="62"/>
        <v>H1AT232</v>
      </c>
      <c r="AA243" s="45">
        <f t="shared" si="51"/>
        <v>1</v>
      </c>
      <c r="AB243" s="45" t="str">
        <f t="shared" si="63"/>
        <v>H1AT232 - 1</v>
      </c>
      <c r="AC243" s="46">
        <f t="shared" si="59"/>
        <v>1</v>
      </c>
      <c r="AD243" s="46">
        <f t="shared" si="60"/>
        <v>1</v>
      </c>
      <c r="AE243" s="46" t="str">
        <f t="shared" si="58"/>
        <v>H1AT232.</v>
      </c>
      <c r="AF243" s="46" t="str">
        <f t="shared" si="61"/>
        <v>H1AT232</v>
      </c>
      <c r="AG243" s="47"/>
      <c r="AH243" s="48"/>
      <c r="AI243" s="49"/>
    </row>
    <row r="244" spans="1:35" s="31" customFormat="1" ht="357" customHeight="1" x14ac:dyDescent="0.2">
      <c r="A244" s="35" t="str">
        <f>IF(ISBLANK(D244),"",COUNTA($D$2:D244))</f>
        <v/>
      </c>
      <c r="B244" s="36">
        <f t="shared" si="50"/>
        <v>243</v>
      </c>
      <c r="C244" s="37"/>
      <c r="D244" s="36"/>
      <c r="E244" s="36" t="s">
        <v>1311</v>
      </c>
      <c r="F244" s="52" t="s">
        <v>1708</v>
      </c>
      <c r="G244" s="52" t="s">
        <v>1699</v>
      </c>
      <c r="H244" s="52" t="s">
        <v>1710</v>
      </c>
      <c r="I244" s="52" t="s">
        <v>1701</v>
      </c>
      <c r="J244" s="35" t="s">
        <v>1712</v>
      </c>
      <c r="K244" s="35">
        <v>1</v>
      </c>
      <c r="L244" s="53">
        <v>44607</v>
      </c>
      <c r="M244" s="53">
        <v>44614</v>
      </c>
      <c r="N244" s="61">
        <f t="shared" si="64"/>
        <v>1</v>
      </c>
      <c r="O244" s="36" t="s">
        <v>1702</v>
      </c>
      <c r="P244" s="38" t="s">
        <v>2478</v>
      </c>
      <c r="Q244" s="38">
        <v>1</v>
      </c>
      <c r="R244" s="42">
        <f t="shared" si="52"/>
        <v>100</v>
      </c>
      <c r="S244" s="43">
        <f t="shared" si="53"/>
        <v>1</v>
      </c>
      <c r="T244" s="43">
        <f t="shared" si="54"/>
        <v>1</v>
      </c>
      <c r="U244" s="43">
        <f t="shared" si="55"/>
        <v>1</v>
      </c>
      <c r="V244" s="37"/>
      <c r="W244" s="44" t="str">
        <f t="shared" si="56"/>
        <v>CUMPLIDA</v>
      </c>
      <c r="X244" s="44" t="str">
        <f t="shared" si="57"/>
        <v/>
      </c>
      <c r="Y244" s="35" t="s">
        <v>1705</v>
      </c>
      <c r="Z244" s="35" t="str">
        <f t="shared" si="62"/>
        <v>H1AT232</v>
      </c>
      <c r="AA244" s="45">
        <f t="shared" si="51"/>
        <v>2</v>
      </c>
      <c r="AB244" s="45" t="str">
        <f t="shared" si="63"/>
        <v>H1AT232 - 2</v>
      </c>
      <c r="AC244" s="46">
        <f t="shared" si="59"/>
        <v>5</v>
      </c>
      <c r="AD244" s="46">
        <f t="shared" si="60"/>
        <v>5</v>
      </c>
      <c r="AE244" s="46" t="str">
        <f t="shared" si="58"/>
        <v>H1AT232.</v>
      </c>
      <c r="AF244" s="46" t="str">
        <f t="shared" si="61"/>
        <v>H1AT232</v>
      </c>
      <c r="AG244" s="47"/>
      <c r="AH244" s="48"/>
      <c r="AI244" s="49"/>
    </row>
    <row r="245" spans="1:35" s="31" customFormat="1" ht="357" customHeight="1" x14ac:dyDescent="0.2">
      <c r="A245" s="35">
        <f>IF(ISBLANK(D245),"",COUNTA($D$2:D245))</f>
        <v>183</v>
      </c>
      <c r="B245" s="36">
        <f t="shared" si="50"/>
        <v>244</v>
      </c>
      <c r="C245" s="37"/>
      <c r="D245" s="36" t="s">
        <v>1235</v>
      </c>
      <c r="E245" s="36" t="s">
        <v>1349</v>
      </c>
      <c r="F245" s="52" t="s">
        <v>1654</v>
      </c>
      <c r="G245" s="52" t="s">
        <v>1670</v>
      </c>
      <c r="H245" s="39" t="s">
        <v>2301</v>
      </c>
      <c r="I245" s="39" t="s">
        <v>2302</v>
      </c>
      <c r="J245" s="38" t="s">
        <v>2303</v>
      </c>
      <c r="K245" s="38">
        <v>1</v>
      </c>
      <c r="L245" s="64">
        <v>44896</v>
      </c>
      <c r="M245" s="65">
        <v>45107</v>
      </c>
      <c r="N245" s="61">
        <f t="shared" si="64"/>
        <v>30.142857142857142</v>
      </c>
      <c r="O245" s="54" t="s">
        <v>1595</v>
      </c>
      <c r="P245" s="36" t="s">
        <v>2499</v>
      </c>
      <c r="Q245" s="38">
        <v>0</v>
      </c>
      <c r="R245" s="42">
        <f t="shared" si="52"/>
        <v>0</v>
      </c>
      <c r="S245" s="43">
        <f t="shared" si="53"/>
        <v>0</v>
      </c>
      <c r="T245" s="43">
        <f t="shared" si="54"/>
        <v>0</v>
      </c>
      <c r="U245" s="43">
        <f t="shared" si="55"/>
        <v>30.142857142857142</v>
      </c>
      <c r="V245" s="37"/>
      <c r="W245" s="44" t="str">
        <f t="shared" si="56"/>
        <v>VENCIDA</v>
      </c>
      <c r="X245" s="44" t="str">
        <f t="shared" si="57"/>
        <v>VENCIDO</v>
      </c>
      <c r="Y245" s="35" t="s">
        <v>1669</v>
      </c>
      <c r="Z245" s="35" t="str">
        <f t="shared" si="62"/>
        <v>H1ACC1234</v>
      </c>
      <c r="AA245" s="45">
        <f t="shared" si="51"/>
        <v>1</v>
      </c>
      <c r="AB245" s="45" t="str">
        <f t="shared" si="63"/>
        <v>H1ACC1234 - 1</v>
      </c>
      <c r="AC245" s="46">
        <f t="shared" si="59"/>
        <v>1</v>
      </c>
      <c r="AD245" s="46">
        <f t="shared" si="60"/>
        <v>1</v>
      </c>
      <c r="AE245" s="46" t="str">
        <f t="shared" si="58"/>
        <v>H1ACC1234.</v>
      </c>
      <c r="AF245" s="46" t="str">
        <f t="shared" si="61"/>
        <v>H1ACC1234</v>
      </c>
      <c r="AG245" s="47"/>
      <c r="AH245" s="48"/>
      <c r="AI245" s="49"/>
    </row>
    <row r="246" spans="1:35" s="31" customFormat="1" ht="357" customHeight="1" x14ac:dyDescent="0.2">
      <c r="A246" s="35">
        <f>IF(ISBLANK(D246),"",COUNTA($D$2:D246))</f>
        <v>184</v>
      </c>
      <c r="B246" s="36">
        <f t="shared" si="50"/>
        <v>245</v>
      </c>
      <c r="C246" s="37"/>
      <c r="D246" s="36" t="s">
        <v>747</v>
      </c>
      <c r="E246" s="36" t="s">
        <v>144</v>
      </c>
      <c r="F246" s="52" t="s">
        <v>1706</v>
      </c>
      <c r="G246" s="52" t="s">
        <v>1627</v>
      </c>
      <c r="H246" s="52" t="s">
        <v>1646</v>
      </c>
      <c r="I246" s="52" t="s">
        <v>1647</v>
      </c>
      <c r="J246" s="35" t="s">
        <v>1645</v>
      </c>
      <c r="K246" s="35">
        <v>1</v>
      </c>
      <c r="L246" s="56">
        <v>44564</v>
      </c>
      <c r="M246" s="56">
        <v>44654</v>
      </c>
      <c r="N246" s="61">
        <f t="shared" si="64"/>
        <v>12.857142857142858</v>
      </c>
      <c r="O246" s="38" t="s">
        <v>1595</v>
      </c>
      <c r="P246" s="36" t="s">
        <v>2499</v>
      </c>
      <c r="Q246" s="38">
        <v>1</v>
      </c>
      <c r="R246" s="42">
        <f t="shared" si="52"/>
        <v>100</v>
      </c>
      <c r="S246" s="43">
        <f t="shared" si="53"/>
        <v>12.857142857142858</v>
      </c>
      <c r="T246" s="43">
        <f t="shared" si="54"/>
        <v>12.857142857142858</v>
      </c>
      <c r="U246" s="43">
        <f t="shared" si="55"/>
        <v>12.857142857142858</v>
      </c>
      <c r="V246" s="37"/>
      <c r="W246" s="44" t="str">
        <f t="shared" si="56"/>
        <v>CUMPLIDA</v>
      </c>
      <c r="X246" s="44" t="str">
        <f t="shared" si="57"/>
        <v>CUMPLIDO</v>
      </c>
      <c r="Y246" s="35" t="s">
        <v>1669</v>
      </c>
      <c r="Z246" s="35" t="str">
        <f t="shared" si="62"/>
        <v>H4ACC1234</v>
      </c>
      <c r="AA246" s="45">
        <f t="shared" si="51"/>
        <v>1</v>
      </c>
      <c r="AB246" s="45" t="str">
        <f t="shared" si="63"/>
        <v>H4ACC1234 - 1</v>
      </c>
      <c r="AC246" s="46">
        <f t="shared" si="59"/>
        <v>5</v>
      </c>
      <c r="AD246" s="46">
        <f t="shared" si="60"/>
        <v>5</v>
      </c>
      <c r="AE246" s="46" t="str">
        <f t="shared" si="58"/>
        <v>H4ACC1234.</v>
      </c>
      <c r="AF246" s="46" t="str">
        <f t="shared" si="61"/>
        <v>H4ACC1234</v>
      </c>
      <c r="AG246" s="47"/>
      <c r="AH246" s="48"/>
      <c r="AI246" s="49"/>
    </row>
    <row r="247" spans="1:35" s="31" customFormat="1" ht="357" customHeight="1" x14ac:dyDescent="0.2">
      <c r="A247" s="35">
        <f>IF(ISBLANK(D247),"",COUNTA($D$2:D247))</f>
        <v>185</v>
      </c>
      <c r="B247" s="36">
        <f t="shared" ref="B247:B310" si="65">ROW()-1</f>
        <v>246</v>
      </c>
      <c r="C247" s="37"/>
      <c r="D247" s="36" t="s">
        <v>1618</v>
      </c>
      <c r="E247" s="36" t="s">
        <v>29</v>
      </c>
      <c r="F247" s="52" t="s">
        <v>1655</v>
      </c>
      <c r="G247" s="52" t="s">
        <v>1628</v>
      </c>
      <c r="H247" s="39" t="s">
        <v>1642</v>
      </c>
      <c r="I247" s="55" t="s">
        <v>1643</v>
      </c>
      <c r="J247" s="35" t="s">
        <v>1648</v>
      </c>
      <c r="K247" s="54">
        <v>1</v>
      </c>
      <c r="L247" s="56">
        <v>44564</v>
      </c>
      <c r="M247" s="56">
        <v>44715</v>
      </c>
      <c r="N247" s="61">
        <f t="shared" si="64"/>
        <v>21.571428571428573</v>
      </c>
      <c r="O247" s="38" t="s">
        <v>1668</v>
      </c>
      <c r="P247" s="36" t="s">
        <v>2499</v>
      </c>
      <c r="Q247" s="38">
        <v>1</v>
      </c>
      <c r="R247" s="42">
        <f t="shared" si="52"/>
        <v>100</v>
      </c>
      <c r="S247" s="43">
        <f t="shared" si="53"/>
        <v>21.571428571428573</v>
      </c>
      <c r="T247" s="43">
        <f t="shared" si="54"/>
        <v>21.571428571428573</v>
      </c>
      <c r="U247" s="43">
        <f t="shared" si="55"/>
        <v>21.571428571428573</v>
      </c>
      <c r="V247" s="37"/>
      <c r="W247" s="44" t="str">
        <f t="shared" si="56"/>
        <v>CUMPLIDA</v>
      </c>
      <c r="X247" s="44" t="str">
        <f t="shared" si="57"/>
        <v>CUMPLIDO</v>
      </c>
      <c r="Y247" s="35" t="s">
        <v>1669</v>
      </c>
      <c r="Z247" s="35" t="str">
        <f t="shared" si="62"/>
        <v>H5ACC1234</v>
      </c>
      <c r="AA247" s="45">
        <f t="shared" si="51"/>
        <v>1</v>
      </c>
      <c r="AB247" s="45" t="str">
        <f t="shared" si="63"/>
        <v>H5ACC1234 - 1</v>
      </c>
      <c r="AC247" s="46">
        <f t="shared" si="59"/>
        <v>5</v>
      </c>
      <c r="AD247" s="46">
        <f t="shared" si="60"/>
        <v>5</v>
      </c>
      <c r="AE247" s="46" t="str">
        <f t="shared" si="58"/>
        <v>H5ACC1234.</v>
      </c>
      <c r="AF247" s="46" t="str">
        <f t="shared" si="61"/>
        <v>H5ACC1234</v>
      </c>
      <c r="AG247" s="47"/>
      <c r="AH247" s="48"/>
      <c r="AI247" s="49"/>
    </row>
    <row r="248" spans="1:35" s="31" customFormat="1" ht="357" customHeight="1" x14ac:dyDescent="0.2">
      <c r="A248" s="35">
        <f>IF(ISBLANK(D248),"",COUNTA($D$2:D248))</f>
        <v>186</v>
      </c>
      <c r="B248" s="36">
        <f t="shared" si="65"/>
        <v>247</v>
      </c>
      <c r="C248" s="37"/>
      <c r="D248" s="36" t="s">
        <v>747</v>
      </c>
      <c r="E248" s="36" t="s">
        <v>144</v>
      </c>
      <c r="F248" s="52" t="s">
        <v>1656</v>
      </c>
      <c r="G248" s="52" t="s">
        <v>1629</v>
      </c>
      <c r="H248" s="52" t="s">
        <v>1649</v>
      </c>
      <c r="I248" s="52" t="s">
        <v>1647</v>
      </c>
      <c r="J248" s="35" t="s">
        <v>1645</v>
      </c>
      <c r="K248" s="35">
        <v>1</v>
      </c>
      <c r="L248" s="56">
        <v>44564</v>
      </c>
      <c r="M248" s="56">
        <v>44654</v>
      </c>
      <c r="N248" s="61">
        <f t="shared" si="64"/>
        <v>12.857142857142858</v>
      </c>
      <c r="O248" s="38" t="s">
        <v>1595</v>
      </c>
      <c r="P248" s="36" t="s">
        <v>2499</v>
      </c>
      <c r="Q248" s="38">
        <v>1</v>
      </c>
      <c r="R248" s="42">
        <f t="shared" si="52"/>
        <v>100</v>
      </c>
      <c r="S248" s="43">
        <f t="shared" si="53"/>
        <v>12.857142857142858</v>
      </c>
      <c r="T248" s="43">
        <f t="shared" si="54"/>
        <v>12.857142857142858</v>
      </c>
      <c r="U248" s="43">
        <f t="shared" si="55"/>
        <v>12.857142857142858</v>
      </c>
      <c r="V248" s="37"/>
      <c r="W248" s="44" t="str">
        <f t="shared" si="56"/>
        <v>CUMPLIDA</v>
      </c>
      <c r="X248" s="44" t="str">
        <f t="shared" si="57"/>
        <v>CUMPLIDO</v>
      </c>
      <c r="Y248" s="35" t="s">
        <v>1669</v>
      </c>
      <c r="Z248" s="35" t="str">
        <f t="shared" si="62"/>
        <v>H6ACC1234</v>
      </c>
      <c r="AA248" s="45">
        <f t="shared" si="51"/>
        <v>1</v>
      </c>
      <c r="AB248" s="45" t="str">
        <f t="shared" si="63"/>
        <v>H6ACC1234 - 1</v>
      </c>
      <c r="AC248" s="46">
        <f t="shared" si="59"/>
        <v>5</v>
      </c>
      <c r="AD248" s="46">
        <f t="shared" si="60"/>
        <v>5</v>
      </c>
      <c r="AE248" s="46" t="str">
        <f t="shared" si="58"/>
        <v>H6ACC1234.</v>
      </c>
      <c r="AF248" s="46" t="str">
        <f t="shared" si="61"/>
        <v>H6ACC1234</v>
      </c>
      <c r="AG248" s="47"/>
      <c r="AH248" s="48"/>
      <c r="AI248" s="49"/>
    </row>
    <row r="249" spans="1:35" s="31" customFormat="1" ht="357" customHeight="1" x14ac:dyDescent="0.2">
      <c r="A249" s="35">
        <f>IF(ISBLANK(D249),"",COUNTA($D$2:D249))</f>
        <v>187</v>
      </c>
      <c r="B249" s="36">
        <f t="shared" si="65"/>
        <v>248</v>
      </c>
      <c r="C249" s="37"/>
      <c r="D249" s="36" t="s">
        <v>1619</v>
      </c>
      <c r="E249" s="36" t="s">
        <v>144</v>
      </c>
      <c r="F249" s="52" t="s">
        <v>1657</v>
      </c>
      <c r="G249" s="52" t="s">
        <v>1630</v>
      </c>
      <c r="H249" s="52" t="s">
        <v>1649</v>
      </c>
      <c r="I249" s="52" t="s">
        <v>1647</v>
      </c>
      <c r="J249" s="35" t="s">
        <v>1645</v>
      </c>
      <c r="K249" s="35">
        <v>1</v>
      </c>
      <c r="L249" s="56">
        <v>44564</v>
      </c>
      <c r="M249" s="56">
        <v>44654</v>
      </c>
      <c r="N249" s="61">
        <f t="shared" si="64"/>
        <v>12.857142857142858</v>
      </c>
      <c r="O249" s="38" t="s">
        <v>1595</v>
      </c>
      <c r="P249" s="36" t="s">
        <v>2499</v>
      </c>
      <c r="Q249" s="38">
        <v>1</v>
      </c>
      <c r="R249" s="42">
        <f t="shared" si="52"/>
        <v>100</v>
      </c>
      <c r="S249" s="43">
        <f t="shared" si="53"/>
        <v>12.857142857142858</v>
      </c>
      <c r="T249" s="43">
        <f t="shared" si="54"/>
        <v>12.857142857142858</v>
      </c>
      <c r="U249" s="43">
        <f t="shared" si="55"/>
        <v>12.857142857142858</v>
      </c>
      <c r="V249" s="37"/>
      <c r="W249" s="44" t="str">
        <f t="shared" si="56"/>
        <v>CUMPLIDA</v>
      </c>
      <c r="X249" s="44" t="str">
        <f t="shared" si="57"/>
        <v>CUMPLIDO</v>
      </c>
      <c r="Y249" s="35" t="s">
        <v>1669</v>
      </c>
      <c r="Z249" s="35" t="str">
        <f t="shared" si="62"/>
        <v>H7ACC1234</v>
      </c>
      <c r="AA249" s="45">
        <f t="shared" si="51"/>
        <v>1</v>
      </c>
      <c r="AB249" s="45" t="str">
        <f t="shared" si="63"/>
        <v>H7ACC1234 - 1</v>
      </c>
      <c r="AC249" s="46">
        <f t="shared" si="59"/>
        <v>5</v>
      </c>
      <c r="AD249" s="46">
        <f t="shared" si="60"/>
        <v>5</v>
      </c>
      <c r="AE249" s="46" t="str">
        <f t="shared" si="58"/>
        <v>H7ACC1234.</v>
      </c>
      <c r="AF249" s="46" t="str">
        <f t="shared" si="61"/>
        <v>H7ACC1234</v>
      </c>
      <c r="AG249" s="47"/>
      <c r="AH249" s="48"/>
      <c r="AI249" s="49"/>
    </row>
    <row r="250" spans="1:35" s="31" customFormat="1" ht="357" customHeight="1" x14ac:dyDescent="0.2">
      <c r="A250" s="35">
        <f>IF(ISBLANK(D250),"",COUNTA($D$2:D250))</f>
        <v>188</v>
      </c>
      <c r="B250" s="36">
        <f t="shared" si="65"/>
        <v>249</v>
      </c>
      <c r="C250" s="37"/>
      <c r="D250" s="36" t="s">
        <v>747</v>
      </c>
      <c r="E250" s="36" t="s">
        <v>144</v>
      </c>
      <c r="F250" s="52" t="s">
        <v>1658</v>
      </c>
      <c r="G250" s="52" t="s">
        <v>1631</v>
      </c>
      <c r="H250" s="52" t="s">
        <v>1649</v>
      </c>
      <c r="I250" s="52" t="s">
        <v>1647</v>
      </c>
      <c r="J250" s="35" t="s">
        <v>1645</v>
      </c>
      <c r="K250" s="35">
        <v>1</v>
      </c>
      <c r="L250" s="56">
        <v>44564</v>
      </c>
      <c r="M250" s="56">
        <v>44654</v>
      </c>
      <c r="N250" s="61">
        <f t="shared" si="64"/>
        <v>12.857142857142858</v>
      </c>
      <c r="O250" s="38" t="s">
        <v>1595</v>
      </c>
      <c r="P250" s="36" t="s">
        <v>2499</v>
      </c>
      <c r="Q250" s="38">
        <v>1</v>
      </c>
      <c r="R250" s="42">
        <f t="shared" si="52"/>
        <v>100</v>
      </c>
      <c r="S250" s="43">
        <f t="shared" si="53"/>
        <v>12.857142857142858</v>
      </c>
      <c r="T250" s="43">
        <f t="shared" si="54"/>
        <v>12.857142857142858</v>
      </c>
      <c r="U250" s="43">
        <f t="shared" si="55"/>
        <v>12.857142857142858</v>
      </c>
      <c r="V250" s="37"/>
      <c r="W250" s="44" t="str">
        <f t="shared" si="56"/>
        <v>CUMPLIDA</v>
      </c>
      <c r="X250" s="44" t="str">
        <f t="shared" si="57"/>
        <v>CUMPLIDO</v>
      </c>
      <c r="Y250" s="35" t="s">
        <v>1669</v>
      </c>
      <c r="Z250" s="35" t="str">
        <f t="shared" si="62"/>
        <v>H8ACC1234</v>
      </c>
      <c r="AA250" s="45">
        <f t="shared" ref="AA250:AA313" si="66">IF(A250&lt;&gt;"",1,AA249+1)</f>
        <v>1</v>
      </c>
      <c r="AB250" s="45" t="str">
        <f t="shared" si="63"/>
        <v>H8ACC1234 - 1</v>
      </c>
      <c r="AC250" s="46">
        <f t="shared" si="59"/>
        <v>5</v>
      </c>
      <c r="AD250" s="46">
        <f t="shared" si="60"/>
        <v>5</v>
      </c>
      <c r="AE250" s="46" t="str">
        <f t="shared" si="58"/>
        <v>H8ACC1234.</v>
      </c>
      <c r="AF250" s="46" t="str">
        <f t="shared" si="61"/>
        <v>H8ACC1234</v>
      </c>
      <c r="AG250" s="47"/>
      <c r="AH250" s="48"/>
      <c r="AI250" s="49"/>
    </row>
    <row r="251" spans="1:35" s="31" customFormat="1" ht="357" customHeight="1" x14ac:dyDescent="0.2">
      <c r="A251" s="35">
        <f>IF(ISBLANK(D251),"",COUNTA($D$2:D251))</f>
        <v>189</v>
      </c>
      <c r="B251" s="36">
        <f t="shared" si="65"/>
        <v>250</v>
      </c>
      <c r="C251" s="37"/>
      <c r="D251" s="38" t="s">
        <v>747</v>
      </c>
      <c r="E251" s="36" t="s">
        <v>144</v>
      </c>
      <c r="F251" s="55" t="s">
        <v>1659</v>
      </c>
      <c r="G251" s="55" t="s">
        <v>1632</v>
      </c>
      <c r="H251" s="52" t="s">
        <v>1650</v>
      </c>
      <c r="I251" s="52" t="s">
        <v>1647</v>
      </c>
      <c r="J251" s="35" t="s">
        <v>1645</v>
      </c>
      <c r="K251" s="35">
        <v>1</v>
      </c>
      <c r="L251" s="56">
        <v>44564</v>
      </c>
      <c r="M251" s="56">
        <v>44654</v>
      </c>
      <c r="N251" s="61">
        <f t="shared" si="64"/>
        <v>12.857142857142858</v>
      </c>
      <c r="O251" s="38" t="s">
        <v>1595</v>
      </c>
      <c r="P251" s="36" t="s">
        <v>2499</v>
      </c>
      <c r="Q251" s="38">
        <v>1</v>
      </c>
      <c r="R251" s="42">
        <f t="shared" si="52"/>
        <v>100</v>
      </c>
      <c r="S251" s="43">
        <f t="shared" si="53"/>
        <v>12.857142857142858</v>
      </c>
      <c r="T251" s="43">
        <f t="shared" si="54"/>
        <v>12.857142857142858</v>
      </c>
      <c r="U251" s="43">
        <f t="shared" si="55"/>
        <v>12.857142857142858</v>
      </c>
      <c r="V251" s="37"/>
      <c r="W251" s="44" t="str">
        <f t="shared" si="56"/>
        <v>CUMPLIDA</v>
      </c>
      <c r="X251" s="44" t="str">
        <f t="shared" si="57"/>
        <v>CUMPLIDO</v>
      </c>
      <c r="Y251" s="35" t="s">
        <v>1669</v>
      </c>
      <c r="Z251" s="35" t="str">
        <f t="shared" si="62"/>
        <v>H10ACC1234</v>
      </c>
      <c r="AA251" s="45">
        <f t="shared" si="66"/>
        <v>1</v>
      </c>
      <c r="AB251" s="45" t="str">
        <f t="shared" si="63"/>
        <v>H10ACC1234 - 1</v>
      </c>
      <c r="AC251" s="46">
        <f t="shared" si="59"/>
        <v>5</v>
      </c>
      <c r="AD251" s="46">
        <f t="shared" si="60"/>
        <v>5</v>
      </c>
      <c r="AE251" s="46" t="str">
        <f t="shared" si="58"/>
        <v>H10ACC1234.</v>
      </c>
      <c r="AF251" s="46" t="str">
        <f t="shared" si="61"/>
        <v>H10ACC1234</v>
      </c>
      <c r="AG251" s="47"/>
      <c r="AH251" s="48"/>
      <c r="AI251" s="49"/>
    </row>
    <row r="252" spans="1:35" s="31" customFormat="1" ht="273" customHeight="1" x14ac:dyDescent="0.2">
      <c r="A252" s="35">
        <f>IF(ISBLANK(D252),"",COUNTA($D$2:D252))</f>
        <v>190</v>
      </c>
      <c r="B252" s="36">
        <f t="shared" si="65"/>
        <v>251</v>
      </c>
      <c r="C252" s="37"/>
      <c r="D252" s="38" t="s">
        <v>1620</v>
      </c>
      <c r="E252" s="36" t="s">
        <v>131</v>
      </c>
      <c r="F252" s="55" t="s">
        <v>1660</v>
      </c>
      <c r="G252" s="55" t="s">
        <v>1633</v>
      </c>
      <c r="H252" s="52" t="s">
        <v>1642</v>
      </c>
      <c r="I252" s="55" t="s">
        <v>1643</v>
      </c>
      <c r="J252" s="35" t="s">
        <v>1648</v>
      </c>
      <c r="K252" s="35">
        <v>2</v>
      </c>
      <c r="L252" s="40">
        <v>44564</v>
      </c>
      <c r="M252" s="40">
        <v>44715</v>
      </c>
      <c r="N252" s="61">
        <f t="shared" si="64"/>
        <v>21.571428571428573</v>
      </c>
      <c r="O252" s="38" t="s">
        <v>1668</v>
      </c>
      <c r="P252" s="36" t="s">
        <v>2499</v>
      </c>
      <c r="Q252" s="38">
        <v>2</v>
      </c>
      <c r="R252" s="42">
        <f t="shared" si="52"/>
        <v>100</v>
      </c>
      <c r="S252" s="43">
        <f t="shared" si="53"/>
        <v>21.571428571428573</v>
      </c>
      <c r="T252" s="43">
        <f t="shared" si="54"/>
        <v>21.571428571428573</v>
      </c>
      <c r="U252" s="43">
        <f t="shared" si="55"/>
        <v>21.571428571428573</v>
      </c>
      <c r="V252" s="37"/>
      <c r="W252" s="44" t="str">
        <f t="shared" si="56"/>
        <v>CUMPLIDA</v>
      </c>
      <c r="X252" s="44" t="str">
        <f t="shared" si="57"/>
        <v>CUMPLIDO</v>
      </c>
      <c r="Y252" s="35" t="s">
        <v>1669</v>
      </c>
      <c r="Z252" s="35" t="str">
        <f t="shared" si="62"/>
        <v>H11ACC1234</v>
      </c>
      <c r="AA252" s="45">
        <f t="shared" si="66"/>
        <v>1</v>
      </c>
      <c r="AB252" s="45" t="str">
        <f t="shared" si="63"/>
        <v>H11ACC1234 - 1</v>
      </c>
      <c r="AC252" s="46">
        <f t="shared" si="59"/>
        <v>5</v>
      </c>
      <c r="AD252" s="46">
        <f t="shared" si="60"/>
        <v>5</v>
      </c>
      <c r="AE252" s="46" t="str">
        <f t="shared" si="58"/>
        <v>H11ACC1234.</v>
      </c>
      <c r="AF252" s="46" t="str">
        <f t="shared" si="61"/>
        <v>H11ACC1234</v>
      </c>
      <c r="AG252" s="47"/>
      <c r="AH252" s="48"/>
      <c r="AI252" s="49"/>
    </row>
    <row r="253" spans="1:35" s="31" customFormat="1" ht="357" customHeight="1" x14ac:dyDescent="0.2">
      <c r="A253" s="35">
        <f>IF(ISBLANK(D253),"",COUNTA($D$2:D253))</f>
        <v>191</v>
      </c>
      <c r="B253" s="36">
        <f t="shared" si="65"/>
        <v>252</v>
      </c>
      <c r="C253" s="37"/>
      <c r="D253" s="38" t="s">
        <v>1621</v>
      </c>
      <c r="E253" s="36" t="s">
        <v>131</v>
      </c>
      <c r="F253" s="55" t="s">
        <v>1661</v>
      </c>
      <c r="G253" s="55" t="s">
        <v>1634</v>
      </c>
      <c r="H253" s="52" t="s">
        <v>1650</v>
      </c>
      <c r="I253" s="52" t="s">
        <v>1647</v>
      </c>
      <c r="J253" s="35" t="s">
        <v>1645</v>
      </c>
      <c r="K253" s="35">
        <v>1</v>
      </c>
      <c r="L253" s="56">
        <v>44564</v>
      </c>
      <c r="M253" s="56">
        <v>44654</v>
      </c>
      <c r="N253" s="61">
        <f t="shared" si="64"/>
        <v>12.857142857142858</v>
      </c>
      <c r="O253" s="38" t="s">
        <v>1668</v>
      </c>
      <c r="P253" s="36" t="s">
        <v>2499</v>
      </c>
      <c r="Q253" s="38">
        <v>1</v>
      </c>
      <c r="R253" s="42">
        <f t="shared" si="52"/>
        <v>100</v>
      </c>
      <c r="S253" s="43">
        <f t="shared" si="53"/>
        <v>12.857142857142858</v>
      </c>
      <c r="T253" s="43">
        <f t="shared" si="54"/>
        <v>12.857142857142858</v>
      </c>
      <c r="U253" s="43">
        <f t="shared" si="55"/>
        <v>12.857142857142858</v>
      </c>
      <c r="V253" s="37"/>
      <c r="W253" s="44" t="str">
        <f t="shared" si="56"/>
        <v>CUMPLIDA</v>
      </c>
      <c r="X253" s="44" t="str">
        <f t="shared" si="57"/>
        <v>CUMPLIDO</v>
      </c>
      <c r="Y253" s="35" t="s">
        <v>1669</v>
      </c>
      <c r="Z253" s="35" t="str">
        <f t="shared" si="62"/>
        <v>H12ACC1234</v>
      </c>
      <c r="AA253" s="45">
        <f t="shared" si="66"/>
        <v>1</v>
      </c>
      <c r="AB253" s="45" t="str">
        <f t="shared" si="63"/>
        <v>H12ACC1234 - 1</v>
      </c>
      <c r="AC253" s="46">
        <f t="shared" si="59"/>
        <v>5</v>
      </c>
      <c r="AD253" s="46">
        <f t="shared" si="60"/>
        <v>5</v>
      </c>
      <c r="AE253" s="46" t="str">
        <f t="shared" si="58"/>
        <v>H12ACC1234.</v>
      </c>
      <c r="AF253" s="46" t="str">
        <f t="shared" si="61"/>
        <v>H12ACC1234</v>
      </c>
      <c r="AG253" s="47"/>
      <c r="AH253" s="48"/>
      <c r="AI253" s="49"/>
    </row>
    <row r="254" spans="1:35" s="31" customFormat="1" ht="357" customHeight="1" x14ac:dyDescent="0.2">
      <c r="A254" s="35">
        <f>IF(ISBLANK(D254),"",COUNTA($D$2:D254))</f>
        <v>192</v>
      </c>
      <c r="B254" s="36">
        <f t="shared" si="65"/>
        <v>253</v>
      </c>
      <c r="C254" s="37"/>
      <c r="D254" s="38" t="s">
        <v>1622</v>
      </c>
      <c r="E254" s="36" t="s">
        <v>131</v>
      </c>
      <c r="F254" s="55" t="s">
        <v>1662</v>
      </c>
      <c r="G254" s="55" t="s">
        <v>1635</v>
      </c>
      <c r="H254" s="52" t="s">
        <v>1650</v>
      </c>
      <c r="I254" s="52" t="s">
        <v>1647</v>
      </c>
      <c r="J254" s="35" t="s">
        <v>1645</v>
      </c>
      <c r="K254" s="35">
        <v>1</v>
      </c>
      <c r="L254" s="56">
        <v>44564</v>
      </c>
      <c r="M254" s="56">
        <v>44654</v>
      </c>
      <c r="N254" s="61">
        <f t="shared" si="64"/>
        <v>12.857142857142858</v>
      </c>
      <c r="O254" s="38" t="s">
        <v>1668</v>
      </c>
      <c r="P254" s="36" t="s">
        <v>2499</v>
      </c>
      <c r="Q254" s="38">
        <v>1</v>
      </c>
      <c r="R254" s="42">
        <f t="shared" si="52"/>
        <v>100</v>
      </c>
      <c r="S254" s="43">
        <f t="shared" si="53"/>
        <v>12.857142857142858</v>
      </c>
      <c r="T254" s="43">
        <f t="shared" si="54"/>
        <v>12.857142857142858</v>
      </c>
      <c r="U254" s="43">
        <f t="shared" si="55"/>
        <v>12.857142857142858</v>
      </c>
      <c r="V254" s="37"/>
      <c r="W254" s="44" t="str">
        <f t="shared" si="56"/>
        <v>CUMPLIDA</v>
      </c>
      <c r="X254" s="44" t="str">
        <f t="shared" si="57"/>
        <v>CUMPLIDO</v>
      </c>
      <c r="Y254" s="35" t="s">
        <v>1669</v>
      </c>
      <c r="Z254" s="35" t="str">
        <f t="shared" si="62"/>
        <v>H13ACC1234</v>
      </c>
      <c r="AA254" s="45">
        <f t="shared" si="66"/>
        <v>1</v>
      </c>
      <c r="AB254" s="45" t="str">
        <f t="shared" si="63"/>
        <v>H13ACC1234 - 1</v>
      </c>
      <c r="AC254" s="46">
        <f t="shared" si="59"/>
        <v>5</v>
      </c>
      <c r="AD254" s="46">
        <f t="shared" si="60"/>
        <v>5</v>
      </c>
      <c r="AE254" s="46" t="str">
        <f t="shared" si="58"/>
        <v>H13ACC1234.</v>
      </c>
      <c r="AF254" s="46" t="str">
        <f t="shared" si="61"/>
        <v>H13ACC1234</v>
      </c>
      <c r="AG254" s="47"/>
      <c r="AH254" s="48"/>
      <c r="AI254" s="49"/>
    </row>
    <row r="255" spans="1:35" s="31" customFormat="1" ht="357" customHeight="1" x14ac:dyDescent="0.2">
      <c r="A255" s="35">
        <f>IF(ISBLANK(D255),"",COUNTA($D$2:D255))</f>
        <v>193</v>
      </c>
      <c r="B255" s="36">
        <f t="shared" si="65"/>
        <v>254</v>
      </c>
      <c r="C255" s="37"/>
      <c r="D255" s="38" t="s">
        <v>1621</v>
      </c>
      <c r="E255" s="36" t="s">
        <v>144</v>
      </c>
      <c r="F255" s="39" t="s">
        <v>1663</v>
      </c>
      <c r="G255" s="76" t="s">
        <v>1636</v>
      </c>
      <c r="H255" s="52" t="s">
        <v>1650</v>
      </c>
      <c r="I255" s="52" t="s">
        <v>1647</v>
      </c>
      <c r="J255" s="35" t="s">
        <v>1645</v>
      </c>
      <c r="K255" s="35">
        <v>1</v>
      </c>
      <c r="L255" s="56">
        <v>44564</v>
      </c>
      <c r="M255" s="56">
        <v>44654</v>
      </c>
      <c r="N255" s="61">
        <f t="shared" si="64"/>
        <v>12.857142857142858</v>
      </c>
      <c r="O255" s="38" t="s">
        <v>1595</v>
      </c>
      <c r="P255" s="36" t="s">
        <v>2499</v>
      </c>
      <c r="Q255" s="38">
        <v>1</v>
      </c>
      <c r="R255" s="42">
        <f t="shared" si="52"/>
        <v>100</v>
      </c>
      <c r="S255" s="43">
        <f t="shared" si="53"/>
        <v>12.857142857142858</v>
      </c>
      <c r="T255" s="43">
        <f t="shared" si="54"/>
        <v>12.857142857142858</v>
      </c>
      <c r="U255" s="43">
        <f t="shared" si="55"/>
        <v>12.857142857142858</v>
      </c>
      <c r="V255" s="37"/>
      <c r="W255" s="44" t="str">
        <f t="shared" si="56"/>
        <v>CUMPLIDA</v>
      </c>
      <c r="X255" s="44" t="str">
        <f t="shared" si="57"/>
        <v>CUMPLIDO</v>
      </c>
      <c r="Y255" s="35" t="s">
        <v>1669</v>
      </c>
      <c r="Z255" s="35" t="str">
        <f t="shared" si="62"/>
        <v>H14ACC1234</v>
      </c>
      <c r="AA255" s="45">
        <f t="shared" si="66"/>
        <v>1</v>
      </c>
      <c r="AB255" s="45" t="str">
        <f t="shared" si="63"/>
        <v>H14ACC1234 - 1</v>
      </c>
      <c r="AC255" s="46">
        <f t="shared" si="59"/>
        <v>5</v>
      </c>
      <c r="AD255" s="46">
        <f t="shared" si="60"/>
        <v>5</v>
      </c>
      <c r="AE255" s="46" t="str">
        <f t="shared" si="58"/>
        <v>H14ACC1234.</v>
      </c>
      <c r="AF255" s="46" t="str">
        <f t="shared" si="61"/>
        <v>H14ACC1234</v>
      </c>
      <c r="AG255" s="47"/>
      <c r="AH255" s="48"/>
      <c r="AI255" s="49"/>
    </row>
    <row r="256" spans="1:35" s="31" customFormat="1" ht="357" customHeight="1" x14ac:dyDescent="0.2">
      <c r="A256" s="35">
        <f>IF(ISBLANK(D256),"",COUNTA($D$2:D256))</f>
        <v>194</v>
      </c>
      <c r="B256" s="36">
        <f t="shared" si="65"/>
        <v>255</v>
      </c>
      <c r="C256" s="37"/>
      <c r="D256" s="38" t="s">
        <v>747</v>
      </c>
      <c r="E256" s="36" t="s">
        <v>144</v>
      </c>
      <c r="F256" s="55" t="s">
        <v>1664</v>
      </c>
      <c r="G256" s="55" t="s">
        <v>1637</v>
      </c>
      <c r="H256" s="52" t="s">
        <v>1651</v>
      </c>
      <c r="I256" s="52" t="s">
        <v>1647</v>
      </c>
      <c r="J256" s="35" t="s">
        <v>1645</v>
      </c>
      <c r="K256" s="35">
        <v>1</v>
      </c>
      <c r="L256" s="56">
        <v>44564</v>
      </c>
      <c r="M256" s="56">
        <v>44654</v>
      </c>
      <c r="N256" s="61">
        <f t="shared" si="64"/>
        <v>12.857142857142858</v>
      </c>
      <c r="O256" s="38" t="s">
        <v>1595</v>
      </c>
      <c r="P256" s="36" t="s">
        <v>2499</v>
      </c>
      <c r="Q256" s="38">
        <v>1</v>
      </c>
      <c r="R256" s="42">
        <f t="shared" si="52"/>
        <v>100</v>
      </c>
      <c r="S256" s="43">
        <f t="shared" si="53"/>
        <v>12.857142857142858</v>
      </c>
      <c r="T256" s="43">
        <f t="shared" si="54"/>
        <v>12.857142857142858</v>
      </c>
      <c r="U256" s="43">
        <f t="shared" si="55"/>
        <v>12.857142857142858</v>
      </c>
      <c r="V256" s="37"/>
      <c r="W256" s="44" t="str">
        <f t="shared" si="56"/>
        <v>CUMPLIDA</v>
      </c>
      <c r="X256" s="44" t="str">
        <f t="shared" si="57"/>
        <v>CUMPLIDO</v>
      </c>
      <c r="Y256" s="35" t="s">
        <v>1669</v>
      </c>
      <c r="Z256" s="35" t="str">
        <f t="shared" si="62"/>
        <v>H15ACC1234</v>
      </c>
      <c r="AA256" s="45">
        <f t="shared" si="66"/>
        <v>1</v>
      </c>
      <c r="AB256" s="45" t="str">
        <f t="shared" si="63"/>
        <v>H15ACC1234 - 1</v>
      </c>
      <c r="AC256" s="46">
        <f t="shared" si="59"/>
        <v>5</v>
      </c>
      <c r="AD256" s="46">
        <f t="shared" si="60"/>
        <v>5</v>
      </c>
      <c r="AE256" s="46" t="str">
        <f t="shared" si="58"/>
        <v>H15ACC1234.</v>
      </c>
      <c r="AF256" s="46" t="str">
        <f t="shared" si="61"/>
        <v>H15ACC1234</v>
      </c>
      <c r="AG256" s="47"/>
      <c r="AH256" s="48"/>
      <c r="AI256" s="49"/>
    </row>
    <row r="257" spans="1:35" s="31" customFormat="1" ht="357" customHeight="1" x14ac:dyDescent="0.2">
      <c r="A257" s="35">
        <f>IF(ISBLANK(D257),"",COUNTA($D$2:D257))</f>
        <v>195</v>
      </c>
      <c r="B257" s="36">
        <f t="shared" si="65"/>
        <v>256</v>
      </c>
      <c r="C257" s="37"/>
      <c r="D257" s="38" t="s">
        <v>1623</v>
      </c>
      <c r="E257" s="36" t="s">
        <v>144</v>
      </c>
      <c r="F257" s="55" t="s">
        <v>1665</v>
      </c>
      <c r="G257" s="55" t="s">
        <v>1638</v>
      </c>
      <c r="H257" s="52" t="s">
        <v>1651</v>
      </c>
      <c r="I257" s="52" t="s">
        <v>1647</v>
      </c>
      <c r="J257" s="35" t="s">
        <v>1645</v>
      </c>
      <c r="K257" s="35">
        <v>1</v>
      </c>
      <c r="L257" s="56">
        <v>44564</v>
      </c>
      <c r="M257" s="56">
        <v>44654</v>
      </c>
      <c r="N257" s="61">
        <f t="shared" si="64"/>
        <v>12.857142857142858</v>
      </c>
      <c r="O257" s="38" t="s">
        <v>1595</v>
      </c>
      <c r="P257" s="36" t="s">
        <v>2499</v>
      </c>
      <c r="Q257" s="38">
        <v>1</v>
      </c>
      <c r="R257" s="42">
        <f t="shared" si="52"/>
        <v>100</v>
      </c>
      <c r="S257" s="43">
        <f t="shared" si="53"/>
        <v>12.857142857142858</v>
      </c>
      <c r="T257" s="43">
        <f t="shared" si="54"/>
        <v>12.857142857142858</v>
      </c>
      <c r="U257" s="43">
        <f t="shared" si="55"/>
        <v>12.857142857142858</v>
      </c>
      <c r="V257" s="37"/>
      <c r="W257" s="44" t="str">
        <f t="shared" si="56"/>
        <v>CUMPLIDA</v>
      </c>
      <c r="X257" s="44" t="str">
        <f t="shared" si="57"/>
        <v>CUMPLIDO</v>
      </c>
      <c r="Y257" s="35" t="s">
        <v>1669</v>
      </c>
      <c r="Z257" s="35" t="str">
        <f t="shared" si="62"/>
        <v>H16ACC1234</v>
      </c>
      <c r="AA257" s="45">
        <f t="shared" si="66"/>
        <v>1</v>
      </c>
      <c r="AB257" s="45" t="str">
        <f t="shared" si="63"/>
        <v>H16ACC1234 - 1</v>
      </c>
      <c r="AC257" s="46">
        <f t="shared" si="59"/>
        <v>5</v>
      </c>
      <c r="AD257" s="46">
        <f t="shared" si="60"/>
        <v>5</v>
      </c>
      <c r="AE257" s="46" t="str">
        <f t="shared" si="58"/>
        <v>H16ACC1234.</v>
      </c>
      <c r="AF257" s="46" t="str">
        <f t="shared" si="61"/>
        <v>H16ACC1234</v>
      </c>
      <c r="AG257" s="47"/>
      <c r="AH257" s="48"/>
      <c r="AI257" s="49"/>
    </row>
    <row r="258" spans="1:35" s="31" customFormat="1" ht="357" customHeight="1" x14ac:dyDescent="0.2">
      <c r="A258" s="35">
        <f>IF(ISBLANK(D258),"",COUNTA($D$2:D258))</f>
        <v>196</v>
      </c>
      <c r="B258" s="36">
        <f t="shared" si="65"/>
        <v>257</v>
      </c>
      <c r="C258" s="37"/>
      <c r="D258" s="38" t="s">
        <v>1624</v>
      </c>
      <c r="E258" s="36" t="s">
        <v>144</v>
      </c>
      <c r="F258" s="55" t="s">
        <v>1666</v>
      </c>
      <c r="G258" s="55" t="s">
        <v>1639</v>
      </c>
      <c r="H258" s="52" t="s">
        <v>1651</v>
      </c>
      <c r="I258" s="52" t="s">
        <v>1647</v>
      </c>
      <c r="J258" s="35" t="s">
        <v>1645</v>
      </c>
      <c r="K258" s="35">
        <v>1</v>
      </c>
      <c r="L258" s="56">
        <v>44564</v>
      </c>
      <c r="M258" s="56">
        <v>44654</v>
      </c>
      <c r="N258" s="61">
        <f t="shared" si="64"/>
        <v>12.857142857142858</v>
      </c>
      <c r="O258" s="38" t="s">
        <v>1595</v>
      </c>
      <c r="P258" s="36" t="s">
        <v>2499</v>
      </c>
      <c r="Q258" s="38">
        <v>1</v>
      </c>
      <c r="R258" s="42">
        <f t="shared" ref="R258:R321" si="67">IF(Q258/K258&gt;1,100,+Q258/K258*100)</f>
        <v>100</v>
      </c>
      <c r="S258" s="43">
        <f t="shared" ref="S258:S321" si="68">+N258*R258/100</f>
        <v>12.857142857142858</v>
      </c>
      <c r="T258" s="43">
        <f t="shared" ref="T258:T321" si="69">IF(M258&lt;=$AH$1,S258,0)</f>
        <v>12.857142857142858</v>
      </c>
      <c r="U258" s="43">
        <f t="shared" ref="U258:U321" si="70">IF($AH$1&gt;=M258,N258,0)</f>
        <v>12.857142857142858</v>
      </c>
      <c r="V258" s="37"/>
      <c r="W258" s="44" t="str">
        <f t="shared" ref="W258:W321" si="71">IF(R258=100,"CUMPLIDA",IF(M258-$AH$1&lt;0,"VENCIDA",IF(M258-$AH$1&lt;=30,"PRÓXIMA A VENCER",IF(R258&gt;0,"CON AVANCE","EN TERMINO"))))</f>
        <v>CUMPLIDA</v>
      </c>
      <c r="X258" s="44" t="str">
        <f t="shared" ref="X258:X321" si="72">IF(A258&lt;&gt;"",IF(AD258=1,"VENCIDO",IF(AD258=2,"PRÓXIMO A VENCER",IF(AD258=3,"EN TERMINO",IF(AD258=4,"CON AVANCE",IF(AD258=5,"CUMPLIDO",))))),"")</f>
        <v>CUMPLIDO</v>
      </c>
      <c r="Y258" s="35" t="s">
        <v>1669</v>
      </c>
      <c r="Z258" s="35" t="str">
        <f t="shared" si="62"/>
        <v>H17ACC1234</v>
      </c>
      <c r="AA258" s="45">
        <f t="shared" si="66"/>
        <v>1</v>
      </c>
      <c r="AB258" s="45" t="str">
        <f t="shared" si="63"/>
        <v>H17ACC1234 - 1</v>
      </c>
      <c r="AC258" s="46">
        <f t="shared" si="59"/>
        <v>5</v>
      </c>
      <c r="AD258" s="46">
        <f t="shared" si="60"/>
        <v>5</v>
      </c>
      <c r="AE258" s="46" t="str">
        <f t="shared" ref="AE258:AE321" si="73">IF(A258&lt;&gt;"",MID(F258,1,FIND(" ",F258,1)-1),AE257)</f>
        <v>H17ACC1234.</v>
      </c>
      <c r="AF258" s="46" t="str">
        <f t="shared" si="61"/>
        <v>H17ACC1234</v>
      </c>
      <c r="AG258" s="47"/>
      <c r="AH258" s="48"/>
      <c r="AI258" s="49"/>
    </row>
    <row r="259" spans="1:35" s="31" customFormat="1" ht="357" customHeight="1" x14ac:dyDescent="0.2">
      <c r="A259" s="35">
        <f>IF(ISBLANK(D259),"",COUNTA($D$2:D259))</f>
        <v>197</v>
      </c>
      <c r="B259" s="36">
        <f t="shared" si="65"/>
        <v>258</v>
      </c>
      <c r="C259" s="37"/>
      <c r="D259" s="54" t="s">
        <v>1625</v>
      </c>
      <c r="E259" s="36" t="s">
        <v>144</v>
      </c>
      <c r="F259" s="55" t="s">
        <v>1667</v>
      </c>
      <c r="G259" s="55" t="s">
        <v>1640</v>
      </c>
      <c r="H259" s="52" t="s">
        <v>1651</v>
      </c>
      <c r="I259" s="52" t="s">
        <v>1647</v>
      </c>
      <c r="J259" s="35" t="s">
        <v>1645</v>
      </c>
      <c r="K259" s="35">
        <v>1</v>
      </c>
      <c r="L259" s="56">
        <v>44564</v>
      </c>
      <c r="M259" s="56">
        <v>44654</v>
      </c>
      <c r="N259" s="61">
        <f t="shared" si="64"/>
        <v>12.857142857142858</v>
      </c>
      <c r="O259" s="38" t="s">
        <v>1595</v>
      </c>
      <c r="P259" s="36" t="s">
        <v>2499</v>
      </c>
      <c r="Q259" s="38">
        <v>1</v>
      </c>
      <c r="R259" s="42">
        <f t="shared" si="67"/>
        <v>100</v>
      </c>
      <c r="S259" s="43">
        <f t="shared" si="68"/>
        <v>12.857142857142858</v>
      </c>
      <c r="T259" s="43">
        <f t="shared" si="69"/>
        <v>12.857142857142858</v>
      </c>
      <c r="U259" s="43">
        <f t="shared" si="70"/>
        <v>12.857142857142858</v>
      </c>
      <c r="V259" s="37"/>
      <c r="W259" s="44" t="str">
        <f t="shared" si="71"/>
        <v>CUMPLIDA</v>
      </c>
      <c r="X259" s="44" t="str">
        <f t="shared" si="72"/>
        <v>CUMPLIDO</v>
      </c>
      <c r="Y259" s="35" t="s">
        <v>1669</v>
      </c>
      <c r="Z259" s="35" t="str">
        <f t="shared" si="62"/>
        <v>H18ACC1234</v>
      </c>
      <c r="AA259" s="45">
        <f t="shared" si="66"/>
        <v>1</v>
      </c>
      <c r="AB259" s="45" t="str">
        <f t="shared" si="63"/>
        <v>H18ACC1234 - 1</v>
      </c>
      <c r="AC259" s="46">
        <f t="shared" ref="AC259:AC322" si="74">IF(W259="VENCIDA",1,IF(W259="PRÓXIMA A VENCER",2,IF(W259="EN TERMINO",3,IF(W259="CON AVANCE",4,IF(W259="CUMPLIDA",5,)))))</f>
        <v>5</v>
      </c>
      <c r="AD259" s="46">
        <f t="shared" ref="AD259:AD322" si="75">IF(AA260=AA259+1,MIN(AC259,AD260),AC259)</f>
        <v>5</v>
      </c>
      <c r="AE259" s="46" t="str">
        <f t="shared" si="73"/>
        <v>H18ACC1234.</v>
      </c>
      <c r="AF259" s="46" t="str">
        <f t="shared" ref="AF259:AF322" si="76">IFERROR(MID(AE259,1,FIND(".",AE259,1)-1),AE259)</f>
        <v>H18ACC1234</v>
      </c>
      <c r="AG259" s="47"/>
      <c r="AH259" s="48"/>
      <c r="AI259" s="49"/>
    </row>
    <row r="260" spans="1:35" s="31" customFormat="1" ht="357" customHeight="1" x14ac:dyDescent="0.2">
      <c r="A260" s="35">
        <f>IF(ISBLANK(D260),"",COUNTA($D$2:D260))</f>
        <v>198</v>
      </c>
      <c r="B260" s="36">
        <f t="shared" si="65"/>
        <v>259</v>
      </c>
      <c r="C260" s="37"/>
      <c r="D260" s="54" t="s">
        <v>1626</v>
      </c>
      <c r="E260" s="36" t="s">
        <v>1349</v>
      </c>
      <c r="F260" s="55" t="s">
        <v>1653</v>
      </c>
      <c r="G260" s="55" t="s">
        <v>1641</v>
      </c>
      <c r="H260" s="52" t="s">
        <v>1652</v>
      </c>
      <c r="I260" s="52" t="s">
        <v>1644</v>
      </c>
      <c r="J260" s="35" t="s">
        <v>1645</v>
      </c>
      <c r="K260" s="35">
        <v>1</v>
      </c>
      <c r="L260" s="56">
        <v>44564</v>
      </c>
      <c r="M260" s="56">
        <v>44595</v>
      </c>
      <c r="N260" s="61">
        <f t="shared" si="64"/>
        <v>4.4285714285714288</v>
      </c>
      <c r="O260" s="38" t="s">
        <v>1595</v>
      </c>
      <c r="P260" s="36" t="s">
        <v>2499</v>
      </c>
      <c r="Q260" s="38">
        <v>1</v>
      </c>
      <c r="R260" s="42">
        <f t="shared" si="67"/>
        <v>100</v>
      </c>
      <c r="S260" s="43">
        <f t="shared" si="68"/>
        <v>4.4285714285714288</v>
      </c>
      <c r="T260" s="43">
        <f t="shared" si="69"/>
        <v>4.4285714285714288</v>
      </c>
      <c r="U260" s="43">
        <f t="shared" si="70"/>
        <v>4.4285714285714288</v>
      </c>
      <c r="V260" s="36" t="s">
        <v>1429</v>
      </c>
      <c r="W260" s="44" t="str">
        <f t="shared" si="71"/>
        <v>CUMPLIDA</v>
      </c>
      <c r="X260" s="44" t="str">
        <f t="shared" si="72"/>
        <v>CUMPLIDO</v>
      </c>
      <c r="Y260" s="35" t="s">
        <v>1669</v>
      </c>
      <c r="Z260" s="35" t="str">
        <f t="shared" si="62"/>
        <v>H19ACC1234</v>
      </c>
      <c r="AA260" s="45">
        <f t="shared" si="66"/>
        <v>1</v>
      </c>
      <c r="AB260" s="45" t="str">
        <f t="shared" si="63"/>
        <v>H19ACC1234 - 1</v>
      </c>
      <c r="AC260" s="46">
        <f t="shared" si="74"/>
        <v>5</v>
      </c>
      <c r="AD260" s="46">
        <f t="shared" si="75"/>
        <v>5</v>
      </c>
      <c r="AE260" s="46" t="str">
        <f t="shared" si="73"/>
        <v>H19ACC1234.</v>
      </c>
      <c r="AF260" s="46" t="str">
        <f t="shared" si="76"/>
        <v>H19ACC1234</v>
      </c>
      <c r="AG260" s="47"/>
      <c r="AH260" s="48"/>
      <c r="AI260" s="49"/>
    </row>
    <row r="261" spans="1:35" s="31" customFormat="1" ht="357" customHeight="1" x14ac:dyDescent="0.2">
      <c r="A261" s="35">
        <f>IF(ISBLANK(D261),"",COUNTA($D$2:D261))</f>
        <v>199</v>
      </c>
      <c r="B261" s="36">
        <f t="shared" si="65"/>
        <v>260</v>
      </c>
      <c r="C261" s="37"/>
      <c r="D261" s="36" t="s">
        <v>668</v>
      </c>
      <c r="E261" s="36" t="s">
        <v>1555</v>
      </c>
      <c r="F261" s="72" t="s">
        <v>1673</v>
      </c>
      <c r="G261" s="55" t="s">
        <v>1463</v>
      </c>
      <c r="H261" s="39" t="s">
        <v>1464</v>
      </c>
      <c r="I261" s="39" t="s">
        <v>1465</v>
      </c>
      <c r="J261" s="38" t="s">
        <v>993</v>
      </c>
      <c r="K261" s="38">
        <v>1</v>
      </c>
      <c r="L261" s="40">
        <v>44410</v>
      </c>
      <c r="M261" s="40">
        <v>44561</v>
      </c>
      <c r="N261" s="61">
        <f t="shared" si="64"/>
        <v>21.571428571428573</v>
      </c>
      <c r="O261" s="38" t="s">
        <v>316</v>
      </c>
      <c r="P261" s="38" t="s">
        <v>2445</v>
      </c>
      <c r="Q261" s="38">
        <v>1</v>
      </c>
      <c r="R261" s="42">
        <f t="shared" si="67"/>
        <v>100</v>
      </c>
      <c r="S261" s="43">
        <f t="shared" si="68"/>
        <v>21.571428571428573</v>
      </c>
      <c r="T261" s="43">
        <f t="shared" si="69"/>
        <v>21.571428571428573</v>
      </c>
      <c r="U261" s="43">
        <f t="shared" si="70"/>
        <v>21.571428571428573</v>
      </c>
      <c r="V261" s="38"/>
      <c r="W261" s="44" t="str">
        <f t="shared" si="71"/>
        <v>CUMPLIDA</v>
      </c>
      <c r="X261" s="44" t="str">
        <f t="shared" si="72"/>
        <v>CUMPLIDO</v>
      </c>
      <c r="Y261" s="36" t="s">
        <v>1458</v>
      </c>
      <c r="Z261" s="35" t="str">
        <f t="shared" si="62"/>
        <v>H1AF2020</v>
      </c>
      <c r="AA261" s="45">
        <f t="shared" si="66"/>
        <v>1</v>
      </c>
      <c r="AB261" s="45" t="str">
        <f t="shared" si="63"/>
        <v>H1AF2020 - 1</v>
      </c>
      <c r="AC261" s="46">
        <f t="shared" si="74"/>
        <v>5</v>
      </c>
      <c r="AD261" s="46">
        <f t="shared" si="75"/>
        <v>5</v>
      </c>
      <c r="AE261" s="46" t="str">
        <f t="shared" si="73"/>
        <v>H1AF2020.</v>
      </c>
      <c r="AF261" s="46" t="str">
        <f t="shared" si="76"/>
        <v>H1AF2020</v>
      </c>
      <c r="AG261" s="47"/>
      <c r="AH261" s="48"/>
      <c r="AI261" s="49"/>
    </row>
    <row r="262" spans="1:35" s="31" customFormat="1" ht="357" customHeight="1" x14ac:dyDescent="0.2">
      <c r="A262" s="35" t="str">
        <f>IF(ISBLANK(D262),"",COUNTA($D$2:D262))</f>
        <v/>
      </c>
      <c r="B262" s="36">
        <f t="shared" si="65"/>
        <v>261</v>
      </c>
      <c r="C262" s="37"/>
      <c r="D262" s="36"/>
      <c r="E262" s="36" t="s">
        <v>1554</v>
      </c>
      <c r="F262" s="69" t="s">
        <v>1674</v>
      </c>
      <c r="G262" s="55" t="s">
        <v>1463</v>
      </c>
      <c r="H262" s="39" t="s">
        <v>1466</v>
      </c>
      <c r="I262" s="39" t="s">
        <v>1467</v>
      </c>
      <c r="J262" s="38" t="s">
        <v>1468</v>
      </c>
      <c r="K262" s="38">
        <v>1</v>
      </c>
      <c r="L262" s="40">
        <v>44410</v>
      </c>
      <c r="M262" s="86">
        <v>44561</v>
      </c>
      <c r="N262" s="61">
        <f t="shared" si="64"/>
        <v>21.571428571428573</v>
      </c>
      <c r="O262" s="38" t="s">
        <v>1590</v>
      </c>
      <c r="P262" s="38" t="s">
        <v>2506</v>
      </c>
      <c r="Q262" s="38">
        <v>1</v>
      </c>
      <c r="R262" s="42">
        <f t="shared" si="67"/>
        <v>100</v>
      </c>
      <c r="S262" s="43">
        <f t="shared" si="68"/>
        <v>21.571428571428573</v>
      </c>
      <c r="T262" s="43">
        <f t="shared" si="69"/>
        <v>21.571428571428573</v>
      </c>
      <c r="U262" s="43">
        <f t="shared" si="70"/>
        <v>21.571428571428573</v>
      </c>
      <c r="V262" s="38" t="s">
        <v>2401</v>
      </c>
      <c r="W262" s="44" t="str">
        <f t="shared" si="71"/>
        <v>CUMPLIDA</v>
      </c>
      <c r="X262" s="44" t="str">
        <f t="shared" si="72"/>
        <v/>
      </c>
      <c r="Y262" s="36" t="s">
        <v>1458</v>
      </c>
      <c r="Z262" s="35" t="str">
        <f t="shared" si="62"/>
        <v>H1AF2020</v>
      </c>
      <c r="AA262" s="45">
        <f t="shared" si="66"/>
        <v>2</v>
      </c>
      <c r="AB262" s="45" t="str">
        <f t="shared" si="63"/>
        <v>H1AF2020 - 2</v>
      </c>
      <c r="AC262" s="46">
        <f t="shared" si="74"/>
        <v>5</v>
      </c>
      <c r="AD262" s="46">
        <f t="shared" si="75"/>
        <v>5</v>
      </c>
      <c r="AE262" s="46" t="str">
        <f t="shared" si="73"/>
        <v>H1AF2020.</v>
      </c>
      <c r="AF262" s="46" t="str">
        <f t="shared" si="76"/>
        <v>H1AF2020</v>
      </c>
      <c r="AG262" s="47"/>
      <c r="AH262" s="48"/>
      <c r="AI262" s="49"/>
    </row>
    <row r="263" spans="1:35" s="31" customFormat="1" ht="357" customHeight="1" x14ac:dyDescent="0.2">
      <c r="A263" s="35">
        <f>IF(ISBLANK(D263),"",COUNTA($D$2:D263))</f>
        <v>200</v>
      </c>
      <c r="B263" s="36">
        <f t="shared" si="65"/>
        <v>262</v>
      </c>
      <c r="C263" s="37"/>
      <c r="D263" s="36" t="s">
        <v>1173</v>
      </c>
      <c r="E263" s="36" t="s">
        <v>1555</v>
      </c>
      <c r="F263" s="69" t="s">
        <v>1675</v>
      </c>
      <c r="G263" s="55" t="s">
        <v>1469</v>
      </c>
      <c r="H263" s="55" t="s">
        <v>1470</v>
      </c>
      <c r="I263" s="38" t="s">
        <v>1155</v>
      </c>
      <c r="J263" s="38" t="s">
        <v>1471</v>
      </c>
      <c r="K263" s="38">
        <v>1</v>
      </c>
      <c r="L263" s="40">
        <v>44410</v>
      </c>
      <c r="M263" s="86">
        <v>44530</v>
      </c>
      <c r="N263" s="61">
        <f t="shared" si="64"/>
        <v>17.142857142857142</v>
      </c>
      <c r="O263" s="38" t="s">
        <v>1160</v>
      </c>
      <c r="P263" s="38" t="s">
        <v>2445</v>
      </c>
      <c r="Q263" s="38">
        <v>1</v>
      </c>
      <c r="R263" s="42">
        <f t="shared" si="67"/>
        <v>100</v>
      </c>
      <c r="S263" s="43">
        <f t="shared" si="68"/>
        <v>17.142857142857142</v>
      </c>
      <c r="T263" s="43">
        <f t="shared" si="69"/>
        <v>17.142857142857142</v>
      </c>
      <c r="U263" s="43">
        <f t="shared" si="70"/>
        <v>17.142857142857142</v>
      </c>
      <c r="V263" s="38" t="s">
        <v>2401</v>
      </c>
      <c r="W263" s="44" t="str">
        <f t="shared" si="71"/>
        <v>CUMPLIDA</v>
      </c>
      <c r="X263" s="44" t="str">
        <f t="shared" si="72"/>
        <v>CUMPLIDO</v>
      </c>
      <c r="Y263" s="36" t="s">
        <v>1458</v>
      </c>
      <c r="Z263" s="35" t="str">
        <f t="shared" si="62"/>
        <v>H2AF2020</v>
      </c>
      <c r="AA263" s="45">
        <f t="shared" si="66"/>
        <v>1</v>
      </c>
      <c r="AB263" s="45" t="str">
        <f t="shared" si="63"/>
        <v>H2AF2020 - 1</v>
      </c>
      <c r="AC263" s="46">
        <f t="shared" si="74"/>
        <v>5</v>
      </c>
      <c r="AD263" s="46">
        <f t="shared" si="75"/>
        <v>5</v>
      </c>
      <c r="AE263" s="46" t="str">
        <f t="shared" si="73"/>
        <v>H2AF2020.</v>
      </c>
      <c r="AF263" s="46" t="str">
        <f t="shared" si="76"/>
        <v>H2AF2020</v>
      </c>
      <c r="AG263" s="47"/>
      <c r="AH263" s="48"/>
      <c r="AI263" s="49"/>
    </row>
    <row r="264" spans="1:35" s="31" customFormat="1" ht="357" customHeight="1" x14ac:dyDescent="0.2">
      <c r="A264" s="35">
        <f>IF(ISBLANK(D264),"",COUNTA($D$2:D264))</f>
        <v>201</v>
      </c>
      <c r="B264" s="36">
        <f t="shared" si="65"/>
        <v>263</v>
      </c>
      <c r="C264" s="37"/>
      <c r="D264" s="36" t="s">
        <v>1173</v>
      </c>
      <c r="E264" s="36" t="s">
        <v>1556</v>
      </c>
      <c r="F264" s="69" t="s">
        <v>1676</v>
      </c>
      <c r="G264" s="55" t="s">
        <v>1472</v>
      </c>
      <c r="H264" s="55" t="s">
        <v>1473</v>
      </c>
      <c r="I264" s="38" t="s">
        <v>1155</v>
      </c>
      <c r="J264" s="38" t="s">
        <v>1471</v>
      </c>
      <c r="K264" s="38">
        <v>1</v>
      </c>
      <c r="L264" s="40">
        <v>44410</v>
      </c>
      <c r="M264" s="86">
        <v>44530</v>
      </c>
      <c r="N264" s="61">
        <f t="shared" si="64"/>
        <v>17.142857142857142</v>
      </c>
      <c r="O264" s="38" t="s">
        <v>1160</v>
      </c>
      <c r="P264" s="38" t="s">
        <v>2445</v>
      </c>
      <c r="Q264" s="38">
        <v>1</v>
      </c>
      <c r="R264" s="42">
        <f t="shared" si="67"/>
        <v>100</v>
      </c>
      <c r="S264" s="43">
        <f t="shared" si="68"/>
        <v>17.142857142857142</v>
      </c>
      <c r="T264" s="43">
        <f t="shared" si="69"/>
        <v>17.142857142857142</v>
      </c>
      <c r="U264" s="43">
        <f t="shared" si="70"/>
        <v>17.142857142857142</v>
      </c>
      <c r="V264" s="38" t="s">
        <v>2401</v>
      </c>
      <c r="W264" s="44" t="str">
        <f t="shared" si="71"/>
        <v>CUMPLIDA</v>
      </c>
      <c r="X264" s="44" t="str">
        <f t="shared" si="72"/>
        <v>CUMPLIDO</v>
      </c>
      <c r="Y264" s="36" t="s">
        <v>1458</v>
      </c>
      <c r="Z264" s="35" t="str">
        <f t="shared" ref="Z264:Z327" si="77">AF264</f>
        <v>H3AF2020</v>
      </c>
      <c r="AA264" s="45">
        <f t="shared" si="66"/>
        <v>1</v>
      </c>
      <c r="AB264" s="45" t="str">
        <f t="shared" ref="AB264:AB327" si="78">CONCATENATE(Z264," - ",AA264)</f>
        <v>H3AF2020 - 1</v>
      </c>
      <c r="AC264" s="46">
        <f t="shared" si="74"/>
        <v>5</v>
      </c>
      <c r="AD264" s="46">
        <f t="shared" si="75"/>
        <v>5</v>
      </c>
      <c r="AE264" s="46" t="str">
        <f t="shared" si="73"/>
        <v>H3AF2020.</v>
      </c>
      <c r="AF264" s="46" t="str">
        <f t="shared" si="76"/>
        <v>H3AF2020</v>
      </c>
      <c r="AG264" s="47"/>
      <c r="AH264" s="48"/>
      <c r="AI264" s="49"/>
    </row>
    <row r="265" spans="1:35" s="31" customFormat="1" ht="357" customHeight="1" x14ac:dyDescent="0.2">
      <c r="A265" s="35">
        <f>IF(ISBLANK(D265),"",COUNTA($D$2:D265))</f>
        <v>202</v>
      </c>
      <c r="B265" s="36">
        <f t="shared" si="65"/>
        <v>264</v>
      </c>
      <c r="C265" s="37"/>
      <c r="D265" s="36" t="s">
        <v>667</v>
      </c>
      <c r="E265" s="36" t="s">
        <v>1159</v>
      </c>
      <c r="F265" s="69" t="s">
        <v>1677</v>
      </c>
      <c r="G265" s="55" t="s">
        <v>1474</v>
      </c>
      <c r="H265" s="39" t="s">
        <v>1475</v>
      </c>
      <c r="I265" s="39" t="s">
        <v>1476</v>
      </c>
      <c r="J265" s="38" t="s">
        <v>1558</v>
      </c>
      <c r="K265" s="38">
        <v>1</v>
      </c>
      <c r="L265" s="40">
        <v>44410</v>
      </c>
      <c r="M265" s="86">
        <v>44561</v>
      </c>
      <c r="N265" s="61">
        <f t="shared" si="64"/>
        <v>21.571428571428573</v>
      </c>
      <c r="O265" s="38" t="s">
        <v>1160</v>
      </c>
      <c r="P265" s="38" t="s">
        <v>2445</v>
      </c>
      <c r="Q265" s="38">
        <v>1</v>
      </c>
      <c r="R265" s="42">
        <f t="shared" si="67"/>
        <v>100</v>
      </c>
      <c r="S265" s="43">
        <f t="shared" si="68"/>
        <v>21.571428571428573</v>
      </c>
      <c r="T265" s="43">
        <f t="shared" si="69"/>
        <v>21.571428571428573</v>
      </c>
      <c r="U265" s="43">
        <f t="shared" si="70"/>
        <v>21.571428571428573</v>
      </c>
      <c r="V265" s="38" t="s">
        <v>2401</v>
      </c>
      <c r="W265" s="44" t="str">
        <f t="shared" si="71"/>
        <v>CUMPLIDA</v>
      </c>
      <c r="X265" s="44" t="str">
        <f t="shared" si="72"/>
        <v>CUMPLIDO</v>
      </c>
      <c r="Y265" s="36" t="s">
        <v>1458</v>
      </c>
      <c r="Z265" s="35" t="str">
        <f t="shared" si="77"/>
        <v>H4AF2020</v>
      </c>
      <c r="AA265" s="45">
        <f t="shared" si="66"/>
        <v>1</v>
      </c>
      <c r="AB265" s="45" t="str">
        <f t="shared" si="78"/>
        <v>H4AF2020 - 1</v>
      </c>
      <c r="AC265" s="46">
        <f t="shared" si="74"/>
        <v>5</v>
      </c>
      <c r="AD265" s="46">
        <f t="shared" si="75"/>
        <v>5</v>
      </c>
      <c r="AE265" s="46" t="str">
        <f t="shared" si="73"/>
        <v>H4AF2020.</v>
      </c>
      <c r="AF265" s="46" t="str">
        <f t="shared" si="76"/>
        <v>H4AF2020</v>
      </c>
      <c r="AG265" s="47"/>
      <c r="AH265" s="48"/>
      <c r="AI265" s="49"/>
    </row>
    <row r="266" spans="1:35" s="31" customFormat="1" ht="357" customHeight="1" x14ac:dyDescent="0.2">
      <c r="A266" s="35" t="str">
        <f>IF(ISBLANK(D266),"",COUNTA($D$2:D266))</f>
        <v/>
      </c>
      <c r="B266" s="36">
        <f t="shared" si="65"/>
        <v>265</v>
      </c>
      <c r="C266" s="37"/>
      <c r="D266" s="36"/>
      <c r="E266" s="36" t="s">
        <v>1159</v>
      </c>
      <c r="F266" s="69" t="s">
        <v>1678</v>
      </c>
      <c r="G266" s="55" t="s">
        <v>1474</v>
      </c>
      <c r="H266" s="39" t="s">
        <v>1477</v>
      </c>
      <c r="I266" s="39" t="s">
        <v>1559</v>
      </c>
      <c r="J266" s="38" t="s">
        <v>1478</v>
      </c>
      <c r="K266" s="38">
        <v>1</v>
      </c>
      <c r="L266" s="40">
        <v>44410</v>
      </c>
      <c r="M266" s="86">
        <v>44561</v>
      </c>
      <c r="N266" s="61">
        <f t="shared" si="64"/>
        <v>21.571428571428573</v>
      </c>
      <c r="O266" s="38" t="s">
        <v>1160</v>
      </c>
      <c r="P266" s="38" t="s">
        <v>2445</v>
      </c>
      <c r="Q266" s="38">
        <v>1</v>
      </c>
      <c r="R266" s="42">
        <f t="shared" si="67"/>
        <v>100</v>
      </c>
      <c r="S266" s="43">
        <f t="shared" si="68"/>
        <v>21.571428571428573</v>
      </c>
      <c r="T266" s="43">
        <f t="shared" si="69"/>
        <v>21.571428571428573</v>
      </c>
      <c r="U266" s="43">
        <f t="shared" si="70"/>
        <v>21.571428571428573</v>
      </c>
      <c r="V266" s="38" t="s">
        <v>2401</v>
      </c>
      <c r="W266" s="44" t="str">
        <f t="shared" si="71"/>
        <v>CUMPLIDA</v>
      </c>
      <c r="X266" s="44" t="str">
        <f t="shared" si="72"/>
        <v/>
      </c>
      <c r="Y266" s="36" t="s">
        <v>1458</v>
      </c>
      <c r="Z266" s="35" t="str">
        <f t="shared" si="77"/>
        <v>H4AF2020</v>
      </c>
      <c r="AA266" s="45">
        <f t="shared" si="66"/>
        <v>2</v>
      </c>
      <c r="AB266" s="45" t="str">
        <f t="shared" si="78"/>
        <v>H4AF2020 - 2</v>
      </c>
      <c r="AC266" s="46">
        <f t="shared" si="74"/>
        <v>5</v>
      </c>
      <c r="AD266" s="46">
        <f t="shared" si="75"/>
        <v>5</v>
      </c>
      <c r="AE266" s="46" t="str">
        <f t="shared" si="73"/>
        <v>H4AF2020.</v>
      </c>
      <c r="AF266" s="46" t="str">
        <f t="shared" si="76"/>
        <v>H4AF2020</v>
      </c>
      <c r="AG266" s="47"/>
      <c r="AH266" s="48"/>
      <c r="AI266" s="49"/>
    </row>
    <row r="267" spans="1:35" s="31" customFormat="1" ht="357" customHeight="1" x14ac:dyDescent="0.2">
      <c r="A267" s="35">
        <f>IF(ISBLANK(D267),"",COUNTA($D$2:D267))</f>
        <v>203</v>
      </c>
      <c r="B267" s="36">
        <f t="shared" si="65"/>
        <v>266</v>
      </c>
      <c r="C267" s="37"/>
      <c r="D267" s="36" t="s">
        <v>668</v>
      </c>
      <c r="E267" s="36" t="s">
        <v>1154</v>
      </c>
      <c r="F267" s="55" t="s">
        <v>1679</v>
      </c>
      <c r="G267" s="55" t="s">
        <v>1479</v>
      </c>
      <c r="H267" s="39" t="s">
        <v>1480</v>
      </c>
      <c r="I267" s="39" t="s">
        <v>1481</v>
      </c>
      <c r="J267" s="38" t="s">
        <v>1482</v>
      </c>
      <c r="K267" s="38">
        <v>1</v>
      </c>
      <c r="L267" s="40">
        <v>44410</v>
      </c>
      <c r="M267" s="40">
        <v>44530</v>
      </c>
      <c r="N267" s="61">
        <f t="shared" si="64"/>
        <v>17.142857142857142</v>
      </c>
      <c r="O267" s="38" t="s">
        <v>1907</v>
      </c>
      <c r="P267" s="38" t="s">
        <v>2592</v>
      </c>
      <c r="Q267" s="38">
        <v>0.5</v>
      </c>
      <c r="R267" s="42">
        <f t="shared" si="67"/>
        <v>50</v>
      </c>
      <c r="S267" s="43">
        <f t="shared" si="68"/>
        <v>8.5714285714285712</v>
      </c>
      <c r="T267" s="43">
        <f t="shared" si="69"/>
        <v>8.5714285714285712</v>
      </c>
      <c r="U267" s="43">
        <f t="shared" si="70"/>
        <v>17.142857142857142</v>
      </c>
      <c r="V267" s="37"/>
      <c r="W267" s="44" t="str">
        <f t="shared" si="71"/>
        <v>VENCIDA</v>
      </c>
      <c r="X267" s="44" t="str">
        <f t="shared" si="72"/>
        <v>VENCIDO</v>
      </c>
      <c r="Y267" s="36" t="s">
        <v>1458</v>
      </c>
      <c r="Z267" s="35" t="str">
        <f t="shared" si="77"/>
        <v>H5AF2020</v>
      </c>
      <c r="AA267" s="45">
        <f t="shared" si="66"/>
        <v>1</v>
      </c>
      <c r="AB267" s="45" t="str">
        <f t="shared" si="78"/>
        <v>H5AF2020 - 1</v>
      </c>
      <c r="AC267" s="46">
        <f t="shared" si="74"/>
        <v>1</v>
      </c>
      <c r="AD267" s="46">
        <f t="shared" si="75"/>
        <v>1</v>
      </c>
      <c r="AE267" s="46" t="str">
        <f t="shared" si="73"/>
        <v>H5AF2020.</v>
      </c>
      <c r="AF267" s="46" t="str">
        <f t="shared" si="76"/>
        <v>H5AF2020</v>
      </c>
      <c r="AG267" s="47"/>
      <c r="AH267" s="48"/>
      <c r="AI267" s="49"/>
    </row>
    <row r="268" spans="1:35" s="31" customFormat="1" ht="357" customHeight="1" x14ac:dyDescent="0.2">
      <c r="A268" s="35">
        <f>IF(ISBLANK(D268),"",COUNTA($D$2:D268))</f>
        <v>204</v>
      </c>
      <c r="B268" s="36">
        <f t="shared" si="65"/>
        <v>267</v>
      </c>
      <c r="C268" s="37"/>
      <c r="D268" s="36" t="s">
        <v>668</v>
      </c>
      <c r="E268" s="36" t="s">
        <v>1159</v>
      </c>
      <c r="F268" s="69" t="s">
        <v>1680</v>
      </c>
      <c r="G268" s="55" t="s">
        <v>1483</v>
      </c>
      <c r="H268" s="39" t="s">
        <v>1484</v>
      </c>
      <c r="I268" s="39" t="s">
        <v>1484</v>
      </c>
      <c r="J268" s="38" t="s">
        <v>1471</v>
      </c>
      <c r="K268" s="38">
        <v>1</v>
      </c>
      <c r="L268" s="40">
        <v>44410</v>
      </c>
      <c r="M268" s="86">
        <v>44561</v>
      </c>
      <c r="N268" s="61">
        <f t="shared" si="64"/>
        <v>21.571428571428573</v>
      </c>
      <c r="O268" s="38" t="s">
        <v>1160</v>
      </c>
      <c r="P268" s="38" t="s">
        <v>2445</v>
      </c>
      <c r="Q268" s="38">
        <v>1</v>
      </c>
      <c r="R268" s="42">
        <f t="shared" si="67"/>
        <v>100</v>
      </c>
      <c r="S268" s="43">
        <f t="shared" si="68"/>
        <v>21.571428571428573</v>
      </c>
      <c r="T268" s="43">
        <f t="shared" si="69"/>
        <v>21.571428571428573</v>
      </c>
      <c r="U268" s="43">
        <f t="shared" si="70"/>
        <v>21.571428571428573</v>
      </c>
      <c r="V268" s="38" t="s">
        <v>2401</v>
      </c>
      <c r="W268" s="44" t="str">
        <f t="shared" si="71"/>
        <v>CUMPLIDA</v>
      </c>
      <c r="X268" s="44" t="str">
        <f t="shared" si="72"/>
        <v>CUMPLIDO</v>
      </c>
      <c r="Y268" s="36" t="s">
        <v>1458</v>
      </c>
      <c r="Z268" s="35" t="str">
        <f t="shared" si="77"/>
        <v>H6AF2020</v>
      </c>
      <c r="AA268" s="45">
        <f t="shared" si="66"/>
        <v>1</v>
      </c>
      <c r="AB268" s="45" t="str">
        <f t="shared" si="78"/>
        <v>H6AF2020 - 1</v>
      </c>
      <c r="AC268" s="46">
        <f t="shared" si="74"/>
        <v>5</v>
      </c>
      <c r="AD268" s="46">
        <f t="shared" si="75"/>
        <v>5</v>
      </c>
      <c r="AE268" s="46" t="str">
        <f t="shared" si="73"/>
        <v>H6AF2020.</v>
      </c>
      <c r="AF268" s="46" t="str">
        <f t="shared" si="76"/>
        <v>H6AF2020</v>
      </c>
      <c r="AG268" s="47"/>
      <c r="AH268" s="48"/>
      <c r="AI268" s="49"/>
    </row>
    <row r="269" spans="1:35" s="31" customFormat="1" ht="357" customHeight="1" x14ac:dyDescent="0.2">
      <c r="A269" s="35">
        <f>IF(ISBLANK(D269),"",COUNTA($D$2:D269))</f>
        <v>205</v>
      </c>
      <c r="B269" s="36">
        <f t="shared" si="65"/>
        <v>268</v>
      </c>
      <c r="C269" s="37"/>
      <c r="D269" s="36" t="s">
        <v>668</v>
      </c>
      <c r="E269" s="36" t="s">
        <v>1159</v>
      </c>
      <c r="F269" s="69" t="s">
        <v>1681</v>
      </c>
      <c r="G269" s="55" t="s">
        <v>1485</v>
      </c>
      <c r="H269" s="39" t="s">
        <v>1484</v>
      </c>
      <c r="I269" s="39" t="s">
        <v>1484</v>
      </c>
      <c r="J269" s="38" t="s">
        <v>1471</v>
      </c>
      <c r="K269" s="38">
        <v>1</v>
      </c>
      <c r="L269" s="40">
        <v>44410</v>
      </c>
      <c r="M269" s="86">
        <v>44561</v>
      </c>
      <c r="N269" s="61">
        <f t="shared" si="64"/>
        <v>21.571428571428573</v>
      </c>
      <c r="O269" s="38" t="s">
        <v>1160</v>
      </c>
      <c r="P269" s="38" t="s">
        <v>2445</v>
      </c>
      <c r="Q269" s="38">
        <v>1</v>
      </c>
      <c r="R269" s="42">
        <f t="shared" si="67"/>
        <v>100</v>
      </c>
      <c r="S269" s="43">
        <f t="shared" si="68"/>
        <v>21.571428571428573</v>
      </c>
      <c r="T269" s="43">
        <f t="shared" si="69"/>
        <v>21.571428571428573</v>
      </c>
      <c r="U269" s="43">
        <f t="shared" si="70"/>
        <v>21.571428571428573</v>
      </c>
      <c r="V269" s="38" t="s">
        <v>2401</v>
      </c>
      <c r="W269" s="44" t="str">
        <f t="shared" si="71"/>
        <v>CUMPLIDA</v>
      </c>
      <c r="X269" s="44" t="str">
        <f t="shared" si="72"/>
        <v>CUMPLIDO</v>
      </c>
      <c r="Y269" s="36" t="s">
        <v>1458</v>
      </c>
      <c r="Z269" s="35" t="str">
        <f t="shared" si="77"/>
        <v>H7AF2020</v>
      </c>
      <c r="AA269" s="45">
        <f t="shared" si="66"/>
        <v>1</v>
      </c>
      <c r="AB269" s="45" t="str">
        <f t="shared" si="78"/>
        <v>H7AF2020 - 1</v>
      </c>
      <c r="AC269" s="46">
        <f t="shared" si="74"/>
        <v>5</v>
      </c>
      <c r="AD269" s="46">
        <f t="shared" si="75"/>
        <v>5</v>
      </c>
      <c r="AE269" s="46" t="str">
        <f t="shared" si="73"/>
        <v>H7AF2020.</v>
      </c>
      <c r="AF269" s="46" t="str">
        <f t="shared" si="76"/>
        <v>H7AF2020</v>
      </c>
      <c r="AG269" s="47"/>
      <c r="AH269" s="48"/>
      <c r="AI269" s="49"/>
    </row>
    <row r="270" spans="1:35" s="31" customFormat="1" ht="357" customHeight="1" x14ac:dyDescent="0.2">
      <c r="A270" s="35">
        <f>IF(ISBLANK(D270),"",COUNTA($D$2:D270))</f>
        <v>206</v>
      </c>
      <c r="B270" s="36">
        <f t="shared" si="65"/>
        <v>269</v>
      </c>
      <c r="C270" s="37"/>
      <c r="D270" s="36" t="s">
        <v>1459</v>
      </c>
      <c r="E270" s="36" t="s">
        <v>1154</v>
      </c>
      <c r="F270" s="55" t="s">
        <v>1682</v>
      </c>
      <c r="G270" s="55" t="s">
        <v>1486</v>
      </c>
      <c r="H270" s="39" t="s">
        <v>1487</v>
      </c>
      <c r="I270" s="39" t="s">
        <v>1487</v>
      </c>
      <c r="J270" s="38" t="s">
        <v>1488</v>
      </c>
      <c r="K270" s="38">
        <v>1</v>
      </c>
      <c r="L270" s="40">
        <v>44407</v>
      </c>
      <c r="M270" s="40">
        <v>44772</v>
      </c>
      <c r="N270" s="61">
        <f t="shared" si="64"/>
        <v>52.142857142857146</v>
      </c>
      <c r="O270" s="38" t="s">
        <v>1591</v>
      </c>
      <c r="P270" s="36" t="s">
        <v>2478</v>
      </c>
      <c r="Q270" s="38">
        <v>1</v>
      </c>
      <c r="R270" s="42">
        <f t="shared" si="67"/>
        <v>100</v>
      </c>
      <c r="S270" s="43">
        <f t="shared" si="68"/>
        <v>52.142857142857146</v>
      </c>
      <c r="T270" s="43">
        <f t="shared" si="69"/>
        <v>52.142857142857146</v>
      </c>
      <c r="U270" s="43">
        <f t="shared" si="70"/>
        <v>52.142857142857146</v>
      </c>
      <c r="V270" s="37"/>
      <c r="W270" s="44" t="str">
        <f t="shared" si="71"/>
        <v>CUMPLIDA</v>
      </c>
      <c r="X270" s="44" t="str">
        <f t="shared" si="72"/>
        <v>CUMPLIDO</v>
      </c>
      <c r="Y270" s="36" t="s">
        <v>1458</v>
      </c>
      <c r="Z270" s="35" t="str">
        <f t="shared" si="77"/>
        <v>H8AF2020</v>
      </c>
      <c r="AA270" s="45">
        <f t="shared" si="66"/>
        <v>1</v>
      </c>
      <c r="AB270" s="45" t="str">
        <f t="shared" si="78"/>
        <v>H8AF2020 - 1</v>
      </c>
      <c r="AC270" s="46">
        <f t="shared" si="74"/>
        <v>5</v>
      </c>
      <c r="AD270" s="46">
        <f t="shared" si="75"/>
        <v>5</v>
      </c>
      <c r="AE270" s="46" t="str">
        <f t="shared" si="73"/>
        <v>H8AF2020.</v>
      </c>
      <c r="AF270" s="46" t="str">
        <f t="shared" si="76"/>
        <v>H8AF2020</v>
      </c>
      <c r="AG270" s="47"/>
      <c r="AH270" s="48"/>
      <c r="AI270" s="49"/>
    </row>
    <row r="271" spans="1:35" s="31" customFormat="1" ht="357" customHeight="1" x14ac:dyDescent="0.2">
      <c r="A271" s="35">
        <f>IF(ISBLANK(D271),"",COUNTA($D$2:D271))</f>
        <v>207</v>
      </c>
      <c r="B271" s="36">
        <f t="shared" si="65"/>
        <v>270</v>
      </c>
      <c r="C271" s="37"/>
      <c r="D271" s="36" t="s">
        <v>1460</v>
      </c>
      <c r="E271" s="36" t="s">
        <v>1154</v>
      </c>
      <c r="F271" s="55" t="s">
        <v>1683</v>
      </c>
      <c r="G271" s="55" t="s">
        <v>1489</v>
      </c>
      <c r="H271" s="39" t="s">
        <v>1487</v>
      </c>
      <c r="I271" s="39" t="s">
        <v>1487</v>
      </c>
      <c r="J271" s="38" t="s">
        <v>1488</v>
      </c>
      <c r="K271" s="38">
        <v>1</v>
      </c>
      <c r="L271" s="40">
        <v>44407</v>
      </c>
      <c r="M271" s="40">
        <v>44772</v>
      </c>
      <c r="N271" s="61">
        <f t="shared" si="64"/>
        <v>52.142857142857146</v>
      </c>
      <c r="O271" s="38" t="s">
        <v>1591</v>
      </c>
      <c r="P271" s="36" t="s">
        <v>2478</v>
      </c>
      <c r="Q271" s="38">
        <v>1</v>
      </c>
      <c r="R271" s="42">
        <f t="shared" si="67"/>
        <v>100</v>
      </c>
      <c r="S271" s="43">
        <f t="shared" si="68"/>
        <v>52.142857142857146</v>
      </c>
      <c r="T271" s="43">
        <f t="shared" si="69"/>
        <v>52.142857142857146</v>
      </c>
      <c r="U271" s="43">
        <f t="shared" si="70"/>
        <v>52.142857142857146</v>
      </c>
      <c r="V271" s="37"/>
      <c r="W271" s="44" t="str">
        <f t="shared" si="71"/>
        <v>CUMPLIDA</v>
      </c>
      <c r="X271" s="44" t="str">
        <f t="shared" si="72"/>
        <v>CUMPLIDO</v>
      </c>
      <c r="Y271" s="36" t="s">
        <v>1458</v>
      </c>
      <c r="Z271" s="35" t="str">
        <f t="shared" si="77"/>
        <v>H9AF2020</v>
      </c>
      <c r="AA271" s="45">
        <f t="shared" si="66"/>
        <v>1</v>
      </c>
      <c r="AB271" s="45" t="str">
        <f t="shared" si="78"/>
        <v>H9AF2020 - 1</v>
      </c>
      <c r="AC271" s="46">
        <f t="shared" si="74"/>
        <v>5</v>
      </c>
      <c r="AD271" s="46">
        <f t="shared" si="75"/>
        <v>5</v>
      </c>
      <c r="AE271" s="46" t="str">
        <f t="shared" si="73"/>
        <v>H9AF2020.</v>
      </c>
      <c r="AF271" s="46" t="str">
        <f t="shared" si="76"/>
        <v>H9AF2020</v>
      </c>
      <c r="AG271" s="47"/>
      <c r="AH271" s="48"/>
      <c r="AI271" s="49"/>
    </row>
    <row r="272" spans="1:35" s="31" customFormat="1" ht="357" customHeight="1" x14ac:dyDescent="0.2">
      <c r="A272" s="35">
        <f>IF(ISBLANK(D272),"",COUNTA($D$2:D272))</f>
        <v>208</v>
      </c>
      <c r="B272" s="36">
        <f t="shared" si="65"/>
        <v>271</v>
      </c>
      <c r="C272" s="37"/>
      <c r="D272" s="36" t="s">
        <v>668</v>
      </c>
      <c r="E272" s="36" t="s">
        <v>1177</v>
      </c>
      <c r="F272" s="55" t="s">
        <v>1684</v>
      </c>
      <c r="G272" s="55" t="s">
        <v>1490</v>
      </c>
      <c r="H272" s="39" t="s">
        <v>1491</v>
      </c>
      <c r="I272" s="39" t="s">
        <v>1492</v>
      </c>
      <c r="J272" s="39" t="s">
        <v>1493</v>
      </c>
      <c r="K272" s="38">
        <v>1</v>
      </c>
      <c r="L272" s="40">
        <v>44409</v>
      </c>
      <c r="M272" s="40">
        <v>44561</v>
      </c>
      <c r="N272" s="61">
        <f t="shared" si="64"/>
        <v>21.714285714285715</v>
      </c>
      <c r="O272" s="38" t="s">
        <v>1589</v>
      </c>
      <c r="P272" s="36" t="s">
        <v>2506</v>
      </c>
      <c r="Q272" s="38">
        <v>0</v>
      </c>
      <c r="R272" s="42">
        <f t="shared" si="67"/>
        <v>0</v>
      </c>
      <c r="S272" s="43">
        <f t="shared" si="68"/>
        <v>0</v>
      </c>
      <c r="T272" s="43">
        <f t="shared" si="69"/>
        <v>0</v>
      </c>
      <c r="U272" s="43">
        <f t="shared" si="70"/>
        <v>21.714285714285715</v>
      </c>
      <c r="V272" s="37"/>
      <c r="W272" s="44" t="str">
        <f t="shared" si="71"/>
        <v>VENCIDA</v>
      </c>
      <c r="X272" s="44" t="str">
        <f t="shared" si="72"/>
        <v>VENCIDO</v>
      </c>
      <c r="Y272" s="36" t="s">
        <v>1458</v>
      </c>
      <c r="Z272" s="35" t="str">
        <f t="shared" si="77"/>
        <v>H10AF2020</v>
      </c>
      <c r="AA272" s="45">
        <f t="shared" si="66"/>
        <v>1</v>
      </c>
      <c r="AB272" s="45" t="str">
        <f t="shared" si="78"/>
        <v>H10AF2020 - 1</v>
      </c>
      <c r="AC272" s="46">
        <f t="shared" si="74"/>
        <v>1</v>
      </c>
      <c r="AD272" s="46">
        <f t="shared" si="75"/>
        <v>1</v>
      </c>
      <c r="AE272" s="46" t="str">
        <f t="shared" si="73"/>
        <v>H10AF2020.</v>
      </c>
      <c r="AF272" s="46" t="str">
        <f t="shared" si="76"/>
        <v>H10AF2020</v>
      </c>
      <c r="AG272" s="47"/>
      <c r="AH272" s="48"/>
      <c r="AI272" s="49"/>
    </row>
    <row r="273" spans="1:35" s="31" customFormat="1" ht="357" customHeight="1" x14ac:dyDescent="0.2">
      <c r="A273" s="35">
        <f>IF(ISBLANK(D273),"",COUNTA($D$2:D273))</f>
        <v>209</v>
      </c>
      <c r="B273" s="36">
        <f t="shared" si="65"/>
        <v>272</v>
      </c>
      <c r="C273" s="37"/>
      <c r="D273" s="36" t="s">
        <v>668</v>
      </c>
      <c r="E273" s="36" t="s">
        <v>1311</v>
      </c>
      <c r="F273" s="55" t="s">
        <v>1685</v>
      </c>
      <c r="G273" s="55" t="s">
        <v>1494</v>
      </c>
      <c r="H273" s="39" t="s">
        <v>1495</v>
      </c>
      <c r="I273" s="39" t="s">
        <v>1496</v>
      </c>
      <c r="J273" s="38" t="s">
        <v>1404</v>
      </c>
      <c r="K273" s="38">
        <v>1</v>
      </c>
      <c r="L273" s="40">
        <v>44409</v>
      </c>
      <c r="M273" s="40">
        <v>44561</v>
      </c>
      <c r="N273" s="61">
        <f t="shared" si="64"/>
        <v>21.714285714285715</v>
      </c>
      <c r="O273" s="38" t="s">
        <v>2766</v>
      </c>
      <c r="P273" s="38" t="s">
        <v>2499</v>
      </c>
      <c r="Q273" s="38">
        <v>1</v>
      </c>
      <c r="R273" s="42">
        <f t="shared" si="67"/>
        <v>100</v>
      </c>
      <c r="S273" s="43">
        <f t="shared" si="68"/>
        <v>21.714285714285715</v>
      </c>
      <c r="T273" s="43">
        <f t="shared" si="69"/>
        <v>21.714285714285715</v>
      </c>
      <c r="U273" s="43">
        <f t="shared" si="70"/>
        <v>21.714285714285715</v>
      </c>
      <c r="V273" s="37"/>
      <c r="W273" s="44" t="str">
        <f t="shared" si="71"/>
        <v>CUMPLIDA</v>
      </c>
      <c r="X273" s="44" t="str">
        <f t="shared" si="72"/>
        <v>CUMPLIDO</v>
      </c>
      <c r="Y273" s="36" t="s">
        <v>1458</v>
      </c>
      <c r="Z273" s="35" t="str">
        <f t="shared" si="77"/>
        <v>H11AF2020</v>
      </c>
      <c r="AA273" s="45">
        <f t="shared" si="66"/>
        <v>1</v>
      </c>
      <c r="AB273" s="45" t="str">
        <f t="shared" si="78"/>
        <v>H11AF2020 - 1</v>
      </c>
      <c r="AC273" s="46">
        <f t="shared" si="74"/>
        <v>5</v>
      </c>
      <c r="AD273" s="46">
        <f t="shared" si="75"/>
        <v>5</v>
      </c>
      <c r="AE273" s="46" t="str">
        <f t="shared" si="73"/>
        <v>H11AF2020.</v>
      </c>
      <c r="AF273" s="46" t="str">
        <f t="shared" si="76"/>
        <v>H11AF2020</v>
      </c>
      <c r="AG273" s="47"/>
      <c r="AH273" s="48"/>
      <c r="AI273" s="49"/>
    </row>
    <row r="274" spans="1:35" s="31" customFormat="1" ht="357" customHeight="1" x14ac:dyDescent="0.2">
      <c r="A274" s="35">
        <f>IF(ISBLANK(D274),"",COUNTA($D$2:D274))</f>
        <v>210</v>
      </c>
      <c r="B274" s="36">
        <f t="shared" si="65"/>
        <v>273</v>
      </c>
      <c r="C274" s="37"/>
      <c r="D274" s="36" t="s">
        <v>668</v>
      </c>
      <c r="E274" s="36" t="s">
        <v>1311</v>
      </c>
      <c r="F274" s="55" t="s">
        <v>1686</v>
      </c>
      <c r="G274" s="55" t="s">
        <v>1497</v>
      </c>
      <c r="H274" s="39" t="s">
        <v>1402</v>
      </c>
      <c r="I274" s="39" t="s">
        <v>1403</v>
      </c>
      <c r="J274" s="38" t="s">
        <v>1404</v>
      </c>
      <c r="K274" s="38">
        <v>1</v>
      </c>
      <c r="L274" s="40">
        <v>44409</v>
      </c>
      <c r="M274" s="40">
        <v>44561</v>
      </c>
      <c r="N274" s="61">
        <f t="shared" si="64"/>
        <v>21.714285714285715</v>
      </c>
      <c r="O274" s="38" t="s">
        <v>2766</v>
      </c>
      <c r="P274" s="38" t="s">
        <v>2499</v>
      </c>
      <c r="Q274" s="38">
        <v>1</v>
      </c>
      <c r="R274" s="42">
        <f t="shared" si="67"/>
        <v>100</v>
      </c>
      <c r="S274" s="43">
        <f t="shared" si="68"/>
        <v>21.714285714285715</v>
      </c>
      <c r="T274" s="43">
        <f t="shared" si="69"/>
        <v>21.714285714285715</v>
      </c>
      <c r="U274" s="43">
        <f t="shared" si="70"/>
        <v>21.714285714285715</v>
      </c>
      <c r="V274" s="37"/>
      <c r="W274" s="44" t="str">
        <f t="shared" si="71"/>
        <v>CUMPLIDA</v>
      </c>
      <c r="X274" s="44" t="str">
        <f t="shared" si="72"/>
        <v>CUMPLIDO</v>
      </c>
      <c r="Y274" s="36" t="s">
        <v>1458</v>
      </c>
      <c r="Z274" s="35" t="str">
        <f t="shared" si="77"/>
        <v>H12AF2020</v>
      </c>
      <c r="AA274" s="45">
        <f t="shared" si="66"/>
        <v>1</v>
      </c>
      <c r="AB274" s="45" t="str">
        <f t="shared" si="78"/>
        <v>H12AF2020 - 1</v>
      </c>
      <c r="AC274" s="46">
        <f t="shared" si="74"/>
        <v>5</v>
      </c>
      <c r="AD274" s="46">
        <f t="shared" si="75"/>
        <v>5</v>
      </c>
      <c r="AE274" s="46" t="str">
        <f t="shared" si="73"/>
        <v>H12AF2020.</v>
      </c>
      <c r="AF274" s="46" t="str">
        <f t="shared" si="76"/>
        <v>H12AF2020</v>
      </c>
      <c r="AG274" s="47"/>
      <c r="AH274" s="48"/>
      <c r="AI274" s="49"/>
    </row>
    <row r="275" spans="1:35" s="31" customFormat="1" ht="357" customHeight="1" x14ac:dyDescent="0.2">
      <c r="A275" s="35">
        <f>IF(ISBLANK(D275),"",COUNTA($D$2:D275))</f>
        <v>211</v>
      </c>
      <c r="B275" s="36">
        <f t="shared" si="65"/>
        <v>274</v>
      </c>
      <c r="C275" s="37"/>
      <c r="D275" s="36" t="s">
        <v>748</v>
      </c>
      <c r="E275" s="36" t="s">
        <v>1311</v>
      </c>
      <c r="F275" s="55" t="s">
        <v>1687</v>
      </c>
      <c r="G275" s="55" t="s">
        <v>1498</v>
      </c>
      <c r="H275" s="39" t="s">
        <v>1402</v>
      </c>
      <c r="I275" s="39" t="s">
        <v>1403</v>
      </c>
      <c r="J275" s="38" t="s">
        <v>1404</v>
      </c>
      <c r="K275" s="38">
        <v>1</v>
      </c>
      <c r="L275" s="40">
        <v>44409</v>
      </c>
      <c r="M275" s="40">
        <v>44561</v>
      </c>
      <c r="N275" s="61">
        <f t="shared" si="64"/>
        <v>21.714285714285715</v>
      </c>
      <c r="O275" s="38" t="s">
        <v>2766</v>
      </c>
      <c r="P275" s="38" t="s">
        <v>2499</v>
      </c>
      <c r="Q275" s="38">
        <v>1</v>
      </c>
      <c r="R275" s="42">
        <f t="shared" si="67"/>
        <v>100</v>
      </c>
      <c r="S275" s="43">
        <f t="shared" si="68"/>
        <v>21.714285714285715</v>
      </c>
      <c r="T275" s="43">
        <f t="shared" si="69"/>
        <v>21.714285714285715</v>
      </c>
      <c r="U275" s="43">
        <f t="shared" si="70"/>
        <v>21.714285714285715</v>
      </c>
      <c r="V275" s="37"/>
      <c r="W275" s="44" t="str">
        <f t="shared" si="71"/>
        <v>CUMPLIDA</v>
      </c>
      <c r="X275" s="44" t="str">
        <f t="shared" si="72"/>
        <v>CUMPLIDO</v>
      </c>
      <c r="Y275" s="36" t="s">
        <v>1458</v>
      </c>
      <c r="Z275" s="35" t="str">
        <f t="shared" si="77"/>
        <v>H13AF2020</v>
      </c>
      <c r="AA275" s="45">
        <f t="shared" si="66"/>
        <v>1</v>
      </c>
      <c r="AB275" s="45" t="str">
        <f t="shared" si="78"/>
        <v>H13AF2020 - 1</v>
      </c>
      <c r="AC275" s="46">
        <f t="shared" si="74"/>
        <v>5</v>
      </c>
      <c r="AD275" s="46">
        <f t="shared" si="75"/>
        <v>5</v>
      </c>
      <c r="AE275" s="46" t="str">
        <f t="shared" si="73"/>
        <v>H13AF2020.</v>
      </c>
      <c r="AF275" s="46" t="str">
        <f t="shared" si="76"/>
        <v>H13AF2020</v>
      </c>
      <c r="AG275" s="47"/>
      <c r="AH275" s="48"/>
      <c r="AI275" s="49"/>
    </row>
    <row r="276" spans="1:35" s="31" customFormat="1" ht="357" customHeight="1" x14ac:dyDescent="0.2">
      <c r="A276" s="35">
        <f>IF(ISBLANK(D276),"",COUNTA($D$2:D276))</f>
        <v>212</v>
      </c>
      <c r="B276" s="36">
        <f t="shared" si="65"/>
        <v>275</v>
      </c>
      <c r="C276" s="37"/>
      <c r="D276" s="36" t="s">
        <v>668</v>
      </c>
      <c r="E276" s="36" t="s">
        <v>1311</v>
      </c>
      <c r="F276" s="55" t="s">
        <v>1688</v>
      </c>
      <c r="G276" s="55" t="s">
        <v>1499</v>
      </c>
      <c r="H276" s="39" t="s">
        <v>1495</v>
      </c>
      <c r="I276" s="39" t="s">
        <v>1496</v>
      </c>
      <c r="J276" s="38" t="s">
        <v>1404</v>
      </c>
      <c r="K276" s="38">
        <v>1</v>
      </c>
      <c r="L276" s="40">
        <v>44409</v>
      </c>
      <c r="M276" s="40">
        <v>44561</v>
      </c>
      <c r="N276" s="61">
        <f t="shared" si="64"/>
        <v>21.714285714285715</v>
      </c>
      <c r="O276" s="38" t="s">
        <v>2766</v>
      </c>
      <c r="P276" s="38" t="s">
        <v>2499</v>
      </c>
      <c r="Q276" s="38">
        <v>1</v>
      </c>
      <c r="R276" s="42">
        <f t="shared" si="67"/>
        <v>100</v>
      </c>
      <c r="S276" s="43">
        <f t="shared" si="68"/>
        <v>21.714285714285715</v>
      </c>
      <c r="T276" s="43">
        <f t="shared" si="69"/>
        <v>21.714285714285715</v>
      </c>
      <c r="U276" s="43">
        <f t="shared" si="70"/>
        <v>21.714285714285715</v>
      </c>
      <c r="V276" s="37"/>
      <c r="W276" s="44" t="str">
        <f t="shared" si="71"/>
        <v>CUMPLIDA</v>
      </c>
      <c r="X276" s="44" t="str">
        <f t="shared" si="72"/>
        <v>CUMPLIDO</v>
      </c>
      <c r="Y276" s="36" t="s">
        <v>1458</v>
      </c>
      <c r="Z276" s="35" t="str">
        <f t="shared" si="77"/>
        <v>H14AF2020</v>
      </c>
      <c r="AA276" s="45">
        <f t="shared" si="66"/>
        <v>1</v>
      </c>
      <c r="AB276" s="45" t="str">
        <f t="shared" si="78"/>
        <v>H14AF2020 - 1</v>
      </c>
      <c r="AC276" s="46">
        <f t="shared" si="74"/>
        <v>5</v>
      </c>
      <c r="AD276" s="46">
        <f t="shared" si="75"/>
        <v>5</v>
      </c>
      <c r="AE276" s="46" t="str">
        <f t="shared" si="73"/>
        <v>H14AF2020.</v>
      </c>
      <c r="AF276" s="46" t="str">
        <f t="shared" si="76"/>
        <v>H14AF2020</v>
      </c>
      <c r="AG276" s="47"/>
      <c r="AH276" s="48"/>
      <c r="AI276" s="49"/>
    </row>
    <row r="277" spans="1:35" s="31" customFormat="1" ht="357" customHeight="1" x14ac:dyDescent="0.2">
      <c r="A277" s="35">
        <f>IF(ISBLANK(D277),"",COUNTA($D$2:D277))</f>
        <v>213</v>
      </c>
      <c r="B277" s="36">
        <f t="shared" si="65"/>
        <v>276</v>
      </c>
      <c r="C277" s="37"/>
      <c r="D277" s="36" t="s">
        <v>668</v>
      </c>
      <c r="E277" s="36" t="s">
        <v>1311</v>
      </c>
      <c r="F277" s="55" t="s">
        <v>1689</v>
      </c>
      <c r="G277" s="55" t="s">
        <v>1500</v>
      </c>
      <c r="H277" s="39" t="s">
        <v>1501</v>
      </c>
      <c r="I277" s="38" t="s">
        <v>1502</v>
      </c>
      <c r="J277" s="38" t="s">
        <v>331</v>
      </c>
      <c r="K277" s="38">
        <v>1</v>
      </c>
      <c r="L277" s="40">
        <v>44409</v>
      </c>
      <c r="M277" s="40">
        <v>44561</v>
      </c>
      <c r="N277" s="61">
        <f t="shared" si="64"/>
        <v>21.714285714285715</v>
      </c>
      <c r="O277" s="38" t="s">
        <v>2060</v>
      </c>
      <c r="P277" s="38" t="s">
        <v>2499</v>
      </c>
      <c r="Q277" s="38">
        <v>0.5</v>
      </c>
      <c r="R277" s="42">
        <f t="shared" si="67"/>
        <v>50</v>
      </c>
      <c r="S277" s="43">
        <f t="shared" si="68"/>
        <v>10.857142857142858</v>
      </c>
      <c r="T277" s="43">
        <f t="shared" si="69"/>
        <v>10.857142857142858</v>
      </c>
      <c r="U277" s="43">
        <f t="shared" si="70"/>
        <v>21.714285714285715</v>
      </c>
      <c r="V277" s="37"/>
      <c r="W277" s="44" t="str">
        <f t="shared" si="71"/>
        <v>VENCIDA</v>
      </c>
      <c r="X277" s="44" t="str">
        <f t="shared" si="72"/>
        <v>VENCIDO</v>
      </c>
      <c r="Y277" s="36" t="s">
        <v>1458</v>
      </c>
      <c r="Z277" s="35" t="str">
        <f t="shared" si="77"/>
        <v>H15AF2020</v>
      </c>
      <c r="AA277" s="45">
        <f t="shared" si="66"/>
        <v>1</v>
      </c>
      <c r="AB277" s="45" t="str">
        <f t="shared" si="78"/>
        <v>H15AF2020 - 1</v>
      </c>
      <c r="AC277" s="46">
        <f t="shared" si="74"/>
        <v>1</v>
      </c>
      <c r="AD277" s="46">
        <f t="shared" si="75"/>
        <v>1</v>
      </c>
      <c r="AE277" s="46" t="str">
        <f t="shared" si="73"/>
        <v>H15AF2020.</v>
      </c>
      <c r="AF277" s="46" t="str">
        <f t="shared" si="76"/>
        <v>H15AF2020</v>
      </c>
      <c r="AG277" s="47"/>
      <c r="AH277" s="48"/>
      <c r="AI277" s="49"/>
    </row>
    <row r="278" spans="1:35" s="31" customFormat="1" ht="409.5" customHeight="1" x14ac:dyDescent="0.2">
      <c r="A278" s="35">
        <f>IF(ISBLANK(D278),"",COUNTA($D$2:D278))</f>
        <v>214</v>
      </c>
      <c r="B278" s="36">
        <f t="shared" si="65"/>
        <v>277</v>
      </c>
      <c r="C278" s="37"/>
      <c r="D278" s="36" t="s">
        <v>1461</v>
      </c>
      <c r="E278" s="36" t="s">
        <v>913</v>
      </c>
      <c r="F278" s="55" t="s">
        <v>1690</v>
      </c>
      <c r="G278" s="55" t="s">
        <v>1503</v>
      </c>
      <c r="H278" s="39" t="s">
        <v>1495</v>
      </c>
      <c r="I278" s="39" t="s">
        <v>1496</v>
      </c>
      <c r="J278" s="38" t="s">
        <v>1404</v>
      </c>
      <c r="K278" s="38">
        <v>1</v>
      </c>
      <c r="L278" s="40">
        <v>44409</v>
      </c>
      <c r="M278" s="40">
        <v>44561</v>
      </c>
      <c r="N278" s="61">
        <f t="shared" si="64"/>
        <v>21.714285714285715</v>
      </c>
      <c r="O278" s="38" t="s">
        <v>2766</v>
      </c>
      <c r="P278" s="38" t="s">
        <v>2499</v>
      </c>
      <c r="Q278" s="38">
        <v>1</v>
      </c>
      <c r="R278" s="42">
        <f t="shared" si="67"/>
        <v>100</v>
      </c>
      <c r="S278" s="43">
        <f t="shared" si="68"/>
        <v>21.714285714285715</v>
      </c>
      <c r="T278" s="43">
        <f t="shared" si="69"/>
        <v>21.714285714285715</v>
      </c>
      <c r="U278" s="43">
        <f t="shared" si="70"/>
        <v>21.714285714285715</v>
      </c>
      <c r="V278" s="37"/>
      <c r="W278" s="44" t="str">
        <f t="shared" si="71"/>
        <v>CUMPLIDA</v>
      </c>
      <c r="X278" s="44" t="str">
        <f t="shared" si="72"/>
        <v>CUMPLIDO</v>
      </c>
      <c r="Y278" s="36" t="s">
        <v>1458</v>
      </c>
      <c r="Z278" s="35" t="str">
        <f t="shared" si="77"/>
        <v>H16AF2020</v>
      </c>
      <c r="AA278" s="45">
        <f t="shared" si="66"/>
        <v>1</v>
      </c>
      <c r="AB278" s="45" t="str">
        <f t="shared" si="78"/>
        <v>H16AF2020 - 1</v>
      </c>
      <c r="AC278" s="46">
        <f t="shared" si="74"/>
        <v>5</v>
      </c>
      <c r="AD278" s="46">
        <f t="shared" si="75"/>
        <v>5</v>
      </c>
      <c r="AE278" s="46" t="str">
        <f t="shared" si="73"/>
        <v>H16AF2020.</v>
      </c>
      <c r="AF278" s="46" t="str">
        <f t="shared" si="76"/>
        <v>H16AF2020</v>
      </c>
      <c r="AG278" s="47"/>
      <c r="AH278" s="48"/>
      <c r="AI278" s="49"/>
    </row>
    <row r="279" spans="1:35" s="31" customFormat="1" ht="357" customHeight="1" x14ac:dyDescent="0.2">
      <c r="A279" s="35">
        <f>IF(ISBLANK(D279),"",COUNTA($D$2:D279))</f>
        <v>215</v>
      </c>
      <c r="B279" s="36">
        <f t="shared" si="65"/>
        <v>278</v>
      </c>
      <c r="C279" s="37"/>
      <c r="D279" s="36" t="s">
        <v>668</v>
      </c>
      <c r="E279" s="36" t="s">
        <v>913</v>
      </c>
      <c r="F279" s="55" t="s">
        <v>1691</v>
      </c>
      <c r="G279" s="55" t="s">
        <v>1504</v>
      </c>
      <c r="H279" s="39" t="s">
        <v>1505</v>
      </c>
      <c r="I279" s="39" t="s">
        <v>1506</v>
      </c>
      <c r="J279" s="39" t="s">
        <v>1507</v>
      </c>
      <c r="K279" s="38">
        <v>1</v>
      </c>
      <c r="L279" s="40">
        <v>44409</v>
      </c>
      <c r="M279" s="40">
        <v>44561</v>
      </c>
      <c r="N279" s="61">
        <f t="shared" si="64"/>
        <v>21.714285714285715</v>
      </c>
      <c r="O279" s="38" t="s">
        <v>1593</v>
      </c>
      <c r="P279" s="38" t="s">
        <v>2499</v>
      </c>
      <c r="Q279" s="38">
        <v>0.1</v>
      </c>
      <c r="R279" s="42">
        <f t="shared" si="67"/>
        <v>10</v>
      </c>
      <c r="S279" s="43">
        <f t="shared" si="68"/>
        <v>2.1714285714285717</v>
      </c>
      <c r="T279" s="43">
        <f t="shared" si="69"/>
        <v>2.1714285714285717</v>
      </c>
      <c r="U279" s="43">
        <f t="shared" si="70"/>
        <v>21.714285714285715</v>
      </c>
      <c r="V279" s="37"/>
      <c r="W279" s="44" t="str">
        <f t="shared" si="71"/>
        <v>VENCIDA</v>
      </c>
      <c r="X279" s="44" t="str">
        <f t="shared" si="72"/>
        <v>VENCIDO</v>
      </c>
      <c r="Y279" s="36" t="s">
        <v>1458</v>
      </c>
      <c r="Z279" s="35" t="str">
        <f t="shared" si="77"/>
        <v>H17AF2020</v>
      </c>
      <c r="AA279" s="45">
        <f t="shared" si="66"/>
        <v>1</v>
      </c>
      <c r="AB279" s="45" t="str">
        <f t="shared" si="78"/>
        <v>H17AF2020 - 1</v>
      </c>
      <c r="AC279" s="46">
        <f t="shared" si="74"/>
        <v>1</v>
      </c>
      <c r="AD279" s="46">
        <f t="shared" si="75"/>
        <v>1</v>
      </c>
      <c r="AE279" s="46" t="str">
        <f t="shared" si="73"/>
        <v>H17AF2020.</v>
      </c>
      <c r="AF279" s="46" t="str">
        <f t="shared" si="76"/>
        <v>H17AF2020</v>
      </c>
      <c r="AG279" s="47"/>
      <c r="AH279" s="48"/>
      <c r="AI279" s="49"/>
    </row>
    <row r="280" spans="1:35" s="31" customFormat="1" ht="357" customHeight="1" x14ac:dyDescent="0.2">
      <c r="A280" s="35">
        <f>IF(ISBLANK(D280),"",COUNTA($D$2:D280))</f>
        <v>216</v>
      </c>
      <c r="B280" s="36">
        <f t="shared" si="65"/>
        <v>279</v>
      </c>
      <c r="C280" s="37"/>
      <c r="D280" s="36" t="s">
        <v>668</v>
      </c>
      <c r="E280" s="36" t="s">
        <v>1182</v>
      </c>
      <c r="F280" s="55" t="s">
        <v>1692</v>
      </c>
      <c r="G280" s="55" t="s">
        <v>1508</v>
      </c>
      <c r="H280" s="39" t="s">
        <v>1151</v>
      </c>
      <c r="I280" s="39" t="s">
        <v>1158</v>
      </c>
      <c r="J280" s="38" t="s">
        <v>1153</v>
      </c>
      <c r="K280" s="38">
        <v>1</v>
      </c>
      <c r="L280" s="40">
        <v>44409</v>
      </c>
      <c r="M280" s="40">
        <v>44561</v>
      </c>
      <c r="N280" s="61">
        <f t="shared" si="64"/>
        <v>21.714285714285715</v>
      </c>
      <c r="O280" s="38" t="s">
        <v>1589</v>
      </c>
      <c r="P280" s="36" t="s">
        <v>2506</v>
      </c>
      <c r="Q280" s="38">
        <v>1</v>
      </c>
      <c r="R280" s="42">
        <f t="shared" si="67"/>
        <v>100</v>
      </c>
      <c r="S280" s="43">
        <f t="shared" si="68"/>
        <v>21.714285714285715</v>
      </c>
      <c r="T280" s="43">
        <f t="shared" si="69"/>
        <v>21.714285714285715</v>
      </c>
      <c r="U280" s="43">
        <f t="shared" si="70"/>
        <v>21.714285714285715</v>
      </c>
      <c r="V280" s="37"/>
      <c r="W280" s="44" t="str">
        <f t="shared" si="71"/>
        <v>CUMPLIDA</v>
      </c>
      <c r="X280" s="44" t="str">
        <f t="shared" si="72"/>
        <v>CUMPLIDO</v>
      </c>
      <c r="Y280" s="36" t="s">
        <v>1458</v>
      </c>
      <c r="Z280" s="35" t="str">
        <f t="shared" si="77"/>
        <v>H18AF2020</v>
      </c>
      <c r="AA280" s="45">
        <f t="shared" si="66"/>
        <v>1</v>
      </c>
      <c r="AB280" s="45" t="str">
        <f t="shared" si="78"/>
        <v>H18AF2020 - 1</v>
      </c>
      <c r="AC280" s="46">
        <f t="shared" si="74"/>
        <v>5</v>
      </c>
      <c r="AD280" s="46">
        <f t="shared" si="75"/>
        <v>5</v>
      </c>
      <c r="AE280" s="46" t="str">
        <f t="shared" si="73"/>
        <v>H18AF2020.</v>
      </c>
      <c r="AF280" s="46" t="str">
        <f t="shared" si="76"/>
        <v>H18AF2020</v>
      </c>
      <c r="AG280" s="47"/>
      <c r="AH280" s="48"/>
      <c r="AI280" s="49"/>
    </row>
    <row r="281" spans="1:35" s="31" customFormat="1" ht="357" customHeight="1" x14ac:dyDescent="0.2">
      <c r="A281" s="35">
        <f>IF(ISBLANK(D281),"",COUNTA($D$2:D281))</f>
        <v>217</v>
      </c>
      <c r="B281" s="36">
        <f t="shared" si="65"/>
        <v>280</v>
      </c>
      <c r="C281" s="37"/>
      <c r="D281" s="36" t="s">
        <v>667</v>
      </c>
      <c r="E281" s="36" t="s">
        <v>1557</v>
      </c>
      <c r="F281" s="55" t="s">
        <v>1693</v>
      </c>
      <c r="G281" s="55" t="s">
        <v>1509</v>
      </c>
      <c r="H281" s="39" t="s">
        <v>1510</v>
      </c>
      <c r="I281" s="39" t="s">
        <v>1511</v>
      </c>
      <c r="J281" s="38" t="s">
        <v>1512</v>
      </c>
      <c r="K281" s="38">
        <v>1</v>
      </c>
      <c r="L281" s="40">
        <v>44396</v>
      </c>
      <c r="M281" s="40">
        <v>44561</v>
      </c>
      <c r="N281" s="61">
        <f t="shared" si="64"/>
        <v>23.571428571428573</v>
      </c>
      <c r="O281" s="38" t="s">
        <v>1596</v>
      </c>
      <c r="P281" s="38" t="s">
        <v>2506</v>
      </c>
      <c r="Q281" s="38">
        <v>1</v>
      </c>
      <c r="R281" s="42">
        <f t="shared" si="67"/>
        <v>100</v>
      </c>
      <c r="S281" s="43">
        <f t="shared" si="68"/>
        <v>23.571428571428573</v>
      </c>
      <c r="T281" s="43">
        <f t="shared" si="69"/>
        <v>23.571428571428573</v>
      </c>
      <c r="U281" s="43">
        <f t="shared" si="70"/>
        <v>23.571428571428573</v>
      </c>
      <c r="V281" s="37"/>
      <c r="W281" s="44" t="str">
        <f t="shared" si="71"/>
        <v>CUMPLIDA</v>
      </c>
      <c r="X281" s="44" t="str">
        <f t="shared" si="72"/>
        <v>CUMPLIDO</v>
      </c>
      <c r="Y281" s="36" t="s">
        <v>1458</v>
      </c>
      <c r="Z281" s="35" t="str">
        <f t="shared" si="77"/>
        <v>H19AF2020</v>
      </c>
      <c r="AA281" s="45">
        <f t="shared" si="66"/>
        <v>1</v>
      </c>
      <c r="AB281" s="45" t="str">
        <f t="shared" si="78"/>
        <v>H19AF2020 - 1</v>
      </c>
      <c r="AC281" s="46">
        <f t="shared" si="74"/>
        <v>5</v>
      </c>
      <c r="AD281" s="46">
        <f t="shared" si="75"/>
        <v>5</v>
      </c>
      <c r="AE281" s="46" t="str">
        <f t="shared" si="73"/>
        <v>H19AF2020.</v>
      </c>
      <c r="AF281" s="46" t="str">
        <f t="shared" si="76"/>
        <v>H19AF2020</v>
      </c>
      <c r="AG281" s="47"/>
      <c r="AH281" s="48"/>
      <c r="AI281" s="49"/>
    </row>
    <row r="282" spans="1:35" s="31" customFormat="1" ht="357" customHeight="1" x14ac:dyDescent="0.2">
      <c r="A282" s="35">
        <f>IF(ISBLANK(D282),"",COUNTA($D$2:D282))</f>
        <v>218</v>
      </c>
      <c r="B282" s="36">
        <f t="shared" si="65"/>
        <v>281</v>
      </c>
      <c r="C282" s="37"/>
      <c r="D282" s="36" t="s">
        <v>667</v>
      </c>
      <c r="E282" s="36" t="s">
        <v>1182</v>
      </c>
      <c r="F282" s="55" t="s">
        <v>1694</v>
      </c>
      <c r="G282" s="55" t="s">
        <v>1513</v>
      </c>
      <c r="H282" s="39" t="s">
        <v>1560</v>
      </c>
      <c r="I282" s="39" t="s">
        <v>1514</v>
      </c>
      <c r="J282" s="38" t="s">
        <v>1515</v>
      </c>
      <c r="K282" s="38">
        <v>1</v>
      </c>
      <c r="L282" s="40">
        <v>44409</v>
      </c>
      <c r="M282" s="40">
        <v>44774</v>
      </c>
      <c r="N282" s="61">
        <f t="shared" ref="N282:N345" si="79">(+M282-L282)/7</f>
        <v>52.142857142857146</v>
      </c>
      <c r="O282" s="38" t="s">
        <v>1595</v>
      </c>
      <c r="P282" s="36" t="s">
        <v>2499</v>
      </c>
      <c r="Q282" s="38">
        <v>1</v>
      </c>
      <c r="R282" s="42">
        <f t="shared" si="67"/>
        <v>100</v>
      </c>
      <c r="S282" s="43">
        <f t="shared" si="68"/>
        <v>52.142857142857146</v>
      </c>
      <c r="T282" s="43">
        <f t="shared" si="69"/>
        <v>52.142857142857146</v>
      </c>
      <c r="U282" s="43">
        <f t="shared" si="70"/>
        <v>52.142857142857146</v>
      </c>
      <c r="V282" s="37"/>
      <c r="W282" s="44" t="str">
        <f t="shared" si="71"/>
        <v>CUMPLIDA</v>
      </c>
      <c r="X282" s="44" t="str">
        <f t="shared" si="72"/>
        <v>CUMPLIDO</v>
      </c>
      <c r="Y282" s="36" t="s">
        <v>1458</v>
      </c>
      <c r="Z282" s="35" t="str">
        <f t="shared" si="77"/>
        <v>H20AF2020</v>
      </c>
      <c r="AA282" s="45">
        <f t="shared" si="66"/>
        <v>1</v>
      </c>
      <c r="AB282" s="45" t="str">
        <f t="shared" si="78"/>
        <v>H20AF2020 - 1</v>
      </c>
      <c r="AC282" s="46">
        <f t="shared" si="74"/>
        <v>5</v>
      </c>
      <c r="AD282" s="46">
        <f t="shared" si="75"/>
        <v>5</v>
      </c>
      <c r="AE282" s="46" t="str">
        <f t="shared" si="73"/>
        <v>H20AF2020.</v>
      </c>
      <c r="AF282" s="46" t="str">
        <f t="shared" si="76"/>
        <v>H20AF2020</v>
      </c>
      <c r="AG282" s="47"/>
      <c r="AH282" s="48"/>
      <c r="AI282" s="49"/>
    </row>
    <row r="283" spans="1:35" s="31" customFormat="1" ht="357" customHeight="1" x14ac:dyDescent="0.2">
      <c r="A283" s="35">
        <f>IF(ISBLANK(D283),"",COUNTA($D$2:D283))</f>
        <v>219</v>
      </c>
      <c r="B283" s="36">
        <f t="shared" si="65"/>
        <v>282</v>
      </c>
      <c r="C283" s="37"/>
      <c r="D283" s="36" t="s">
        <v>667</v>
      </c>
      <c r="E283" s="36" t="s">
        <v>913</v>
      </c>
      <c r="F283" s="55" t="s">
        <v>1695</v>
      </c>
      <c r="G283" s="55" t="s">
        <v>1516</v>
      </c>
      <c r="H283" s="39" t="s">
        <v>1495</v>
      </c>
      <c r="I283" s="39" t="s">
        <v>1496</v>
      </c>
      <c r="J283" s="38" t="s">
        <v>1404</v>
      </c>
      <c r="K283" s="38">
        <v>1</v>
      </c>
      <c r="L283" s="40">
        <v>44409</v>
      </c>
      <c r="M283" s="40">
        <v>44561</v>
      </c>
      <c r="N283" s="61">
        <f t="shared" si="79"/>
        <v>21.714285714285715</v>
      </c>
      <c r="O283" s="38" t="s">
        <v>1597</v>
      </c>
      <c r="P283" s="38" t="s">
        <v>2499</v>
      </c>
      <c r="Q283" s="38">
        <v>1</v>
      </c>
      <c r="R283" s="42">
        <f t="shared" si="67"/>
        <v>100</v>
      </c>
      <c r="S283" s="43">
        <f t="shared" si="68"/>
        <v>21.714285714285715</v>
      </c>
      <c r="T283" s="43">
        <f t="shared" si="69"/>
        <v>21.714285714285715</v>
      </c>
      <c r="U283" s="43">
        <f t="shared" si="70"/>
        <v>21.714285714285715</v>
      </c>
      <c r="V283" s="37"/>
      <c r="W283" s="44" t="str">
        <f t="shared" si="71"/>
        <v>CUMPLIDA</v>
      </c>
      <c r="X283" s="44" t="str">
        <f t="shared" si="72"/>
        <v>CUMPLIDO</v>
      </c>
      <c r="Y283" s="36" t="s">
        <v>1458</v>
      </c>
      <c r="Z283" s="35" t="str">
        <f t="shared" si="77"/>
        <v>H21AF2020</v>
      </c>
      <c r="AA283" s="45">
        <f t="shared" si="66"/>
        <v>1</v>
      </c>
      <c r="AB283" s="45" t="str">
        <f t="shared" si="78"/>
        <v>H21AF2020 - 1</v>
      </c>
      <c r="AC283" s="46">
        <f t="shared" si="74"/>
        <v>5</v>
      </c>
      <c r="AD283" s="46">
        <f t="shared" si="75"/>
        <v>5</v>
      </c>
      <c r="AE283" s="46" t="str">
        <f t="shared" si="73"/>
        <v>H21AF2020.</v>
      </c>
      <c r="AF283" s="46" t="str">
        <f t="shared" si="76"/>
        <v>H21AF2020</v>
      </c>
      <c r="AG283" s="47"/>
      <c r="AH283" s="48"/>
      <c r="AI283" s="49"/>
    </row>
    <row r="284" spans="1:35" s="31" customFormat="1" ht="357" customHeight="1" x14ac:dyDescent="0.2">
      <c r="A284" s="35">
        <f>IF(ISBLANK(D284),"",COUNTA($D$2:D284))</f>
        <v>220</v>
      </c>
      <c r="B284" s="36">
        <f t="shared" si="65"/>
        <v>283</v>
      </c>
      <c r="C284" s="37"/>
      <c r="D284" s="36" t="s">
        <v>1462</v>
      </c>
      <c r="E284" s="36" t="s">
        <v>913</v>
      </c>
      <c r="F284" s="55" t="s">
        <v>1696</v>
      </c>
      <c r="G284" s="55" t="s">
        <v>1517</v>
      </c>
      <c r="H284" s="39" t="s">
        <v>1518</v>
      </c>
      <c r="I284" s="39" t="s">
        <v>1519</v>
      </c>
      <c r="J284" s="38" t="s">
        <v>1404</v>
      </c>
      <c r="K284" s="38">
        <v>1</v>
      </c>
      <c r="L284" s="40">
        <v>44409</v>
      </c>
      <c r="M284" s="40">
        <v>44561</v>
      </c>
      <c r="N284" s="61">
        <f t="shared" si="79"/>
        <v>21.714285714285715</v>
      </c>
      <c r="O284" s="38" t="s">
        <v>1597</v>
      </c>
      <c r="P284" s="38" t="s">
        <v>2499</v>
      </c>
      <c r="Q284" s="38">
        <v>1</v>
      </c>
      <c r="R284" s="42">
        <f t="shared" si="67"/>
        <v>100</v>
      </c>
      <c r="S284" s="43">
        <f t="shared" si="68"/>
        <v>21.714285714285715</v>
      </c>
      <c r="T284" s="43">
        <f t="shared" si="69"/>
        <v>21.714285714285715</v>
      </c>
      <c r="U284" s="43">
        <f t="shared" si="70"/>
        <v>21.714285714285715</v>
      </c>
      <c r="V284" s="37"/>
      <c r="W284" s="44" t="str">
        <f t="shared" si="71"/>
        <v>CUMPLIDA</v>
      </c>
      <c r="X284" s="44" t="str">
        <f t="shared" si="72"/>
        <v>CUMPLIDO</v>
      </c>
      <c r="Y284" s="36" t="s">
        <v>1458</v>
      </c>
      <c r="Z284" s="35" t="str">
        <f t="shared" si="77"/>
        <v>H22AF2020</v>
      </c>
      <c r="AA284" s="45">
        <f t="shared" si="66"/>
        <v>1</v>
      </c>
      <c r="AB284" s="45" t="str">
        <f t="shared" si="78"/>
        <v>H22AF2020 - 1</v>
      </c>
      <c r="AC284" s="46">
        <f t="shared" si="74"/>
        <v>5</v>
      </c>
      <c r="AD284" s="46">
        <f t="shared" si="75"/>
        <v>5</v>
      </c>
      <c r="AE284" s="46" t="str">
        <f t="shared" si="73"/>
        <v>H22AF2020.</v>
      </c>
      <c r="AF284" s="46" t="str">
        <f t="shared" si="76"/>
        <v>H22AF2020</v>
      </c>
      <c r="AG284" s="47"/>
      <c r="AH284" s="48"/>
      <c r="AI284" s="49"/>
    </row>
    <row r="285" spans="1:35" s="31" customFormat="1" ht="357" customHeight="1" x14ac:dyDescent="0.2">
      <c r="A285" s="35">
        <f>IF(ISBLANK(D285),"",COUNTA($D$2:D285))</f>
        <v>221</v>
      </c>
      <c r="B285" s="36">
        <f t="shared" si="65"/>
        <v>284</v>
      </c>
      <c r="C285" s="37"/>
      <c r="D285" s="36" t="s">
        <v>667</v>
      </c>
      <c r="E285" s="36" t="s">
        <v>913</v>
      </c>
      <c r="F285" s="55" t="s">
        <v>1697</v>
      </c>
      <c r="G285" s="55" t="s">
        <v>1520</v>
      </c>
      <c r="H285" s="39" t="s">
        <v>1358</v>
      </c>
      <c r="I285" s="39" t="s">
        <v>1403</v>
      </c>
      <c r="J285" s="38" t="s">
        <v>1404</v>
      </c>
      <c r="K285" s="38">
        <v>1</v>
      </c>
      <c r="L285" s="40">
        <v>44409</v>
      </c>
      <c r="M285" s="40">
        <v>44561</v>
      </c>
      <c r="N285" s="61">
        <f t="shared" si="79"/>
        <v>21.714285714285715</v>
      </c>
      <c r="O285" s="38" t="s">
        <v>1597</v>
      </c>
      <c r="P285" s="38" t="s">
        <v>2499</v>
      </c>
      <c r="Q285" s="38">
        <v>1</v>
      </c>
      <c r="R285" s="42">
        <f t="shared" si="67"/>
        <v>100</v>
      </c>
      <c r="S285" s="43">
        <f t="shared" si="68"/>
        <v>21.714285714285715</v>
      </c>
      <c r="T285" s="43">
        <f t="shared" si="69"/>
        <v>21.714285714285715</v>
      </c>
      <c r="U285" s="43">
        <f t="shared" si="70"/>
        <v>21.714285714285715</v>
      </c>
      <c r="V285" s="37"/>
      <c r="W285" s="44" t="str">
        <f t="shared" si="71"/>
        <v>CUMPLIDA</v>
      </c>
      <c r="X285" s="44" t="str">
        <f t="shared" si="72"/>
        <v>CUMPLIDO</v>
      </c>
      <c r="Y285" s="36" t="s">
        <v>1458</v>
      </c>
      <c r="Z285" s="35" t="str">
        <f t="shared" si="77"/>
        <v>H23AF2020</v>
      </c>
      <c r="AA285" s="45">
        <f t="shared" si="66"/>
        <v>1</v>
      </c>
      <c r="AB285" s="45" t="str">
        <f t="shared" si="78"/>
        <v>H23AF2020 - 1</v>
      </c>
      <c r="AC285" s="46">
        <f t="shared" si="74"/>
        <v>5</v>
      </c>
      <c r="AD285" s="46">
        <f t="shared" si="75"/>
        <v>5</v>
      </c>
      <c r="AE285" s="46" t="str">
        <f t="shared" si="73"/>
        <v>H23AF2020.</v>
      </c>
      <c r="AF285" s="46" t="str">
        <f t="shared" si="76"/>
        <v>H23AF2020</v>
      </c>
      <c r="AG285" s="47"/>
      <c r="AH285" s="48"/>
      <c r="AI285" s="49"/>
    </row>
    <row r="286" spans="1:35" s="31" customFormat="1" ht="409.5" customHeight="1" x14ac:dyDescent="0.2">
      <c r="A286" s="35">
        <f>IF(ISBLANK(D286),"",COUNTA($D$2:D286))</f>
        <v>222</v>
      </c>
      <c r="B286" s="36">
        <f t="shared" si="65"/>
        <v>285</v>
      </c>
      <c r="C286" s="37"/>
      <c r="D286" s="36" t="s">
        <v>668</v>
      </c>
      <c r="E286" s="36" t="s">
        <v>1349</v>
      </c>
      <c r="F286" s="55" t="s">
        <v>1698</v>
      </c>
      <c r="G286" s="55" t="s">
        <v>1521</v>
      </c>
      <c r="H286" s="39" t="s">
        <v>1151</v>
      </c>
      <c r="I286" s="39" t="s">
        <v>1158</v>
      </c>
      <c r="J286" s="38" t="s">
        <v>1153</v>
      </c>
      <c r="K286" s="38">
        <v>1</v>
      </c>
      <c r="L286" s="40">
        <v>44409</v>
      </c>
      <c r="M286" s="40">
        <v>44561</v>
      </c>
      <c r="N286" s="61">
        <f t="shared" si="79"/>
        <v>21.714285714285715</v>
      </c>
      <c r="O286" s="38" t="s">
        <v>1589</v>
      </c>
      <c r="P286" s="36" t="s">
        <v>2506</v>
      </c>
      <c r="Q286" s="38">
        <v>1</v>
      </c>
      <c r="R286" s="42">
        <f t="shared" si="67"/>
        <v>100</v>
      </c>
      <c r="S286" s="43">
        <f t="shared" si="68"/>
        <v>21.714285714285715</v>
      </c>
      <c r="T286" s="43">
        <f t="shared" si="69"/>
        <v>21.714285714285715</v>
      </c>
      <c r="U286" s="43">
        <f t="shared" si="70"/>
        <v>21.714285714285715</v>
      </c>
      <c r="V286" s="37"/>
      <c r="W286" s="44" t="str">
        <f t="shared" si="71"/>
        <v>CUMPLIDA</v>
      </c>
      <c r="X286" s="44" t="str">
        <f t="shared" si="72"/>
        <v>CUMPLIDO</v>
      </c>
      <c r="Y286" s="36" t="s">
        <v>1458</v>
      </c>
      <c r="Z286" s="35" t="str">
        <f t="shared" si="77"/>
        <v>H24AF2020</v>
      </c>
      <c r="AA286" s="45">
        <f t="shared" si="66"/>
        <v>1</v>
      </c>
      <c r="AB286" s="45" t="str">
        <f t="shared" si="78"/>
        <v>H24AF2020 - 1</v>
      </c>
      <c r="AC286" s="46">
        <f t="shared" si="74"/>
        <v>5</v>
      </c>
      <c r="AD286" s="46">
        <f t="shared" si="75"/>
        <v>5</v>
      </c>
      <c r="AE286" s="46" t="str">
        <f t="shared" si="73"/>
        <v>H24AF2020.</v>
      </c>
      <c r="AF286" s="46" t="str">
        <f t="shared" si="76"/>
        <v>H24AF2020</v>
      </c>
      <c r="AG286" s="47"/>
      <c r="AH286" s="48"/>
      <c r="AI286" s="49"/>
    </row>
    <row r="287" spans="1:35" s="31" customFormat="1" ht="405" customHeight="1" x14ac:dyDescent="0.2">
      <c r="A287" s="35">
        <f>IF(ISBLANK(D287),"",COUNTA($D$2:D287))</f>
        <v>223</v>
      </c>
      <c r="B287" s="36">
        <f t="shared" si="65"/>
        <v>286</v>
      </c>
      <c r="C287" s="37"/>
      <c r="D287" s="38" t="s">
        <v>1448</v>
      </c>
      <c r="E287" s="38" t="s">
        <v>1016</v>
      </c>
      <c r="F287" s="55" t="s">
        <v>2355</v>
      </c>
      <c r="G287" s="55" t="s">
        <v>1447</v>
      </c>
      <c r="H287" s="52" t="s">
        <v>1452</v>
      </c>
      <c r="I287" s="52" t="s">
        <v>1451</v>
      </c>
      <c r="J287" s="35" t="s">
        <v>1450</v>
      </c>
      <c r="K287" s="35">
        <v>1</v>
      </c>
      <c r="L287" s="53">
        <v>44377</v>
      </c>
      <c r="M287" s="53">
        <v>44561</v>
      </c>
      <c r="N287" s="61">
        <f t="shared" si="79"/>
        <v>26.285714285714285</v>
      </c>
      <c r="O287" s="36" t="s">
        <v>1840</v>
      </c>
      <c r="P287" s="36" t="s">
        <v>2506</v>
      </c>
      <c r="Q287" s="38">
        <v>0</v>
      </c>
      <c r="R287" s="42">
        <f t="shared" si="67"/>
        <v>0</v>
      </c>
      <c r="S287" s="43">
        <f t="shared" si="68"/>
        <v>0</v>
      </c>
      <c r="T287" s="43">
        <f t="shared" si="69"/>
        <v>0</v>
      </c>
      <c r="U287" s="43">
        <f t="shared" si="70"/>
        <v>26.285714285714285</v>
      </c>
      <c r="V287" s="38"/>
      <c r="W287" s="44" t="str">
        <f t="shared" si="71"/>
        <v>VENCIDA</v>
      </c>
      <c r="X287" s="44" t="str">
        <f t="shared" si="72"/>
        <v>VENCIDO</v>
      </c>
      <c r="Y287" s="87" t="s">
        <v>1453</v>
      </c>
      <c r="Z287" s="35" t="str">
        <f t="shared" si="77"/>
        <v>H1Denuncia2020-187038</v>
      </c>
      <c r="AA287" s="45">
        <f t="shared" si="66"/>
        <v>1</v>
      </c>
      <c r="AB287" s="45" t="str">
        <f t="shared" si="78"/>
        <v>H1Denuncia2020-187038 - 1</v>
      </c>
      <c r="AC287" s="46">
        <f t="shared" si="74"/>
        <v>1</v>
      </c>
      <c r="AD287" s="46">
        <f t="shared" si="75"/>
        <v>1</v>
      </c>
      <c r="AE287" s="46" t="str">
        <f t="shared" si="73"/>
        <v>H1Denuncia2020-187038.</v>
      </c>
      <c r="AF287" s="46" t="str">
        <f t="shared" si="76"/>
        <v>H1Denuncia2020-187038</v>
      </c>
      <c r="AG287" s="47"/>
      <c r="AH287" s="48"/>
      <c r="AI287" s="49"/>
    </row>
    <row r="288" spans="1:35" s="31" customFormat="1" ht="382.5" customHeight="1" x14ac:dyDescent="0.2">
      <c r="A288" s="35">
        <f>IF(ISBLANK(D288),"",COUNTA($D$2:D288))</f>
        <v>224</v>
      </c>
      <c r="B288" s="36">
        <f t="shared" si="65"/>
        <v>287</v>
      </c>
      <c r="C288" s="37"/>
      <c r="D288" s="36" t="s">
        <v>1180</v>
      </c>
      <c r="E288" s="36" t="s">
        <v>1154</v>
      </c>
      <c r="F288" s="67" t="s">
        <v>1366</v>
      </c>
      <c r="G288" s="52" t="s">
        <v>1367</v>
      </c>
      <c r="H288" s="52" t="s">
        <v>2495</v>
      </c>
      <c r="I288" s="52" t="s">
        <v>2496</v>
      </c>
      <c r="J288" s="35" t="s">
        <v>2593</v>
      </c>
      <c r="K288" s="35">
        <v>2</v>
      </c>
      <c r="L288" s="53">
        <v>45139</v>
      </c>
      <c r="M288" s="53">
        <v>45230</v>
      </c>
      <c r="N288" s="61">
        <f t="shared" si="79"/>
        <v>13</v>
      </c>
      <c r="O288" s="38" t="s">
        <v>1593</v>
      </c>
      <c r="P288" s="38" t="s">
        <v>2499</v>
      </c>
      <c r="Q288" s="38">
        <v>0</v>
      </c>
      <c r="R288" s="42">
        <f t="shared" si="67"/>
        <v>0</v>
      </c>
      <c r="S288" s="43">
        <f t="shared" si="68"/>
        <v>0</v>
      </c>
      <c r="T288" s="43">
        <f t="shared" si="69"/>
        <v>0</v>
      </c>
      <c r="U288" s="43">
        <f t="shared" si="70"/>
        <v>0</v>
      </c>
      <c r="V288" s="38"/>
      <c r="W288" s="44" t="str">
        <f t="shared" si="71"/>
        <v>PRÓXIMA A VENCER</v>
      </c>
      <c r="X288" s="44" t="str">
        <f t="shared" si="72"/>
        <v>PRÓXIMO A VENCER</v>
      </c>
      <c r="Y288" s="87" t="s">
        <v>1412</v>
      </c>
      <c r="Z288" s="35" t="str">
        <f t="shared" si="77"/>
        <v>H1AT73</v>
      </c>
      <c r="AA288" s="45">
        <f t="shared" si="66"/>
        <v>1</v>
      </c>
      <c r="AB288" s="45" t="str">
        <f t="shared" si="78"/>
        <v>H1AT73 - 1</v>
      </c>
      <c r="AC288" s="46">
        <f t="shared" si="74"/>
        <v>2</v>
      </c>
      <c r="AD288" s="46">
        <f t="shared" si="75"/>
        <v>2</v>
      </c>
      <c r="AE288" s="46" t="str">
        <f t="shared" si="73"/>
        <v>H1AT73.</v>
      </c>
      <c r="AF288" s="46" t="str">
        <f t="shared" si="76"/>
        <v>H1AT73</v>
      </c>
      <c r="AG288" s="47"/>
      <c r="AH288" s="48"/>
      <c r="AI288" s="49"/>
    </row>
    <row r="289" spans="1:35" s="31" customFormat="1" ht="385.5" customHeight="1" x14ac:dyDescent="0.2">
      <c r="A289" s="35">
        <f>IF(ISBLANK(D289),"",COUNTA($D$2:D289))</f>
        <v>225</v>
      </c>
      <c r="B289" s="36">
        <f t="shared" si="65"/>
        <v>288</v>
      </c>
      <c r="C289" s="37"/>
      <c r="D289" s="36" t="s">
        <v>1180</v>
      </c>
      <c r="E289" s="36" t="s">
        <v>913</v>
      </c>
      <c r="F289" s="52" t="s">
        <v>1368</v>
      </c>
      <c r="G289" s="52" t="s">
        <v>1369</v>
      </c>
      <c r="H289" s="52" t="s">
        <v>1402</v>
      </c>
      <c r="I289" s="52" t="s">
        <v>1403</v>
      </c>
      <c r="J289" s="35" t="s">
        <v>1404</v>
      </c>
      <c r="K289" s="35">
        <v>1</v>
      </c>
      <c r="L289" s="53">
        <v>44185</v>
      </c>
      <c r="M289" s="53">
        <v>44346</v>
      </c>
      <c r="N289" s="61">
        <f t="shared" si="79"/>
        <v>23</v>
      </c>
      <c r="O289" s="36" t="s">
        <v>1588</v>
      </c>
      <c r="P289" s="38" t="s">
        <v>2499</v>
      </c>
      <c r="Q289" s="38">
        <v>1</v>
      </c>
      <c r="R289" s="42">
        <f t="shared" si="67"/>
        <v>100</v>
      </c>
      <c r="S289" s="43">
        <f t="shared" si="68"/>
        <v>23</v>
      </c>
      <c r="T289" s="43">
        <f t="shared" si="69"/>
        <v>23</v>
      </c>
      <c r="U289" s="43">
        <f t="shared" si="70"/>
        <v>23</v>
      </c>
      <c r="V289" s="38"/>
      <c r="W289" s="44" t="str">
        <f t="shared" si="71"/>
        <v>CUMPLIDA</v>
      </c>
      <c r="X289" s="44" t="str">
        <f t="shared" si="72"/>
        <v>CUMPLIDO</v>
      </c>
      <c r="Y289" s="87" t="s">
        <v>1412</v>
      </c>
      <c r="Z289" s="35" t="str">
        <f t="shared" si="77"/>
        <v>H2AT73</v>
      </c>
      <c r="AA289" s="45">
        <f t="shared" si="66"/>
        <v>1</v>
      </c>
      <c r="AB289" s="45" t="str">
        <f t="shared" si="78"/>
        <v>H2AT73 - 1</v>
      </c>
      <c r="AC289" s="46">
        <f t="shared" si="74"/>
        <v>5</v>
      </c>
      <c r="AD289" s="46">
        <f t="shared" si="75"/>
        <v>5</v>
      </c>
      <c r="AE289" s="46" t="str">
        <f t="shared" si="73"/>
        <v>H2AT73.</v>
      </c>
      <c r="AF289" s="46" t="str">
        <f t="shared" si="76"/>
        <v>H2AT73</v>
      </c>
      <c r="AG289" s="47"/>
      <c r="AH289" s="48"/>
      <c r="AI289" s="49"/>
    </row>
    <row r="290" spans="1:35" s="31" customFormat="1" ht="409.5" customHeight="1" x14ac:dyDescent="0.2">
      <c r="A290" s="35">
        <f>IF(ISBLANK(D290),"",COUNTA($D$2:D290))</f>
        <v>226</v>
      </c>
      <c r="B290" s="36">
        <f t="shared" si="65"/>
        <v>289</v>
      </c>
      <c r="C290" s="37"/>
      <c r="D290" s="36" t="s">
        <v>1180</v>
      </c>
      <c r="E290" s="36" t="s">
        <v>913</v>
      </c>
      <c r="F290" s="52" t="s">
        <v>1370</v>
      </c>
      <c r="G290" s="52" t="s">
        <v>1371</v>
      </c>
      <c r="H290" s="52" t="s">
        <v>1402</v>
      </c>
      <c r="I290" s="52" t="s">
        <v>1405</v>
      </c>
      <c r="J290" s="35" t="s">
        <v>1404</v>
      </c>
      <c r="K290" s="35">
        <v>1</v>
      </c>
      <c r="L290" s="53">
        <v>44185</v>
      </c>
      <c r="M290" s="53">
        <v>44346</v>
      </c>
      <c r="N290" s="61">
        <f t="shared" si="79"/>
        <v>23</v>
      </c>
      <c r="O290" s="36" t="s">
        <v>1588</v>
      </c>
      <c r="P290" s="38" t="s">
        <v>2499</v>
      </c>
      <c r="Q290" s="38">
        <v>1</v>
      </c>
      <c r="R290" s="42">
        <f t="shared" si="67"/>
        <v>100</v>
      </c>
      <c r="S290" s="43">
        <f t="shared" si="68"/>
        <v>23</v>
      </c>
      <c r="T290" s="43">
        <f t="shared" si="69"/>
        <v>23</v>
      </c>
      <c r="U290" s="43">
        <f t="shared" si="70"/>
        <v>23</v>
      </c>
      <c r="V290" s="38"/>
      <c r="W290" s="44" t="str">
        <f t="shared" si="71"/>
        <v>CUMPLIDA</v>
      </c>
      <c r="X290" s="44" t="str">
        <f t="shared" si="72"/>
        <v>CUMPLIDO</v>
      </c>
      <c r="Y290" s="87" t="s">
        <v>1412</v>
      </c>
      <c r="Z290" s="35" t="str">
        <f t="shared" si="77"/>
        <v>H3AT73</v>
      </c>
      <c r="AA290" s="45">
        <f t="shared" si="66"/>
        <v>1</v>
      </c>
      <c r="AB290" s="45" t="str">
        <f t="shared" si="78"/>
        <v>H3AT73 - 1</v>
      </c>
      <c r="AC290" s="46">
        <f t="shared" si="74"/>
        <v>5</v>
      </c>
      <c r="AD290" s="46">
        <f t="shared" si="75"/>
        <v>5</v>
      </c>
      <c r="AE290" s="46" t="str">
        <f t="shared" si="73"/>
        <v>H3AT73.</v>
      </c>
      <c r="AF290" s="46" t="str">
        <f t="shared" si="76"/>
        <v>H3AT73</v>
      </c>
      <c r="AG290" s="47"/>
      <c r="AH290" s="48"/>
      <c r="AI290" s="49"/>
    </row>
    <row r="291" spans="1:35" s="31" customFormat="1" ht="342" customHeight="1" x14ac:dyDescent="0.2">
      <c r="A291" s="35">
        <f>IF(ISBLANK(D291),"",COUNTA($D$2:D291))</f>
        <v>227</v>
      </c>
      <c r="B291" s="36">
        <f t="shared" si="65"/>
        <v>290</v>
      </c>
      <c r="C291" s="37"/>
      <c r="D291" s="36" t="s">
        <v>1363</v>
      </c>
      <c r="E291" s="36" t="s">
        <v>1349</v>
      </c>
      <c r="F291" s="52" t="s">
        <v>1372</v>
      </c>
      <c r="G291" s="52" t="s">
        <v>1373</v>
      </c>
      <c r="H291" s="52" t="s">
        <v>1358</v>
      </c>
      <c r="I291" s="52" t="s">
        <v>1405</v>
      </c>
      <c r="J291" s="35" t="s">
        <v>1404</v>
      </c>
      <c r="K291" s="35">
        <v>1</v>
      </c>
      <c r="L291" s="53">
        <v>44185</v>
      </c>
      <c r="M291" s="53">
        <v>44346</v>
      </c>
      <c r="N291" s="61">
        <f t="shared" si="79"/>
        <v>23</v>
      </c>
      <c r="O291" s="36" t="s">
        <v>1588</v>
      </c>
      <c r="P291" s="38" t="s">
        <v>2499</v>
      </c>
      <c r="Q291" s="38">
        <v>1</v>
      </c>
      <c r="R291" s="42">
        <f t="shared" si="67"/>
        <v>100</v>
      </c>
      <c r="S291" s="43">
        <f t="shared" si="68"/>
        <v>23</v>
      </c>
      <c r="T291" s="43">
        <f t="shared" si="69"/>
        <v>23</v>
      </c>
      <c r="U291" s="43">
        <f t="shared" si="70"/>
        <v>23</v>
      </c>
      <c r="V291" s="38"/>
      <c r="W291" s="44" t="str">
        <f t="shared" si="71"/>
        <v>CUMPLIDA</v>
      </c>
      <c r="X291" s="44" t="str">
        <f t="shared" si="72"/>
        <v>CUMPLIDO</v>
      </c>
      <c r="Y291" s="87" t="s">
        <v>1412</v>
      </c>
      <c r="Z291" s="35" t="str">
        <f t="shared" si="77"/>
        <v>H4AT73</v>
      </c>
      <c r="AA291" s="45">
        <f t="shared" si="66"/>
        <v>1</v>
      </c>
      <c r="AB291" s="45" t="str">
        <f t="shared" si="78"/>
        <v>H4AT73 - 1</v>
      </c>
      <c r="AC291" s="46">
        <f t="shared" si="74"/>
        <v>5</v>
      </c>
      <c r="AD291" s="46">
        <f t="shared" si="75"/>
        <v>5</v>
      </c>
      <c r="AE291" s="46" t="str">
        <f t="shared" si="73"/>
        <v>H4AT73.</v>
      </c>
      <c r="AF291" s="46" t="str">
        <f t="shared" si="76"/>
        <v>H4AT73</v>
      </c>
      <c r="AG291" s="47"/>
      <c r="AH291" s="48"/>
      <c r="AI291" s="49"/>
    </row>
    <row r="292" spans="1:35" s="31" customFormat="1" ht="354.75" customHeight="1" x14ac:dyDescent="0.2">
      <c r="A292" s="35">
        <f>IF(ISBLANK(D292),"",COUNTA($D$2:D292))</f>
        <v>228</v>
      </c>
      <c r="B292" s="36">
        <f t="shared" si="65"/>
        <v>291</v>
      </c>
      <c r="C292" s="37"/>
      <c r="D292" s="36" t="s">
        <v>1180</v>
      </c>
      <c r="E292" s="36" t="s">
        <v>1399</v>
      </c>
      <c r="F292" s="52" t="s">
        <v>1374</v>
      </c>
      <c r="G292" s="52" t="s">
        <v>1375</v>
      </c>
      <c r="H292" s="52" t="s">
        <v>1358</v>
      </c>
      <c r="I292" s="52" t="s">
        <v>1354</v>
      </c>
      <c r="J292" s="35" t="s">
        <v>1404</v>
      </c>
      <c r="K292" s="35">
        <v>1</v>
      </c>
      <c r="L292" s="53">
        <v>44185</v>
      </c>
      <c r="M292" s="53">
        <v>44346</v>
      </c>
      <c r="N292" s="61">
        <f t="shared" si="79"/>
        <v>23</v>
      </c>
      <c r="O292" s="36" t="s">
        <v>1588</v>
      </c>
      <c r="P292" s="38" t="s">
        <v>2499</v>
      </c>
      <c r="Q292" s="38">
        <v>1</v>
      </c>
      <c r="R292" s="42">
        <f t="shared" si="67"/>
        <v>100</v>
      </c>
      <c r="S292" s="43">
        <f t="shared" si="68"/>
        <v>23</v>
      </c>
      <c r="T292" s="43">
        <f t="shared" si="69"/>
        <v>23</v>
      </c>
      <c r="U292" s="43">
        <f t="shared" si="70"/>
        <v>23</v>
      </c>
      <c r="V292" s="38"/>
      <c r="W292" s="44" t="str">
        <f t="shared" si="71"/>
        <v>CUMPLIDA</v>
      </c>
      <c r="X292" s="44" t="str">
        <f t="shared" si="72"/>
        <v>CUMPLIDO</v>
      </c>
      <c r="Y292" s="87" t="s">
        <v>1412</v>
      </c>
      <c r="Z292" s="35" t="str">
        <f t="shared" si="77"/>
        <v>H5AT73</v>
      </c>
      <c r="AA292" s="45">
        <f t="shared" si="66"/>
        <v>1</v>
      </c>
      <c r="AB292" s="45" t="str">
        <f t="shared" si="78"/>
        <v>H5AT73 - 1</v>
      </c>
      <c r="AC292" s="46">
        <f t="shared" si="74"/>
        <v>5</v>
      </c>
      <c r="AD292" s="46">
        <f t="shared" si="75"/>
        <v>5</v>
      </c>
      <c r="AE292" s="46" t="str">
        <f t="shared" si="73"/>
        <v>H5AT73.</v>
      </c>
      <c r="AF292" s="46" t="str">
        <f t="shared" si="76"/>
        <v>H5AT73</v>
      </c>
      <c r="AG292" s="47"/>
      <c r="AH292" s="48"/>
      <c r="AI292" s="49"/>
    </row>
    <row r="293" spans="1:35" s="31" customFormat="1" ht="358.5" customHeight="1" x14ac:dyDescent="0.2">
      <c r="A293" s="35">
        <f>IF(ISBLANK(D293),"",COUNTA($D$2:D293))</f>
        <v>229</v>
      </c>
      <c r="B293" s="36">
        <f t="shared" si="65"/>
        <v>292</v>
      </c>
      <c r="C293" s="37"/>
      <c r="D293" s="36" t="s">
        <v>1363</v>
      </c>
      <c r="E293" s="36" t="s">
        <v>913</v>
      </c>
      <c r="F293" s="52" t="s">
        <v>1561</v>
      </c>
      <c r="G293" s="52" t="s">
        <v>1562</v>
      </c>
      <c r="H293" s="52" t="s">
        <v>1359</v>
      </c>
      <c r="I293" s="52" t="s">
        <v>1354</v>
      </c>
      <c r="J293" s="35" t="s">
        <v>1404</v>
      </c>
      <c r="K293" s="35">
        <v>1</v>
      </c>
      <c r="L293" s="53">
        <v>44185</v>
      </c>
      <c r="M293" s="53">
        <v>44346</v>
      </c>
      <c r="N293" s="61">
        <f t="shared" si="79"/>
        <v>23</v>
      </c>
      <c r="O293" s="36" t="s">
        <v>1588</v>
      </c>
      <c r="P293" s="38" t="s">
        <v>2499</v>
      </c>
      <c r="Q293" s="38">
        <v>1</v>
      </c>
      <c r="R293" s="42">
        <f t="shared" si="67"/>
        <v>100</v>
      </c>
      <c r="S293" s="43">
        <f t="shared" si="68"/>
        <v>23</v>
      </c>
      <c r="T293" s="43">
        <f t="shared" si="69"/>
        <v>23</v>
      </c>
      <c r="U293" s="43">
        <f t="shared" si="70"/>
        <v>23</v>
      </c>
      <c r="V293" s="38"/>
      <c r="W293" s="44" t="str">
        <f t="shared" si="71"/>
        <v>CUMPLIDA</v>
      </c>
      <c r="X293" s="44" t="str">
        <f t="shared" si="72"/>
        <v>CUMPLIDO</v>
      </c>
      <c r="Y293" s="87" t="s">
        <v>1412</v>
      </c>
      <c r="Z293" s="35" t="str">
        <f t="shared" si="77"/>
        <v>H6AT73</v>
      </c>
      <c r="AA293" s="45">
        <f t="shared" si="66"/>
        <v>1</v>
      </c>
      <c r="AB293" s="45" t="str">
        <f t="shared" si="78"/>
        <v>H6AT73 - 1</v>
      </c>
      <c r="AC293" s="46">
        <f t="shared" si="74"/>
        <v>5</v>
      </c>
      <c r="AD293" s="46">
        <f t="shared" si="75"/>
        <v>5</v>
      </c>
      <c r="AE293" s="46" t="str">
        <f t="shared" si="73"/>
        <v>H6AT73.</v>
      </c>
      <c r="AF293" s="46" t="str">
        <f t="shared" si="76"/>
        <v>H6AT73</v>
      </c>
      <c r="AG293" s="47"/>
      <c r="AH293" s="48"/>
      <c r="AI293" s="49"/>
    </row>
    <row r="294" spans="1:35" s="31" customFormat="1" ht="174.75" customHeight="1" x14ac:dyDescent="0.2">
      <c r="A294" s="35">
        <f>IF(ISBLANK(D294),"",COUNTA($D$2:D294))</f>
        <v>230</v>
      </c>
      <c r="B294" s="36">
        <f t="shared" si="65"/>
        <v>293</v>
      </c>
      <c r="C294" s="37"/>
      <c r="D294" s="36" t="s">
        <v>1363</v>
      </c>
      <c r="E294" s="36" t="s">
        <v>913</v>
      </c>
      <c r="F294" s="52" t="s">
        <v>1376</v>
      </c>
      <c r="G294" s="52" t="s">
        <v>1377</v>
      </c>
      <c r="H294" s="52" t="s">
        <v>1359</v>
      </c>
      <c r="I294" s="52" t="s">
        <v>1354</v>
      </c>
      <c r="J294" s="35" t="s">
        <v>1404</v>
      </c>
      <c r="K294" s="35">
        <v>1</v>
      </c>
      <c r="L294" s="53">
        <v>44185</v>
      </c>
      <c r="M294" s="53">
        <v>44346</v>
      </c>
      <c r="N294" s="61">
        <f t="shared" si="79"/>
        <v>23</v>
      </c>
      <c r="O294" s="36" t="s">
        <v>1588</v>
      </c>
      <c r="P294" s="38" t="s">
        <v>2499</v>
      </c>
      <c r="Q294" s="38">
        <v>1</v>
      </c>
      <c r="R294" s="42">
        <f t="shared" si="67"/>
        <v>100</v>
      </c>
      <c r="S294" s="43">
        <f t="shared" si="68"/>
        <v>23</v>
      </c>
      <c r="T294" s="43">
        <f t="shared" si="69"/>
        <v>23</v>
      </c>
      <c r="U294" s="43">
        <f t="shared" si="70"/>
        <v>23</v>
      </c>
      <c r="V294" s="38"/>
      <c r="W294" s="44" t="str">
        <f t="shared" si="71"/>
        <v>CUMPLIDA</v>
      </c>
      <c r="X294" s="44" t="str">
        <f t="shared" si="72"/>
        <v>CUMPLIDO</v>
      </c>
      <c r="Y294" s="87" t="s">
        <v>1412</v>
      </c>
      <c r="Z294" s="35" t="str">
        <f t="shared" si="77"/>
        <v>H7AT73</v>
      </c>
      <c r="AA294" s="45">
        <f t="shared" si="66"/>
        <v>1</v>
      </c>
      <c r="AB294" s="45" t="str">
        <f t="shared" si="78"/>
        <v>H7AT73 - 1</v>
      </c>
      <c r="AC294" s="46">
        <f t="shared" si="74"/>
        <v>5</v>
      </c>
      <c r="AD294" s="46">
        <f t="shared" si="75"/>
        <v>5</v>
      </c>
      <c r="AE294" s="46" t="str">
        <f t="shared" si="73"/>
        <v>H7AT73.</v>
      </c>
      <c r="AF294" s="46" t="str">
        <f t="shared" si="76"/>
        <v>H7AT73</v>
      </c>
      <c r="AG294" s="47"/>
      <c r="AH294" s="48"/>
      <c r="AI294" s="49"/>
    </row>
    <row r="295" spans="1:35" s="31" customFormat="1" ht="229.5" customHeight="1" x14ac:dyDescent="0.2">
      <c r="A295" s="35">
        <f>IF(ISBLANK(D295),"",COUNTA($D$2:D295))</f>
        <v>231</v>
      </c>
      <c r="B295" s="36">
        <f t="shared" si="65"/>
        <v>294</v>
      </c>
      <c r="C295" s="37"/>
      <c r="D295" s="36" t="s">
        <v>1180</v>
      </c>
      <c r="E295" s="36" t="s">
        <v>913</v>
      </c>
      <c r="F295" s="52" t="s">
        <v>1378</v>
      </c>
      <c r="G295" s="52" t="s">
        <v>1379</v>
      </c>
      <c r="H295" s="52" t="s">
        <v>1359</v>
      </c>
      <c r="I295" s="52" t="s">
        <v>1354</v>
      </c>
      <c r="J295" s="35" t="s">
        <v>1404</v>
      </c>
      <c r="K295" s="35">
        <v>1</v>
      </c>
      <c r="L295" s="53">
        <v>44185</v>
      </c>
      <c r="M295" s="53">
        <v>44346</v>
      </c>
      <c r="N295" s="61">
        <f t="shared" si="79"/>
        <v>23</v>
      </c>
      <c r="O295" s="36" t="s">
        <v>1588</v>
      </c>
      <c r="P295" s="38" t="s">
        <v>2499</v>
      </c>
      <c r="Q295" s="38">
        <v>1</v>
      </c>
      <c r="R295" s="42">
        <f t="shared" si="67"/>
        <v>100</v>
      </c>
      <c r="S295" s="43">
        <f t="shared" si="68"/>
        <v>23</v>
      </c>
      <c r="T295" s="43">
        <f t="shared" si="69"/>
        <v>23</v>
      </c>
      <c r="U295" s="43">
        <f t="shared" si="70"/>
        <v>23</v>
      </c>
      <c r="V295" s="38"/>
      <c r="W295" s="44" t="str">
        <f t="shared" si="71"/>
        <v>CUMPLIDA</v>
      </c>
      <c r="X295" s="44" t="str">
        <f t="shared" si="72"/>
        <v>CUMPLIDO</v>
      </c>
      <c r="Y295" s="87" t="s">
        <v>1413</v>
      </c>
      <c r="Z295" s="35" t="str">
        <f t="shared" si="77"/>
        <v>H1AT74</v>
      </c>
      <c r="AA295" s="45">
        <f t="shared" si="66"/>
        <v>1</v>
      </c>
      <c r="AB295" s="45" t="str">
        <f t="shared" si="78"/>
        <v>H1AT74 - 1</v>
      </c>
      <c r="AC295" s="46">
        <f t="shared" si="74"/>
        <v>5</v>
      </c>
      <c r="AD295" s="46">
        <f t="shared" si="75"/>
        <v>5</v>
      </c>
      <c r="AE295" s="46" t="str">
        <f t="shared" si="73"/>
        <v>H1AT74.</v>
      </c>
      <c r="AF295" s="46" t="str">
        <f t="shared" si="76"/>
        <v>H1AT74</v>
      </c>
      <c r="AG295" s="47"/>
      <c r="AH295" s="48"/>
      <c r="AI295" s="49"/>
    </row>
    <row r="296" spans="1:35" s="31" customFormat="1" ht="241.5" customHeight="1" x14ac:dyDescent="0.2">
      <c r="A296" s="35">
        <f>IF(ISBLANK(D296),"",COUNTA($D$2:D296))</f>
        <v>232</v>
      </c>
      <c r="B296" s="36">
        <f t="shared" si="65"/>
        <v>295</v>
      </c>
      <c r="C296" s="37"/>
      <c r="D296" s="36" t="s">
        <v>1180</v>
      </c>
      <c r="E296" s="36" t="s">
        <v>1400</v>
      </c>
      <c r="F296" s="55" t="s">
        <v>1380</v>
      </c>
      <c r="G296" s="55" t="s">
        <v>1381</v>
      </c>
      <c r="H296" s="52" t="s">
        <v>1151</v>
      </c>
      <c r="I296" s="52" t="s">
        <v>1158</v>
      </c>
      <c r="J296" s="35" t="s">
        <v>1153</v>
      </c>
      <c r="K296" s="35">
        <v>1</v>
      </c>
      <c r="L296" s="53">
        <v>44185</v>
      </c>
      <c r="M296" s="53">
        <v>44285</v>
      </c>
      <c r="N296" s="61">
        <f t="shared" si="79"/>
        <v>14.285714285714286</v>
      </c>
      <c r="O296" s="38" t="s">
        <v>1589</v>
      </c>
      <c r="P296" s="36" t="s">
        <v>2506</v>
      </c>
      <c r="Q296" s="38">
        <v>1</v>
      </c>
      <c r="R296" s="42">
        <f t="shared" si="67"/>
        <v>100</v>
      </c>
      <c r="S296" s="43">
        <f t="shared" si="68"/>
        <v>14.285714285714286</v>
      </c>
      <c r="T296" s="43">
        <f t="shared" si="69"/>
        <v>14.285714285714286</v>
      </c>
      <c r="U296" s="43">
        <f t="shared" si="70"/>
        <v>14.285714285714286</v>
      </c>
      <c r="V296" s="38"/>
      <c r="W296" s="44" t="str">
        <f t="shared" si="71"/>
        <v>CUMPLIDA</v>
      </c>
      <c r="X296" s="44" t="str">
        <f t="shared" si="72"/>
        <v>CUMPLIDO</v>
      </c>
      <c r="Y296" s="87" t="s">
        <v>1414</v>
      </c>
      <c r="Z296" s="35" t="str">
        <f t="shared" si="77"/>
        <v>H2AT75</v>
      </c>
      <c r="AA296" s="45">
        <f t="shared" si="66"/>
        <v>1</v>
      </c>
      <c r="AB296" s="45" t="str">
        <f t="shared" si="78"/>
        <v>H2AT75 - 1</v>
      </c>
      <c r="AC296" s="46">
        <f t="shared" si="74"/>
        <v>5</v>
      </c>
      <c r="AD296" s="46">
        <f t="shared" si="75"/>
        <v>5</v>
      </c>
      <c r="AE296" s="46" t="str">
        <f t="shared" si="73"/>
        <v>H2AT75.</v>
      </c>
      <c r="AF296" s="46" t="str">
        <f t="shared" si="76"/>
        <v>H2AT75</v>
      </c>
      <c r="AG296" s="47"/>
      <c r="AH296" s="48"/>
      <c r="AI296" s="49"/>
    </row>
    <row r="297" spans="1:35" s="31" customFormat="1" ht="220.5" customHeight="1" x14ac:dyDescent="0.2">
      <c r="A297" s="35">
        <f>IF(ISBLANK(D297),"",COUNTA($D$2:D297))</f>
        <v>233</v>
      </c>
      <c r="B297" s="36">
        <f t="shared" si="65"/>
        <v>296</v>
      </c>
      <c r="C297" s="37"/>
      <c r="D297" s="36" t="s">
        <v>1180</v>
      </c>
      <c r="E297" s="36" t="s">
        <v>1275</v>
      </c>
      <c r="F297" s="55" t="s">
        <v>1382</v>
      </c>
      <c r="G297" s="55" t="s">
        <v>1383</v>
      </c>
      <c r="H297" s="52" t="s">
        <v>1359</v>
      </c>
      <c r="I297" s="52" t="s">
        <v>1354</v>
      </c>
      <c r="J297" s="35" t="s">
        <v>1404</v>
      </c>
      <c r="K297" s="35">
        <v>1</v>
      </c>
      <c r="L297" s="53">
        <v>44185</v>
      </c>
      <c r="M297" s="53">
        <v>44346</v>
      </c>
      <c r="N297" s="61">
        <f t="shared" si="79"/>
        <v>23</v>
      </c>
      <c r="O297" s="36" t="s">
        <v>1588</v>
      </c>
      <c r="P297" s="38" t="s">
        <v>2499</v>
      </c>
      <c r="Q297" s="38">
        <v>1</v>
      </c>
      <c r="R297" s="42">
        <f t="shared" si="67"/>
        <v>100</v>
      </c>
      <c r="S297" s="43">
        <f t="shared" si="68"/>
        <v>23</v>
      </c>
      <c r="T297" s="43">
        <f t="shared" si="69"/>
        <v>23</v>
      </c>
      <c r="U297" s="43">
        <f t="shared" si="70"/>
        <v>23</v>
      </c>
      <c r="V297" s="38"/>
      <c r="W297" s="44" t="str">
        <f t="shared" si="71"/>
        <v>CUMPLIDA</v>
      </c>
      <c r="X297" s="44" t="str">
        <f t="shared" si="72"/>
        <v>CUMPLIDO</v>
      </c>
      <c r="Y297" s="87" t="s">
        <v>1414</v>
      </c>
      <c r="Z297" s="35" t="str">
        <f t="shared" si="77"/>
        <v>H3AT75</v>
      </c>
      <c r="AA297" s="45">
        <f t="shared" si="66"/>
        <v>1</v>
      </c>
      <c r="AB297" s="45" t="str">
        <f t="shared" si="78"/>
        <v>H3AT75 - 1</v>
      </c>
      <c r="AC297" s="46">
        <f t="shared" si="74"/>
        <v>5</v>
      </c>
      <c r="AD297" s="46">
        <f t="shared" si="75"/>
        <v>5</v>
      </c>
      <c r="AE297" s="46" t="str">
        <f t="shared" si="73"/>
        <v>H3AT75.</v>
      </c>
      <c r="AF297" s="46" t="str">
        <f t="shared" si="76"/>
        <v>H3AT75</v>
      </c>
      <c r="AG297" s="47"/>
      <c r="AH297" s="48"/>
      <c r="AI297" s="49"/>
    </row>
    <row r="298" spans="1:35" s="31" customFormat="1" ht="219.75" customHeight="1" x14ac:dyDescent="0.2">
      <c r="A298" s="35">
        <f>IF(ISBLANK(D298),"",COUNTA($D$2:D298))</f>
        <v>234</v>
      </c>
      <c r="B298" s="36">
        <f t="shared" si="65"/>
        <v>297</v>
      </c>
      <c r="C298" s="37"/>
      <c r="D298" s="36" t="s">
        <v>1180</v>
      </c>
      <c r="E298" s="36" t="s">
        <v>1349</v>
      </c>
      <c r="F298" s="55" t="s">
        <v>1384</v>
      </c>
      <c r="G298" s="55" t="s">
        <v>1385</v>
      </c>
      <c r="H298" s="52" t="s">
        <v>1151</v>
      </c>
      <c r="I298" s="52" t="s">
        <v>1158</v>
      </c>
      <c r="J298" s="35" t="s">
        <v>1153</v>
      </c>
      <c r="K298" s="35">
        <v>1</v>
      </c>
      <c r="L298" s="53">
        <v>44185</v>
      </c>
      <c r="M298" s="53">
        <v>44285</v>
      </c>
      <c r="N298" s="61">
        <f t="shared" si="79"/>
        <v>14.285714285714286</v>
      </c>
      <c r="O298" s="36" t="s">
        <v>1588</v>
      </c>
      <c r="P298" s="38" t="s">
        <v>2499</v>
      </c>
      <c r="Q298" s="38">
        <v>1</v>
      </c>
      <c r="R298" s="42">
        <f t="shared" si="67"/>
        <v>100</v>
      </c>
      <c r="S298" s="43">
        <f t="shared" si="68"/>
        <v>14.285714285714286</v>
      </c>
      <c r="T298" s="43">
        <f t="shared" si="69"/>
        <v>14.285714285714286</v>
      </c>
      <c r="U298" s="43">
        <f t="shared" si="70"/>
        <v>14.285714285714286</v>
      </c>
      <c r="V298" s="38"/>
      <c r="W298" s="44" t="str">
        <f t="shared" si="71"/>
        <v>CUMPLIDA</v>
      </c>
      <c r="X298" s="44" t="str">
        <f t="shared" si="72"/>
        <v>CUMPLIDO</v>
      </c>
      <c r="Y298" s="87" t="s">
        <v>1414</v>
      </c>
      <c r="Z298" s="35" t="str">
        <f t="shared" si="77"/>
        <v>H4AT75</v>
      </c>
      <c r="AA298" s="45">
        <f t="shared" si="66"/>
        <v>1</v>
      </c>
      <c r="AB298" s="45" t="str">
        <f t="shared" si="78"/>
        <v>H4AT75 - 1</v>
      </c>
      <c r="AC298" s="46">
        <f t="shared" si="74"/>
        <v>5</v>
      </c>
      <c r="AD298" s="46">
        <f t="shared" si="75"/>
        <v>5</v>
      </c>
      <c r="AE298" s="46" t="str">
        <f t="shared" si="73"/>
        <v>H4AT75.</v>
      </c>
      <c r="AF298" s="46" t="str">
        <f t="shared" si="76"/>
        <v>H4AT75</v>
      </c>
      <c r="AG298" s="47"/>
      <c r="AH298" s="48"/>
      <c r="AI298" s="49"/>
    </row>
    <row r="299" spans="1:35" s="31" customFormat="1" ht="350.1" customHeight="1" x14ac:dyDescent="0.2">
      <c r="A299" s="35">
        <f>IF(ISBLANK(D299),"",COUNTA($D$2:D299))</f>
        <v>235</v>
      </c>
      <c r="B299" s="36">
        <f t="shared" si="65"/>
        <v>298</v>
      </c>
      <c r="C299" s="37"/>
      <c r="D299" s="36" t="s">
        <v>1180</v>
      </c>
      <c r="E299" s="36" t="s">
        <v>929</v>
      </c>
      <c r="F299" s="55" t="s">
        <v>2309</v>
      </c>
      <c r="G299" s="55" t="s">
        <v>1386</v>
      </c>
      <c r="H299" s="52" t="s">
        <v>1406</v>
      </c>
      <c r="I299" s="52" t="s">
        <v>1407</v>
      </c>
      <c r="J299" s="35" t="s">
        <v>1408</v>
      </c>
      <c r="K299" s="35">
        <v>1</v>
      </c>
      <c r="L299" s="53">
        <v>44197</v>
      </c>
      <c r="M299" s="53">
        <v>44384</v>
      </c>
      <c r="N299" s="61">
        <f t="shared" si="79"/>
        <v>26.714285714285715</v>
      </c>
      <c r="O299" s="36" t="s">
        <v>1592</v>
      </c>
      <c r="P299" s="36" t="s">
        <v>2478</v>
      </c>
      <c r="Q299" s="38">
        <v>1</v>
      </c>
      <c r="R299" s="42">
        <f t="shared" si="67"/>
        <v>100</v>
      </c>
      <c r="S299" s="43">
        <f t="shared" si="68"/>
        <v>26.714285714285715</v>
      </c>
      <c r="T299" s="43">
        <f t="shared" si="69"/>
        <v>26.714285714285715</v>
      </c>
      <c r="U299" s="43">
        <f t="shared" si="70"/>
        <v>26.714285714285715</v>
      </c>
      <c r="V299" s="38"/>
      <c r="W299" s="44" t="str">
        <f t="shared" si="71"/>
        <v>CUMPLIDA</v>
      </c>
      <c r="X299" s="44" t="str">
        <f t="shared" si="72"/>
        <v>CUMPLIDO</v>
      </c>
      <c r="Y299" s="87" t="s">
        <v>1414</v>
      </c>
      <c r="Z299" s="35" t="str">
        <f t="shared" si="77"/>
        <v>H5AT75</v>
      </c>
      <c r="AA299" s="45">
        <f t="shared" si="66"/>
        <v>1</v>
      </c>
      <c r="AB299" s="45" t="str">
        <f t="shared" si="78"/>
        <v>H5AT75 - 1</v>
      </c>
      <c r="AC299" s="46">
        <f t="shared" si="74"/>
        <v>5</v>
      </c>
      <c r="AD299" s="46">
        <f t="shared" si="75"/>
        <v>5</v>
      </c>
      <c r="AE299" s="46" t="str">
        <f t="shared" si="73"/>
        <v>H5AT75.</v>
      </c>
      <c r="AF299" s="46" t="str">
        <f t="shared" si="76"/>
        <v>H5AT75</v>
      </c>
      <c r="AG299" s="47"/>
      <c r="AH299" s="48"/>
      <c r="AI299" s="49"/>
    </row>
    <row r="300" spans="1:35" s="31" customFormat="1" ht="350.1" customHeight="1" x14ac:dyDescent="0.2">
      <c r="A300" s="35">
        <f>IF(ISBLANK(D300),"",COUNTA($D$2:D300))</f>
        <v>236</v>
      </c>
      <c r="B300" s="36">
        <f t="shared" si="65"/>
        <v>299</v>
      </c>
      <c r="C300" s="37"/>
      <c r="D300" s="36" t="s">
        <v>1180</v>
      </c>
      <c r="E300" s="36" t="s">
        <v>929</v>
      </c>
      <c r="F300" s="55" t="s">
        <v>1387</v>
      </c>
      <c r="G300" s="55" t="s">
        <v>1388</v>
      </c>
      <c r="H300" s="52" t="s">
        <v>1410</v>
      </c>
      <c r="I300" s="52" t="s">
        <v>1409</v>
      </c>
      <c r="J300" s="35" t="s">
        <v>1411</v>
      </c>
      <c r="K300" s="35">
        <v>1</v>
      </c>
      <c r="L300" s="53">
        <v>44197</v>
      </c>
      <c r="M300" s="53">
        <v>44353</v>
      </c>
      <c r="N300" s="61">
        <f t="shared" si="79"/>
        <v>22.285714285714285</v>
      </c>
      <c r="O300" s="36" t="s">
        <v>723</v>
      </c>
      <c r="P300" s="36" t="s">
        <v>2594</v>
      </c>
      <c r="Q300" s="38">
        <v>0</v>
      </c>
      <c r="R300" s="42">
        <f t="shared" si="67"/>
        <v>0</v>
      </c>
      <c r="S300" s="43">
        <f t="shared" si="68"/>
        <v>0</v>
      </c>
      <c r="T300" s="43">
        <f t="shared" si="69"/>
        <v>0</v>
      </c>
      <c r="U300" s="43">
        <f t="shared" si="70"/>
        <v>22.285714285714285</v>
      </c>
      <c r="V300" s="38"/>
      <c r="W300" s="44" t="str">
        <f t="shared" si="71"/>
        <v>VENCIDA</v>
      </c>
      <c r="X300" s="44" t="str">
        <f t="shared" si="72"/>
        <v>VENCIDO</v>
      </c>
      <c r="Y300" s="87" t="s">
        <v>1414</v>
      </c>
      <c r="Z300" s="35" t="str">
        <f t="shared" si="77"/>
        <v>H6AT75</v>
      </c>
      <c r="AA300" s="45">
        <f t="shared" si="66"/>
        <v>1</v>
      </c>
      <c r="AB300" s="45" t="str">
        <f t="shared" si="78"/>
        <v>H6AT75 - 1</v>
      </c>
      <c r="AC300" s="46">
        <f t="shared" si="74"/>
        <v>1</v>
      </c>
      <c r="AD300" s="46">
        <f t="shared" si="75"/>
        <v>1</v>
      </c>
      <c r="AE300" s="46" t="str">
        <f t="shared" si="73"/>
        <v>H6AT75.</v>
      </c>
      <c r="AF300" s="46" t="str">
        <f t="shared" si="76"/>
        <v>H6AT75</v>
      </c>
      <c r="AG300" s="47"/>
      <c r="AH300" s="48"/>
      <c r="AI300" s="49"/>
    </row>
    <row r="301" spans="1:35" s="31" customFormat="1" ht="350.1" customHeight="1" x14ac:dyDescent="0.2">
      <c r="A301" s="35">
        <f>IF(ISBLANK(D301),"",COUNTA($D$2:D301))</f>
        <v>237</v>
      </c>
      <c r="B301" s="36">
        <f t="shared" si="65"/>
        <v>300</v>
      </c>
      <c r="C301" s="37"/>
      <c r="D301" s="36" t="s">
        <v>1364</v>
      </c>
      <c r="E301" s="36" t="s">
        <v>1350</v>
      </c>
      <c r="F301" s="71" t="s">
        <v>1389</v>
      </c>
      <c r="G301" s="55" t="s">
        <v>1390</v>
      </c>
      <c r="H301" s="52" t="s">
        <v>2495</v>
      </c>
      <c r="I301" s="52" t="s">
        <v>2496</v>
      </c>
      <c r="J301" s="35" t="s">
        <v>2497</v>
      </c>
      <c r="K301" s="35">
        <v>2</v>
      </c>
      <c r="L301" s="53">
        <v>45139</v>
      </c>
      <c r="M301" s="53">
        <v>45230</v>
      </c>
      <c r="N301" s="61">
        <f t="shared" si="79"/>
        <v>13</v>
      </c>
      <c r="O301" s="38" t="s">
        <v>1595</v>
      </c>
      <c r="P301" s="36" t="s">
        <v>2499</v>
      </c>
      <c r="Q301" s="38">
        <v>0</v>
      </c>
      <c r="R301" s="42">
        <f t="shared" si="67"/>
        <v>0</v>
      </c>
      <c r="S301" s="43">
        <f t="shared" si="68"/>
        <v>0</v>
      </c>
      <c r="T301" s="43">
        <f t="shared" si="69"/>
        <v>0</v>
      </c>
      <c r="U301" s="43">
        <f t="shared" si="70"/>
        <v>0</v>
      </c>
      <c r="V301" s="38"/>
      <c r="W301" s="44" t="str">
        <f t="shared" si="71"/>
        <v>PRÓXIMA A VENCER</v>
      </c>
      <c r="X301" s="44" t="str">
        <f t="shared" si="72"/>
        <v>PRÓXIMO A VENCER</v>
      </c>
      <c r="Y301" s="87" t="s">
        <v>1414</v>
      </c>
      <c r="Z301" s="35" t="str">
        <f t="shared" si="77"/>
        <v>H7AT75</v>
      </c>
      <c r="AA301" s="45">
        <f t="shared" si="66"/>
        <v>1</v>
      </c>
      <c r="AB301" s="45" t="str">
        <f t="shared" si="78"/>
        <v>H7AT75 - 1</v>
      </c>
      <c r="AC301" s="46">
        <f t="shared" si="74"/>
        <v>2</v>
      </c>
      <c r="AD301" s="46">
        <f t="shared" si="75"/>
        <v>2</v>
      </c>
      <c r="AE301" s="46" t="str">
        <f t="shared" si="73"/>
        <v>H7AT75.</v>
      </c>
      <c r="AF301" s="46" t="str">
        <f t="shared" si="76"/>
        <v>H7AT75</v>
      </c>
      <c r="AG301" s="47"/>
      <c r="AH301" s="48"/>
      <c r="AI301" s="49"/>
    </row>
    <row r="302" spans="1:35" s="31" customFormat="1" ht="350.1" customHeight="1" x14ac:dyDescent="0.2">
      <c r="A302" s="35">
        <f>IF(ISBLANK(D302),"",COUNTA($D$2:D302))</f>
        <v>238</v>
      </c>
      <c r="B302" s="36">
        <f t="shared" si="65"/>
        <v>301</v>
      </c>
      <c r="C302" s="37"/>
      <c r="D302" s="36" t="s">
        <v>1180</v>
      </c>
      <c r="E302" s="36" t="s">
        <v>1401</v>
      </c>
      <c r="F302" s="55" t="s">
        <v>1391</v>
      </c>
      <c r="G302" s="55" t="s">
        <v>1392</v>
      </c>
      <c r="H302" s="52" t="s">
        <v>1359</v>
      </c>
      <c r="I302" s="52" t="s">
        <v>1354</v>
      </c>
      <c r="J302" s="35" t="s">
        <v>1404</v>
      </c>
      <c r="K302" s="35">
        <v>1</v>
      </c>
      <c r="L302" s="53">
        <v>44185</v>
      </c>
      <c r="M302" s="53">
        <v>44346</v>
      </c>
      <c r="N302" s="61">
        <f t="shared" si="79"/>
        <v>23</v>
      </c>
      <c r="O302" s="36" t="s">
        <v>1588</v>
      </c>
      <c r="P302" s="38" t="s">
        <v>2499</v>
      </c>
      <c r="Q302" s="38">
        <v>1</v>
      </c>
      <c r="R302" s="42">
        <f t="shared" si="67"/>
        <v>100</v>
      </c>
      <c r="S302" s="43">
        <f t="shared" si="68"/>
        <v>23</v>
      </c>
      <c r="T302" s="43">
        <f t="shared" si="69"/>
        <v>23</v>
      </c>
      <c r="U302" s="43">
        <f t="shared" si="70"/>
        <v>23</v>
      </c>
      <c r="V302" s="38"/>
      <c r="W302" s="44" t="str">
        <f t="shared" si="71"/>
        <v>CUMPLIDA</v>
      </c>
      <c r="X302" s="44" t="str">
        <f t="shared" si="72"/>
        <v>CUMPLIDO</v>
      </c>
      <c r="Y302" s="87" t="s">
        <v>1414</v>
      </c>
      <c r="Z302" s="35" t="str">
        <f t="shared" si="77"/>
        <v>H9AT75</v>
      </c>
      <c r="AA302" s="45">
        <f t="shared" si="66"/>
        <v>1</v>
      </c>
      <c r="AB302" s="45" t="str">
        <f t="shared" si="78"/>
        <v>H9AT75 - 1</v>
      </c>
      <c r="AC302" s="46">
        <f t="shared" si="74"/>
        <v>5</v>
      </c>
      <c r="AD302" s="46">
        <f t="shared" si="75"/>
        <v>5</v>
      </c>
      <c r="AE302" s="46" t="str">
        <f t="shared" si="73"/>
        <v>H9AT75.</v>
      </c>
      <c r="AF302" s="46" t="str">
        <f t="shared" si="76"/>
        <v>H9AT75</v>
      </c>
      <c r="AG302" s="47"/>
      <c r="AH302" s="48"/>
      <c r="AI302" s="49"/>
    </row>
    <row r="303" spans="1:35" s="31" customFormat="1" ht="350.1" customHeight="1" x14ac:dyDescent="0.2">
      <c r="A303" s="35">
        <f>IF(ISBLANK(D303),"",COUNTA($D$2:D303))</f>
        <v>239</v>
      </c>
      <c r="B303" s="36">
        <f t="shared" si="65"/>
        <v>302</v>
      </c>
      <c r="C303" s="37"/>
      <c r="D303" s="54" t="s">
        <v>1365</v>
      </c>
      <c r="E303" s="36" t="s">
        <v>1349</v>
      </c>
      <c r="F303" s="55" t="s">
        <v>1393</v>
      </c>
      <c r="G303" s="55" t="s">
        <v>1394</v>
      </c>
      <c r="H303" s="52" t="s">
        <v>1359</v>
      </c>
      <c r="I303" s="52" t="s">
        <v>1354</v>
      </c>
      <c r="J303" s="35" t="s">
        <v>1404</v>
      </c>
      <c r="K303" s="35">
        <v>1</v>
      </c>
      <c r="L303" s="53">
        <v>44185</v>
      </c>
      <c r="M303" s="53">
        <v>44346</v>
      </c>
      <c r="N303" s="61">
        <f t="shared" si="79"/>
        <v>23</v>
      </c>
      <c r="O303" s="36" t="s">
        <v>1588</v>
      </c>
      <c r="P303" s="38" t="s">
        <v>2499</v>
      </c>
      <c r="Q303" s="38">
        <v>1</v>
      </c>
      <c r="R303" s="42">
        <f t="shared" si="67"/>
        <v>100</v>
      </c>
      <c r="S303" s="43">
        <f t="shared" si="68"/>
        <v>23</v>
      </c>
      <c r="T303" s="43">
        <f t="shared" si="69"/>
        <v>23</v>
      </c>
      <c r="U303" s="43">
        <f t="shared" si="70"/>
        <v>23</v>
      </c>
      <c r="V303" s="38"/>
      <c r="W303" s="44" t="str">
        <f t="shared" si="71"/>
        <v>CUMPLIDA</v>
      </c>
      <c r="X303" s="44" t="str">
        <f t="shared" si="72"/>
        <v>CUMPLIDO</v>
      </c>
      <c r="Y303" s="87" t="s">
        <v>1414</v>
      </c>
      <c r="Z303" s="35" t="str">
        <f t="shared" si="77"/>
        <v>H10AT75</v>
      </c>
      <c r="AA303" s="45">
        <f t="shared" si="66"/>
        <v>1</v>
      </c>
      <c r="AB303" s="45" t="str">
        <f t="shared" si="78"/>
        <v>H10AT75 - 1</v>
      </c>
      <c r="AC303" s="46">
        <f t="shared" si="74"/>
        <v>5</v>
      </c>
      <c r="AD303" s="46">
        <f t="shared" si="75"/>
        <v>5</v>
      </c>
      <c r="AE303" s="46" t="str">
        <f t="shared" si="73"/>
        <v>H10AT75.</v>
      </c>
      <c r="AF303" s="46" t="str">
        <f t="shared" si="76"/>
        <v>H10AT75</v>
      </c>
      <c r="AG303" s="47"/>
      <c r="AH303" s="48"/>
      <c r="AI303" s="49"/>
    </row>
    <row r="304" spans="1:35" s="31" customFormat="1" ht="350.1" customHeight="1" x14ac:dyDescent="0.2">
      <c r="A304" s="35">
        <f>IF(ISBLANK(D304),"",COUNTA($D$2:D304))</f>
        <v>240</v>
      </c>
      <c r="B304" s="36">
        <f t="shared" si="65"/>
        <v>303</v>
      </c>
      <c r="C304" s="37"/>
      <c r="D304" s="54" t="s">
        <v>668</v>
      </c>
      <c r="E304" s="36" t="s">
        <v>1349</v>
      </c>
      <c r="F304" s="55" t="s">
        <v>1395</v>
      </c>
      <c r="G304" s="55" t="s">
        <v>1396</v>
      </c>
      <c r="H304" s="52" t="s">
        <v>1359</v>
      </c>
      <c r="I304" s="52" t="s">
        <v>1354</v>
      </c>
      <c r="J304" s="35" t="s">
        <v>1404</v>
      </c>
      <c r="K304" s="35">
        <v>1</v>
      </c>
      <c r="L304" s="53">
        <v>44185</v>
      </c>
      <c r="M304" s="53">
        <v>44346</v>
      </c>
      <c r="N304" s="61">
        <f t="shared" si="79"/>
        <v>23</v>
      </c>
      <c r="O304" s="36" t="s">
        <v>1588</v>
      </c>
      <c r="P304" s="38" t="s">
        <v>2499</v>
      </c>
      <c r="Q304" s="38">
        <v>1</v>
      </c>
      <c r="R304" s="42">
        <f t="shared" si="67"/>
        <v>100</v>
      </c>
      <c r="S304" s="43">
        <f t="shared" si="68"/>
        <v>23</v>
      </c>
      <c r="T304" s="43">
        <f t="shared" si="69"/>
        <v>23</v>
      </c>
      <c r="U304" s="43">
        <f t="shared" si="70"/>
        <v>23</v>
      </c>
      <c r="V304" s="38"/>
      <c r="W304" s="44" t="str">
        <f t="shared" si="71"/>
        <v>CUMPLIDA</v>
      </c>
      <c r="X304" s="44" t="str">
        <f t="shared" si="72"/>
        <v>CUMPLIDO</v>
      </c>
      <c r="Y304" s="87" t="s">
        <v>1414</v>
      </c>
      <c r="Z304" s="35" t="str">
        <f t="shared" si="77"/>
        <v>H11AT75</v>
      </c>
      <c r="AA304" s="45">
        <f t="shared" si="66"/>
        <v>1</v>
      </c>
      <c r="AB304" s="45" t="str">
        <f t="shared" si="78"/>
        <v>H11AT75 - 1</v>
      </c>
      <c r="AC304" s="46">
        <f t="shared" si="74"/>
        <v>5</v>
      </c>
      <c r="AD304" s="46">
        <f t="shared" si="75"/>
        <v>5</v>
      </c>
      <c r="AE304" s="46" t="str">
        <f t="shared" si="73"/>
        <v>H11AT75.</v>
      </c>
      <c r="AF304" s="46" t="str">
        <f t="shared" si="76"/>
        <v>H11AT75</v>
      </c>
      <c r="AG304" s="47"/>
      <c r="AH304" s="48"/>
      <c r="AI304" s="49"/>
    </row>
    <row r="305" spans="1:35" s="31" customFormat="1" ht="371.25" customHeight="1" x14ac:dyDescent="0.2">
      <c r="A305" s="35">
        <f>IF(ISBLANK(D305),"",COUNTA($D$2:D305))</f>
        <v>241</v>
      </c>
      <c r="B305" s="36">
        <f t="shared" si="65"/>
        <v>304</v>
      </c>
      <c r="C305" s="37"/>
      <c r="D305" s="36" t="s">
        <v>1180</v>
      </c>
      <c r="E305" s="36" t="s">
        <v>913</v>
      </c>
      <c r="F305" s="55" t="s">
        <v>1397</v>
      </c>
      <c r="G305" s="55" t="s">
        <v>1398</v>
      </c>
      <c r="H305" s="52" t="s">
        <v>1359</v>
      </c>
      <c r="I305" s="52" t="s">
        <v>1354</v>
      </c>
      <c r="J305" s="35" t="s">
        <v>1404</v>
      </c>
      <c r="K305" s="35">
        <v>1</v>
      </c>
      <c r="L305" s="53">
        <v>44185</v>
      </c>
      <c r="M305" s="53">
        <v>44346</v>
      </c>
      <c r="N305" s="61">
        <f t="shared" si="79"/>
        <v>23</v>
      </c>
      <c r="O305" s="36" t="s">
        <v>1588</v>
      </c>
      <c r="P305" s="38" t="s">
        <v>2499</v>
      </c>
      <c r="Q305" s="38">
        <v>1</v>
      </c>
      <c r="R305" s="42">
        <f t="shared" si="67"/>
        <v>100</v>
      </c>
      <c r="S305" s="43">
        <f t="shared" si="68"/>
        <v>23</v>
      </c>
      <c r="T305" s="43">
        <f t="shared" si="69"/>
        <v>23</v>
      </c>
      <c r="U305" s="43">
        <f t="shared" si="70"/>
        <v>23</v>
      </c>
      <c r="V305" s="38"/>
      <c r="W305" s="44" t="str">
        <f t="shared" si="71"/>
        <v>CUMPLIDA</v>
      </c>
      <c r="X305" s="44" t="str">
        <f t="shared" si="72"/>
        <v>CUMPLIDO</v>
      </c>
      <c r="Y305" s="87" t="s">
        <v>1414</v>
      </c>
      <c r="Z305" s="35" t="str">
        <f t="shared" si="77"/>
        <v>H12AT75</v>
      </c>
      <c r="AA305" s="45">
        <f t="shared" si="66"/>
        <v>1</v>
      </c>
      <c r="AB305" s="45" t="str">
        <f t="shared" si="78"/>
        <v>H12AT75 - 1</v>
      </c>
      <c r="AC305" s="46">
        <f t="shared" si="74"/>
        <v>5</v>
      </c>
      <c r="AD305" s="46">
        <f t="shared" si="75"/>
        <v>5</v>
      </c>
      <c r="AE305" s="46" t="str">
        <f t="shared" si="73"/>
        <v>H12AT75.</v>
      </c>
      <c r="AF305" s="46" t="str">
        <f t="shared" si="76"/>
        <v>H12AT75</v>
      </c>
      <c r="AG305" s="47"/>
      <c r="AH305" s="48"/>
      <c r="AI305" s="49"/>
    </row>
    <row r="306" spans="1:35" s="31" customFormat="1" ht="387" customHeight="1" x14ac:dyDescent="0.2">
      <c r="A306" s="35">
        <f>IF(ISBLANK(D306),"",COUNTA($D$2:D306))</f>
        <v>242</v>
      </c>
      <c r="B306" s="36">
        <f t="shared" si="65"/>
        <v>305</v>
      </c>
      <c r="C306" s="37"/>
      <c r="D306" s="36" t="s">
        <v>747</v>
      </c>
      <c r="E306" s="35" t="s">
        <v>1348</v>
      </c>
      <c r="F306" s="66" t="s">
        <v>1317</v>
      </c>
      <c r="G306" s="52" t="s">
        <v>1318</v>
      </c>
      <c r="H306" s="39" t="s">
        <v>1151</v>
      </c>
      <c r="I306" s="39" t="s">
        <v>1158</v>
      </c>
      <c r="J306" s="38" t="s">
        <v>1153</v>
      </c>
      <c r="K306" s="38">
        <v>1</v>
      </c>
      <c r="L306" s="40">
        <v>44185</v>
      </c>
      <c r="M306" s="40">
        <v>44285</v>
      </c>
      <c r="N306" s="61">
        <f t="shared" si="79"/>
        <v>14.285714285714286</v>
      </c>
      <c r="O306" s="38" t="s">
        <v>1589</v>
      </c>
      <c r="P306" s="36" t="s">
        <v>2506</v>
      </c>
      <c r="Q306" s="38">
        <v>1</v>
      </c>
      <c r="R306" s="42">
        <f t="shared" si="67"/>
        <v>100</v>
      </c>
      <c r="S306" s="43">
        <f t="shared" si="68"/>
        <v>14.285714285714286</v>
      </c>
      <c r="T306" s="43">
        <f t="shared" si="69"/>
        <v>14.285714285714286</v>
      </c>
      <c r="U306" s="43">
        <f t="shared" si="70"/>
        <v>14.285714285714286</v>
      </c>
      <c r="V306" s="38"/>
      <c r="W306" s="44" t="str">
        <f t="shared" si="71"/>
        <v>CUMPLIDA</v>
      </c>
      <c r="X306" s="44" t="str">
        <f t="shared" si="72"/>
        <v>CUMPLIDO</v>
      </c>
      <c r="Y306" s="87" t="s">
        <v>1351</v>
      </c>
      <c r="Z306" s="35" t="str">
        <f t="shared" si="77"/>
        <v>H1AC19</v>
      </c>
      <c r="AA306" s="45">
        <f t="shared" si="66"/>
        <v>1</v>
      </c>
      <c r="AB306" s="45" t="str">
        <f t="shared" si="78"/>
        <v>H1AC19 - 1</v>
      </c>
      <c r="AC306" s="46">
        <f t="shared" si="74"/>
        <v>5</v>
      </c>
      <c r="AD306" s="46">
        <f t="shared" si="75"/>
        <v>5</v>
      </c>
      <c r="AE306" s="46" t="str">
        <f t="shared" si="73"/>
        <v>H1AC19.</v>
      </c>
      <c r="AF306" s="46" t="str">
        <f t="shared" si="76"/>
        <v>H1AC19</v>
      </c>
      <c r="AG306" s="47"/>
      <c r="AH306" s="48"/>
      <c r="AI306" s="49"/>
    </row>
    <row r="307" spans="1:35" s="31" customFormat="1" ht="375.75" customHeight="1" x14ac:dyDescent="0.2">
      <c r="A307" s="35">
        <f>IF(ISBLANK(D307),"",COUNTA($D$2:D307))</f>
        <v>243</v>
      </c>
      <c r="B307" s="36">
        <f t="shared" si="65"/>
        <v>306</v>
      </c>
      <c r="C307" s="37"/>
      <c r="D307" s="36" t="s">
        <v>747</v>
      </c>
      <c r="E307" s="35" t="s">
        <v>1348</v>
      </c>
      <c r="F307" s="52" t="s">
        <v>1319</v>
      </c>
      <c r="G307" s="52" t="s">
        <v>1320</v>
      </c>
      <c r="H307" s="39" t="s">
        <v>1151</v>
      </c>
      <c r="I307" s="39" t="s">
        <v>1158</v>
      </c>
      <c r="J307" s="38" t="s">
        <v>1153</v>
      </c>
      <c r="K307" s="38">
        <v>1</v>
      </c>
      <c r="L307" s="40">
        <v>44185</v>
      </c>
      <c r="M307" s="40">
        <v>44285</v>
      </c>
      <c r="N307" s="61">
        <f t="shared" si="79"/>
        <v>14.285714285714286</v>
      </c>
      <c r="O307" s="38" t="s">
        <v>1589</v>
      </c>
      <c r="P307" s="36" t="s">
        <v>2506</v>
      </c>
      <c r="Q307" s="38">
        <v>1</v>
      </c>
      <c r="R307" s="42">
        <f t="shared" si="67"/>
        <v>100</v>
      </c>
      <c r="S307" s="43">
        <f t="shared" si="68"/>
        <v>14.285714285714286</v>
      </c>
      <c r="T307" s="43">
        <f t="shared" si="69"/>
        <v>14.285714285714286</v>
      </c>
      <c r="U307" s="43">
        <f t="shared" si="70"/>
        <v>14.285714285714286</v>
      </c>
      <c r="V307" s="38"/>
      <c r="W307" s="44" t="str">
        <f t="shared" si="71"/>
        <v>CUMPLIDA</v>
      </c>
      <c r="X307" s="44" t="str">
        <f t="shared" si="72"/>
        <v>CUMPLIDO</v>
      </c>
      <c r="Y307" s="87" t="s">
        <v>1351</v>
      </c>
      <c r="Z307" s="35" t="str">
        <f t="shared" si="77"/>
        <v>H2AC19</v>
      </c>
      <c r="AA307" s="45">
        <f t="shared" si="66"/>
        <v>1</v>
      </c>
      <c r="AB307" s="45" t="str">
        <f t="shared" si="78"/>
        <v>H2AC19 - 1</v>
      </c>
      <c r="AC307" s="46">
        <f t="shared" si="74"/>
        <v>5</v>
      </c>
      <c r="AD307" s="46">
        <f t="shared" si="75"/>
        <v>5</v>
      </c>
      <c r="AE307" s="46" t="str">
        <f t="shared" si="73"/>
        <v>H2AC19.</v>
      </c>
      <c r="AF307" s="46" t="str">
        <f t="shared" si="76"/>
        <v>H2AC19</v>
      </c>
      <c r="AG307" s="47"/>
      <c r="AH307" s="48"/>
      <c r="AI307" s="49"/>
    </row>
    <row r="308" spans="1:35" s="31" customFormat="1" ht="350.1" customHeight="1" x14ac:dyDescent="0.2">
      <c r="A308" s="35">
        <f>IF(ISBLANK(D308),"",COUNTA($D$2:D308))</f>
        <v>244</v>
      </c>
      <c r="B308" s="36">
        <f t="shared" si="65"/>
        <v>307</v>
      </c>
      <c r="C308" s="37"/>
      <c r="D308" s="35" t="s">
        <v>668</v>
      </c>
      <c r="E308" s="35" t="s">
        <v>1349</v>
      </c>
      <c r="F308" s="52" t="s">
        <v>1321</v>
      </c>
      <c r="G308" s="52" t="s">
        <v>1322</v>
      </c>
      <c r="H308" s="88" t="s">
        <v>1357</v>
      </c>
      <c r="I308" s="88" t="s">
        <v>1352</v>
      </c>
      <c r="J308" s="88" t="s">
        <v>1353</v>
      </c>
      <c r="K308" s="89">
        <v>1</v>
      </c>
      <c r="L308" s="56">
        <v>44225</v>
      </c>
      <c r="M308" s="56">
        <v>44347</v>
      </c>
      <c r="N308" s="61">
        <f t="shared" si="79"/>
        <v>17.428571428571427</v>
      </c>
      <c r="O308" s="54" t="s">
        <v>289</v>
      </c>
      <c r="P308" s="54" t="s">
        <v>2595</v>
      </c>
      <c r="Q308" s="38">
        <v>1</v>
      </c>
      <c r="R308" s="42">
        <f t="shared" si="67"/>
        <v>100</v>
      </c>
      <c r="S308" s="43">
        <f t="shared" si="68"/>
        <v>17.428571428571427</v>
      </c>
      <c r="T308" s="43">
        <f t="shared" si="69"/>
        <v>17.428571428571427</v>
      </c>
      <c r="U308" s="43">
        <f t="shared" si="70"/>
        <v>17.428571428571427</v>
      </c>
      <c r="V308" s="38"/>
      <c r="W308" s="44" t="str">
        <f t="shared" si="71"/>
        <v>CUMPLIDA</v>
      </c>
      <c r="X308" s="44" t="str">
        <f t="shared" si="72"/>
        <v>CUMPLIDO</v>
      </c>
      <c r="Y308" s="87" t="s">
        <v>1351</v>
      </c>
      <c r="Z308" s="35" t="str">
        <f t="shared" si="77"/>
        <v>H3AC19</v>
      </c>
      <c r="AA308" s="45">
        <f t="shared" si="66"/>
        <v>1</v>
      </c>
      <c r="AB308" s="45" t="str">
        <f t="shared" si="78"/>
        <v>H3AC19 - 1</v>
      </c>
      <c r="AC308" s="46">
        <f t="shared" si="74"/>
        <v>5</v>
      </c>
      <c r="AD308" s="46">
        <f t="shared" si="75"/>
        <v>5</v>
      </c>
      <c r="AE308" s="46" t="str">
        <f t="shared" si="73"/>
        <v>H3AC19.</v>
      </c>
      <c r="AF308" s="46" t="str">
        <f t="shared" si="76"/>
        <v>H3AC19</v>
      </c>
      <c r="AG308" s="47"/>
      <c r="AH308" s="48"/>
      <c r="AI308" s="49"/>
    </row>
    <row r="309" spans="1:35" s="31" customFormat="1" ht="350.1" customHeight="1" x14ac:dyDescent="0.2">
      <c r="A309" s="35">
        <f>IF(ISBLANK(D309),"",COUNTA($D$2:D309))</f>
        <v>245</v>
      </c>
      <c r="B309" s="36">
        <f t="shared" si="65"/>
        <v>308</v>
      </c>
      <c r="C309" s="37"/>
      <c r="D309" s="36" t="s">
        <v>667</v>
      </c>
      <c r="E309" s="35" t="s">
        <v>1350</v>
      </c>
      <c r="F309" s="52" t="s">
        <v>1323</v>
      </c>
      <c r="G309" s="52" t="s">
        <v>1324</v>
      </c>
      <c r="H309" s="39" t="s">
        <v>1151</v>
      </c>
      <c r="I309" s="39" t="s">
        <v>1158</v>
      </c>
      <c r="J309" s="38" t="s">
        <v>1153</v>
      </c>
      <c r="K309" s="38">
        <v>1</v>
      </c>
      <c r="L309" s="40">
        <v>44185</v>
      </c>
      <c r="M309" s="40">
        <v>44285</v>
      </c>
      <c r="N309" s="61">
        <f t="shared" si="79"/>
        <v>14.285714285714286</v>
      </c>
      <c r="O309" s="38" t="s">
        <v>1589</v>
      </c>
      <c r="P309" s="36" t="s">
        <v>2506</v>
      </c>
      <c r="Q309" s="38">
        <v>1</v>
      </c>
      <c r="R309" s="42">
        <f t="shared" si="67"/>
        <v>100</v>
      </c>
      <c r="S309" s="43">
        <f t="shared" si="68"/>
        <v>14.285714285714286</v>
      </c>
      <c r="T309" s="43">
        <f t="shared" si="69"/>
        <v>14.285714285714286</v>
      </c>
      <c r="U309" s="43">
        <f t="shared" si="70"/>
        <v>14.285714285714286</v>
      </c>
      <c r="V309" s="38"/>
      <c r="W309" s="44" t="str">
        <f t="shared" si="71"/>
        <v>CUMPLIDA</v>
      </c>
      <c r="X309" s="44" t="str">
        <f t="shared" si="72"/>
        <v>CUMPLIDO</v>
      </c>
      <c r="Y309" s="87" t="s">
        <v>1351</v>
      </c>
      <c r="Z309" s="35" t="str">
        <f t="shared" si="77"/>
        <v>H4AC19</v>
      </c>
      <c r="AA309" s="45">
        <f t="shared" si="66"/>
        <v>1</v>
      </c>
      <c r="AB309" s="45" t="str">
        <f t="shared" si="78"/>
        <v>H4AC19 - 1</v>
      </c>
      <c r="AC309" s="46">
        <f t="shared" si="74"/>
        <v>5</v>
      </c>
      <c r="AD309" s="46">
        <f t="shared" si="75"/>
        <v>5</v>
      </c>
      <c r="AE309" s="46" t="str">
        <f t="shared" si="73"/>
        <v>H4AC19.</v>
      </c>
      <c r="AF309" s="46" t="str">
        <f t="shared" si="76"/>
        <v>H4AC19</v>
      </c>
      <c r="AG309" s="47"/>
      <c r="AH309" s="48"/>
      <c r="AI309" s="49"/>
    </row>
    <row r="310" spans="1:35" s="31" customFormat="1" ht="350.1" customHeight="1" x14ac:dyDescent="0.2">
      <c r="A310" s="35">
        <f>IF(ISBLANK(D310),"",COUNTA($D$2:D310))</f>
        <v>246</v>
      </c>
      <c r="B310" s="36">
        <f t="shared" si="65"/>
        <v>309</v>
      </c>
      <c r="C310" s="37"/>
      <c r="D310" s="36" t="s">
        <v>667</v>
      </c>
      <c r="E310" s="35" t="s">
        <v>1182</v>
      </c>
      <c r="F310" s="52" t="s">
        <v>1325</v>
      </c>
      <c r="G310" s="52" t="s">
        <v>1326</v>
      </c>
      <c r="H310" s="39" t="s">
        <v>1151</v>
      </c>
      <c r="I310" s="39" t="s">
        <v>1158</v>
      </c>
      <c r="J310" s="38" t="s">
        <v>1153</v>
      </c>
      <c r="K310" s="38">
        <v>1</v>
      </c>
      <c r="L310" s="40">
        <v>44185</v>
      </c>
      <c r="M310" s="40">
        <v>44285</v>
      </c>
      <c r="N310" s="61">
        <f t="shared" si="79"/>
        <v>14.285714285714286</v>
      </c>
      <c r="O310" s="38" t="s">
        <v>1589</v>
      </c>
      <c r="P310" s="36" t="s">
        <v>2506</v>
      </c>
      <c r="Q310" s="38">
        <v>1</v>
      </c>
      <c r="R310" s="42">
        <f t="shared" si="67"/>
        <v>100</v>
      </c>
      <c r="S310" s="43">
        <f t="shared" si="68"/>
        <v>14.285714285714286</v>
      </c>
      <c r="T310" s="43">
        <f t="shared" si="69"/>
        <v>14.285714285714286</v>
      </c>
      <c r="U310" s="43">
        <f t="shared" si="70"/>
        <v>14.285714285714286</v>
      </c>
      <c r="V310" s="38"/>
      <c r="W310" s="44" t="str">
        <f t="shared" si="71"/>
        <v>CUMPLIDA</v>
      </c>
      <c r="X310" s="44" t="str">
        <f t="shared" si="72"/>
        <v>CUMPLIDO</v>
      </c>
      <c r="Y310" s="87" t="s">
        <v>1351</v>
      </c>
      <c r="Z310" s="35" t="str">
        <f t="shared" si="77"/>
        <v>H5AC19</v>
      </c>
      <c r="AA310" s="45">
        <f t="shared" si="66"/>
        <v>1</v>
      </c>
      <c r="AB310" s="45" t="str">
        <f t="shared" si="78"/>
        <v>H5AC19 - 1</v>
      </c>
      <c r="AC310" s="46">
        <f t="shared" si="74"/>
        <v>5</v>
      </c>
      <c r="AD310" s="46">
        <f t="shared" si="75"/>
        <v>5</v>
      </c>
      <c r="AE310" s="46" t="str">
        <f t="shared" si="73"/>
        <v>H5AC19.</v>
      </c>
      <c r="AF310" s="46" t="str">
        <f t="shared" si="76"/>
        <v>H5AC19</v>
      </c>
      <c r="AG310" s="47"/>
      <c r="AH310" s="48"/>
      <c r="AI310" s="49"/>
    </row>
    <row r="311" spans="1:35" s="31" customFormat="1" ht="350.1" customHeight="1" x14ac:dyDescent="0.2">
      <c r="A311" s="35">
        <f>IF(ISBLANK(D311),"",COUNTA($D$2:D311))</f>
        <v>247</v>
      </c>
      <c r="B311" s="36">
        <f t="shared" ref="B311:B374" si="80">ROW()-1</f>
        <v>310</v>
      </c>
      <c r="C311" s="37"/>
      <c r="D311" s="36" t="s">
        <v>750</v>
      </c>
      <c r="E311" s="35" t="s">
        <v>1350</v>
      </c>
      <c r="F311" s="52" t="s">
        <v>1327</v>
      </c>
      <c r="G311" s="52" t="s">
        <v>1328</v>
      </c>
      <c r="H311" s="39" t="s">
        <v>1151</v>
      </c>
      <c r="I311" s="39" t="s">
        <v>1158</v>
      </c>
      <c r="J311" s="38" t="s">
        <v>1153</v>
      </c>
      <c r="K311" s="38">
        <v>1</v>
      </c>
      <c r="L311" s="40">
        <v>44185</v>
      </c>
      <c r="M311" s="40">
        <v>44285</v>
      </c>
      <c r="N311" s="61">
        <f t="shared" si="79"/>
        <v>14.285714285714286</v>
      </c>
      <c r="O311" s="38" t="s">
        <v>1589</v>
      </c>
      <c r="P311" s="36" t="s">
        <v>2506</v>
      </c>
      <c r="Q311" s="38">
        <v>1</v>
      </c>
      <c r="R311" s="42">
        <f t="shared" si="67"/>
        <v>100</v>
      </c>
      <c r="S311" s="43">
        <f t="shared" si="68"/>
        <v>14.285714285714286</v>
      </c>
      <c r="T311" s="43">
        <f t="shared" si="69"/>
        <v>14.285714285714286</v>
      </c>
      <c r="U311" s="43">
        <f t="shared" si="70"/>
        <v>14.285714285714286</v>
      </c>
      <c r="V311" s="38"/>
      <c r="W311" s="44" t="str">
        <f t="shared" si="71"/>
        <v>CUMPLIDA</v>
      </c>
      <c r="X311" s="44" t="str">
        <f t="shared" si="72"/>
        <v>CUMPLIDO</v>
      </c>
      <c r="Y311" s="87" t="s">
        <v>1351</v>
      </c>
      <c r="Z311" s="35" t="str">
        <f t="shared" si="77"/>
        <v>H6AC19</v>
      </c>
      <c r="AA311" s="45">
        <f t="shared" si="66"/>
        <v>1</v>
      </c>
      <c r="AB311" s="45" t="str">
        <f t="shared" si="78"/>
        <v>H6AC19 - 1</v>
      </c>
      <c r="AC311" s="46">
        <f t="shared" si="74"/>
        <v>5</v>
      </c>
      <c r="AD311" s="46">
        <f t="shared" si="75"/>
        <v>5</v>
      </c>
      <c r="AE311" s="46" t="str">
        <f t="shared" si="73"/>
        <v>H6AC19.</v>
      </c>
      <c r="AF311" s="46" t="str">
        <f t="shared" si="76"/>
        <v>H6AC19</v>
      </c>
      <c r="AG311" s="47"/>
      <c r="AH311" s="48"/>
      <c r="AI311" s="49"/>
    </row>
    <row r="312" spans="1:35" s="31" customFormat="1" ht="350.1" customHeight="1" x14ac:dyDescent="0.2">
      <c r="A312" s="35">
        <f>IF(ISBLANK(D312),"",COUNTA($D$2:D312))</f>
        <v>248</v>
      </c>
      <c r="B312" s="36">
        <f t="shared" si="80"/>
        <v>311</v>
      </c>
      <c r="C312" s="37"/>
      <c r="D312" s="36" t="s">
        <v>668</v>
      </c>
      <c r="E312" s="35" t="s">
        <v>1182</v>
      </c>
      <c r="F312" s="52" t="s">
        <v>1329</v>
      </c>
      <c r="G312" s="52" t="s">
        <v>1330</v>
      </c>
      <c r="H312" s="39" t="s">
        <v>1151</v>
      </c>
      <c r="I312" s="39" t="s">
        <v>1158</v>
      </c>
      <c r="J312" s="38" t="s">
        <v>1153</v>
      </c>
      <c r="K312" s="38">
        <v>1</v>
      </c>
      <c r="L312" s="40">
        <v>44185</v>
      </c>
      <c r="M312" s="40">
        <v>44285</v>
      </c>
      <c r="N312" s="61">
        <f t="shared" si="79"/>
        <v>14.285714285714286</v>
      </c>
      <c r="O312" s="38" t="s">
        <v>1589</v>
      </c>
      <c r="P312" s="36" t="s">
        <v>2506</v>
      </c>
      <c r="Q312" s="38">
        <v>1</v>
      </c>
      <c r="R312" s="42">
        <f t="shared" si="67"/>
        <v>100</v>
      </c>
      <c r="S312" s="43">
        <f t="shared" si="68"/>
        <v>14.285714285714286</v>
      </c>
      <c r="T312" s="43">
        <f t="shared" si="69"/>
        <v>14.285714285714286</v>
      </c>
      <c r="U312" s="43">
        <f t="shared" si="70"/>
        <v>14.285714285714286</v>
      </c>
      <c r="V312" s="38"/>
      <c r="W312" s="44" t="str">
        <f t="shared" si="71"/>
        <v>CUMPLIDA</v>
      </c>
      <c r="X312" s="44" t="str">
        <f t="shared" si="72"/>
        <v>CUMPLIDO</v>
      </c>
      <c r="Y312" s="87" t="s">
        <v>1351</v>
      </c>
      <c r="Z312" s="35" t="str">
        <f t="shared" si="77"/>
        <v>H7AC19</v>
      </c>
      <c r="AA312" s="45">
        <f t="shared" si="66"/>
        <v>1</v>
      </c>
      <c r="AB312" s="45" t="str">
        <f t="shared" si="78"/>
        <v>H7AC19 - 1</v>
      </c>
      <c r="AC312" s="46">
        <f t="shared" si="74"/>
        <v>5</v>
      </c>
      <c r="AD312" s="46">
        <f t="shared" si="75"/>
        <v>5</v>
      </c>
      <c r="AE312" s="46" t="str">
        <f t="shared" si="73"/>
        <v>H7AC19.</v>
      </c>
      <c r="AF312" s="46" t="str">
        <f t="shared" si="76"/>
        <v>H7AC19</v>
      </c>
      <c r="AG312" s="47"/>
      <c r="AH312" s="48"/>
      <c r="AI312" s="49"/>
    </row>
    <row r="313" spans="1:35" s="31" customFormat="1" ht="350.1" customHeight="1" x14ac:dyDescent="0.2">
      <c r="A313" s="35">
        <f>IF(ISBLANK(D313),"",COUNTA($D$2:D313))</f>
        <v>249</v>
      </c>
      <c r="B313" s="36">
        <f t="shared" si="80"/>
        <v>312</v>
      </c>
      <c r="C313" s="37"/>
      <c r="D313" s="36" t="s">
        <v>667</v>
      </c>
      <c r="E313" s="35" t="s">
        <v>1182</v>
      </c>
      <c r="F313" s="52" t="s">
        <v>1331</v>
      </c>
      <c r="G313" s="52" t="s">
        <v>1332</v>
      </c>
      <c r="H313" s="39" t="s">
        <v>1151</v>
      </c>
      <c r="I313" s="39" t="s">
        <v>1158</v>
      </c>
      <c r="J313" s="38" t="s">
        <v>1153</v>
      </c>
      <c r="K313" s="38">
        <v>1</v>
      </c>
      <c r="L313" s="40">
        <v>44185</v>
      </c>
      <c r="M313" s="40">
        <v>44285</v>
      </c>
      <c r="N313" s="61">
        <f t="shared" si="79"/>
        <v>14.285714285714286</v>
      </c>
      <c r="O313" s="38" t="s">
        <v>1589</v>
      </c>
      <c r="P313" s="36" t="s">
        <v>2506</v>
      </c>
      <c r="Q313" s="38">
        <v>1</v>
      </c>
      <c r="R313" s="42">
        <f t="shared" si="67"/>
        <v>100</v>
      </c>
      <c r="S313" s="43">
        <f t="shared" si="68"/>
        <v>14.285714285714286</v>
      </c>
      <c r="T313" s="43">
        <f t="shared" si="69"/>
        <v>14.285714285714286</v>
      </c>
      <c r="U313" s="43">
        <f t="shared" si="70"/>
        <v>14.285714285714286</v>
      </c>
      <c r="V313" s="38"/>
      <c r="W313" s="44" t="str">
        <f t="shared" si="71"/>
        <v>CUMPLIDA</v>
      </c>
      <c r="X313" s="44" t="str">
        <f t="shared" si="72"/>
        <v>CUMPLIDO</v>
      </c>
      <c r="Y313" s="87" t="s">
        <v>1351</v>
      </c>
      <c r="Z313" s="35" t="str">
        <f t="shared" si="77"/>
        <v>H8AC19</v>
      </c>
      <c r="AA313" s="45">
        <f t="shared" si="66"/>
        <v>1</v>
      </c>
      <c r="AB313" s="45" t="str">
        <f t="shared" si="78"/>
        <v>H8AC19 - 1</v>
      </c>
      <c r="AC313" s="46">
        <f t="shared" si="74"/>
        <v>5</v>
      </c>
      <c r="AD313" s="46">
        <f t="shared" si="75"/>
        <v>5</v>
      </c>
      <c r="AE313" s="46" t="str">
        <f t="shared" si="73"/>
        <v>H8AC19.</v>
      </c>
      <c r="AF313" s="46" t="str">
        <f t="shared" si="76"/>
        <v>H8AC19</v>
      </c>
      <c r="AG313" s="47"/>
      <c r="AH313" s="48"/>
      <c r="AI313" s="49"/>
    </row>
    <row r="314" spans="1:35" s="31" customFormat="1" ht="350.1" customHeight="1" x14ac:dyDescent="0.2">
      <c r="A314" s="35">
        <f>IF(ISBLANK(D314),"",COUNTA($D$2:D314))</f>
        <v>250</v>
      </c>
      <c r="B314" s="36">
        <f t="shared" si="80"/>
        <v>313</v>
      </c>
      <c r="C314" s="37"/>
      <c r="D314" s="38" t="s">
        <v>667</v>
      </c>
      <c r="E314" s="54" t="s">
        <v>1275</v>
      </c>
      <c r="F314" s="55" t="s">
        <v>1333</v>
      </c>
      <c r="G314" s="55" t="s">
        <v>1334</v>
      </c>
      <c r="H314" s="39" t="s">
        <v>1358</v>
      </c>
      <c r="I314" s="39" t="s">
        <v>1354</v>
      </c>
      <c r="J314" s="39" t="s">
        <v>1355</v>
      </c>
      <c r="K314" s="38">
        <v>1</v>
      </c>
      <c r="L314" s="40">
        <v>44185</v>
      </c>
      <c r="M314" s="56">
        <v>44346</v>
      </c>
      <c r="N314" s="61">
        <f t="shared" si="79"/>
        <v>23</v>
      </c>
      <c r="O314" s="36" t="s">
        <v>1588</v>
      </c>
      <c r="P314" s="38" t="s">
        <v>2499</v>
      </c>
      <c r="Q314" s="38">
        <v>1</v>
      </c>
      <c r="R314" s="42">
        <f t="shared" si="67"/>
        <v>100</v>
      </c>
      <c r="S314" s="43">
        <f t="shared" si="68"/>
        <v>23</v>
      </c>
      <c r="T314" s="43">
        <f t="shared" si="69"/>
        <v>23</v>
      </c>
      <c r="U314" s="43">
        <f t="shared" si="70"/>
        <v>23</v>
      </c>
      <c r="V314" s="38"/>
      <c r="W314" s="44" t="str">
        <f t="shared" si="71"/>
        <v>CUMPLIDA</v>
      </c>
      <c r="X314" s="44" t="str">
        <f t="shared" si="72"/>
        <v>CUMPLIDO</v>
      </c>
      <c r="Y314" s="87" t="s">
        <v>1351</v>
      </c>
      <c r="Z314" s="35" t="str">
        <f t="shared" si="77"/>
        <v>H9AC19</v>
      </c>
      <c r="AA314" s="45">
        <f t="shared" ref="AA314:AA377" si="81">IF(A314&lt;&gt;"",1,AA313+1)</f>
        <v>1</v>
      </c>
      <c r="AB314" s="45" t="str">
        <f t="shared" si="78"/>
        <v>H9AC19 - 1</v>
      </c>
      <c r="AC314" s="46">
        <f t="shared" si="74"/>
        <v>5</v>
      </c>
      <c r="AD314" s="46">
        <f t="shared" si="75"/>
        <v>5</v>
      </c>
      <c r="AE314" s="46" t="str">
        <f t="shared" si="73"/>
        <v>H9AC19.</v>
      </c>
      <c r="AF314" s="46" t="str">
        <f t="shared" si="76"/>
        <v>H9AC19</v>
      </c>
      <c r="AG314" s="47"/>
      <c r="AH314" s="48"/>
      <c r="AI314" s="49"/>
    </row>
    <row r="315" spans="1:35" s="31" customFormat="1" ht="350.1" customHeight="1" x14ac:dyDescent="0.2">
      <c r="A315" s="35">
        <f>IF(ISBLANK(D315),"",COUNTA($D$2:D315))</f>
        <v>251</v>
      </c>
      <c r="B315" s="36">
        <f t="shared" si="80"/>
        <v>314</v>
      </c>
      <c r="C315" s="37"/>
      <c r="D315" s="38" t="s">
        <v>668</v>
      </c>
      <c r="E315" s="54" t="s">
        <v>1275</v>
      </c>
      <c r="F315" s="55" t="s">
        <v>1335</v>
      </c>
      <c r="G315" s="55" t="s">
        <v>1336</v>
      </c>
      <c r="H315" s="39" t="s">
        <v>1359</v>
      </c>
      <c r="I315" s="39" t="s">
        <v>1354</v>
      </c>
      <c r="J315" s="39" t="s">
        <v>1355</v>
      </c>
      <c r="K315" s="38">
        <v>1</v>
      </c>
      <c r="L315" s="40">
        <v>44185</v>
      </c>
      <c r="M315" s="56">
        <v>44346</v>
      </c>
      <c r="N315" s="61">
        <f t="shared" si="79"/>
        <v>23</v>
      </c>
      <c r="O315" s="36" t="s">
        <v>1588</v>
      </c>
      <c r="P315" s="38" t="s">
        <v>2499</v>
      </c>
      <c r="Q315" s="38">
        <v>1</v>
      </c>
      <c r="R315" s="42">
        <f t="shared" si="67"/>
        <v>100</v>
      </c>
      <c r="S315" s="43">
        <f t="shared" si="68"/>
        <v>23</v>
      </c>
      <c r="T315" s="43">
        <f t="shared" si="69"/>
        <v>23</v>
      </c>
      <c r="U315" s="43">
        <f t="shared" si="70"/>
        <v>23</v>
      </c>
      <c r="V315" s="38"/>
      <c r="W315" s="44" t="str">
        <f t="shared" si="71"/>
        <v>CUMPLIDA</v>
      </c>
      <c r="X315" s="44" t="str">
        <f t="shared" si="72"/>
        <v>CUMPLIDO</v>
      </c>
      <c r="Y315" s="87" t="s">
        <v>1351</v>
      </c>
      <c r="Z315" s="35" t="str">
        <f t="shared" si="77"/>
        <v>H10AC19</v>
      </c>
      <c r="AA315" s="45">
        <f t="shared" si="81"/>
        <v>1</v>
      </c>
      <c r="AB315" s="45" t="str">
        <f t="shared" si="78"/>
        <v>H10AC19 - 1</v>
      </c>
      <c r="AC315" s="46">
        <f t="shared" si="74"/>
        <v>5</v>
      </c>
      <c r="AD315" s="46">
        <f t="shared" si="75"/>
        <v>5</v>
      </c>
      <c r="AE315" s="46" t="str">
        <f t="shared" si="73"/>
        <v>H10AC19.</v>
      </c>
      <c r="AF315" s="46" t="str">
        <f t="shared" si="76"/>
        <v>H10AC19</v>
      </c>
      <c r="AG315" s="47"/>
      <c r="AH315" s="48"/>
      <c r="AI315" s="49"/>
    </row>
    <row r="316" spans="1:35" s="31" customFormat="1" ht="350.1" customHeight="1" x14ac:dyDescent="0.2">
      <c r="A316" s="35">
        <f>IF(ISBLANK(D316),"",COUNTA($D$2:D316))</f>
        <v>252</v>
      </c>
      <c r="B316" s="36">
        <f t="shared" si="80"/>
        <v>315</v>
      </c>
      <c r="C316" s="37"/>
      <c r="D316" s="38" t="s">
        <v>667</v>
      </c>
      <c r="E316" s="54" t="s">
        <v>1275</v>
      </c>
      <c r="F316" s="55" t="s">
        <v>1337</v>
      </c>
      <c r="G316" s="55" t="s">
        <v>1338</v>
      </c>
      <c r="H316" s="39" t="s">
        <v>1359</v>
      </c>
      <c r="I316" s="39" t="s">
        <v>1354</v>
      </c>
      <c r="J316" s="39" t="s">
        <v>1355</v>
      </c>
      <c r="K316" s="38">
        <v>1</v>
      </c>
      <c r="L316" s="40">
        <v>44185</v>
      </c>
      <c r="M316" s="56">
        <v>44346</v>
      </c>
      <c r="N316" s="61">
        <f t="shared" si="79"/>
        <v>23</v>
      </c>
      <c r="O316" s="36" t="s">
        <v>1588</v>
      </c>
      <c r="P316" s="38" t="s">
        <v>2499</v>
      </c>
      <c r="Q316" s="38">
        <v>1</v>
      </c>
      <c r="R316" s="42">
        <f t="shared" si="67"/>
        <v>100</v>
      </c>
      <c r="S316" s="43">
        <f t="shared" si="68"/>
        <v>23</v>
      </c>
      <c r="T316" s="43">
        <f t="shared" si="69"/>
        <v>23</v>
      </c>
      <c r="U316" s="43">
        <f t="shared" si="70"/>
        <v>23</v>
      </c>
      <c r="V316" s="38"/>
      <c r="W316" s="44" t="str">
        <f t="shared" si="71"/>
        <v>CUMPLIDA</v>
      </c>
      <c r="X316" s="44" t="str">
        <f t="shared" si="72"/>
        <v>CUMPLIDO</v>
      </c>
      <c r="Y316" s="87" t="s">
        <v>1351</v>
      </c>
      <c r="Z316" s="35" t="str">
        <f t="shared" si="77"/>
        <v>H11AC19</v>
      </c>
      <c r="AA316" s="45">
        <f t="shared" si="81"/>
        <v>1</v>
      </c>
      <c r="AB316" s="45" t="str">
        <f t="shared" si="78"/>
        <v>H11AC19 - 1</v>
      </c>
      <c r="AC316" s="46">
        <f t="shared" si="74"/>
        <v>5</v>
      </c>
      <c r="AD316" s="46">
        <f t="shared" si="75"/>
        <v>5</v>
      </c>
      <c r="AE316" s="46" t="str">
        <f t="shared" si="73"/>
        <v>H11AC19.</v>
      </c>
      <c r="AF316" s="46" t="str">
        <f t="shared" si="76"/>
        <v>H11AC19</v>
      </c>
      <c r="AG316" s="47"/>
      <c r="AH316" s="48"/>
      <c r="AI316" s="49"/>
    </row>
    <row r="317" spans="1:35" s="31" customFormat="1" ht="350.1" customHeight="1" x14ac:dyDescent="0.2">
      <c r="A317" s="35">
        <f>IF(ISBLANK(D317),"",COUNTA($D$2:D317))</f>
        <v>253</v>
      </c>
      <c r="B317" s="36">
        <f t="shared" si="80"/>
        <v>316</v>
      </c>
      <c r="C317" s="37"/>
      <c r="D317" s="38" t="s">
        <v>668</v>
      </c>
      <c r="E317" s="54" t="s">
        <v>1275</v>
      </c>
      <c r="F317" s="55" t="s">
        <v>1339</v>
      </c>
      <c r="G317" s="55" t="s">
        <v>1340</v>
      </c>
      <c r="H317" s="39" t="s">
        <v>1360</v>
      </c>
      <c r="I317" s="39" t="s">
        <v>1354</v>
      </c>
      <c r="J317" s="39" t="s">
        <v>1355</v>
      </c>
      <c r="K317" s="38">
        <v>1</v>
      </c>
      <c r="L317" s="40">
        <v>44185</v>
      </c>
      <c r="M317" s="56">
        <v>44346</v>
      </c>
      <c r="N317" s="61">
        <f t="shared" si="79"/>
        <v>23</v>
      </c>
      <c r="O317" s="36" t="s">
        <v>1588</v>
      </c>
      <c r="P317" s="38" t="s">
        <v>2499</v>
      </c>
      <c r="Q317" s="38">
        <v>1</v>
      </c>
      <c r="R317" s="42">
        <f t="shared" si="67"/>
        <v>100</v>
      </c>
      <c r="S317" s="43">
        <f t="shared" si="68"/>
        <v>23</v>
      </c>
      <c r="T317" s="43">
        <f t="shared" si="69"/>
        <v>23</v>
      </c>
      <c r="U317" s="43">
        <f t="shared" si="70"/>
        <v>23</v>
      </c>
      <c r="V317" s="38"/>
      <c r="W317" s="44" t="str">
        <f t="shared" si="71"/>
        <v>CUMPLIDA</v>
      </c>
      <c r="X317" s="44" t="str">
        <f t="shared" si="72"/>
        <v>CUMPLIDO</v>
      </c>
      <c r="Y317" s="87" t="s">
        <v>1351</v>
      </c>
      <c r="Z317" s="35" t="str">
        <f t="shared" si="77"/>
        <v>H12AC19</v>
      </c>
      <c r="AA317" s="45">
        <f t="shared" si="81"/>
        <v>1</v>
      </c>
      <c r="AB317" s="45" t="str">
        <f t="shared" si="78"/>
        <v>H12AC19 - 1</v>
      </c>
      <c r="AC317" s="46">
        <f t="shared" si="74"/>
        <v>5</v>
      </c>
      <c r="AD317" s="46">
        <f t="shared" si="75"/>
        <v>5</v>
      </c>
      <c r="AE317" s="46" t="str">
        <f t="shared" si="73"/>
        <v>H12AC19.</v>
      </c>
      <c r="AF317" s="46" t="str">
        <f t="shared" si="76"/>
        <v>H12AC19</v>
      </c>
      <c r="AG317" s="47"/>
      <c r="AH317" s="48"/>
      <c r="AI317" s="49"/>
    </row>
    <row r="318" spans="1:35" s="31" customFormat="1" ht="350.1" customHeight="1" x14ac:dyDescent="0.2">
      <c r="A318" s="35">
        <f>IF(ISBLANK(D318),"",COUNTA($D$2:D318))</f>
        <v>254</v>
      </c>
      <c r="B318" s="36">
        <f t="shared" si="80"/>
        <v>317</v>
      </c>
      <c r="C318" s="37"/>
      <c r="D318" s="38" t="s">
        <v>668</v>
      </c>
      <c r="E318" s="54" t="s">
        <v>1275</v>
      </c>
      <c r="F318" s="55" t="s">
        <v>1341</v>
      </c>
      <c r="G318" s="55" t="s">
        <v>1342</v>
      </c>
      <c r="H318" s="39" t="s">
        <v>1360</v>
      </c>
      <c r="I318" s="39" t="s">
        <v>1354</v>
      </c>
      <c r="J318" s="39" t="s">
        <v>1355</v>
      </c>
      <c r="K318" s="38">
        <v>1</v>
      </c>
      <c r="L318" s="40">
        <v>44185</v>
      </c>
      <c r="M318" s="56">
        <v>44346</v>
      </c>
      <c r="N318" s="61">
        <f t="shared" si="79"/>
        <v>23</v>
      </c>
      <c r="O318" s="36" t="s">
        <v>1588</v>
      </c>
      <c r="P318" s="38" t="s">
        <v>2499</v>
      </c>
      <c r="Q318" s="38">
        <v>1</v>
      </c>
      <c r="R318" s="42">
        <f t="shared" si="67"/>
        <v>100</v>
      </c>
      <c r="S318" s="43">
        <f t="shared" si="68"/>
        <v>23</v>
      </c>
      <c r="T318" s="43">
        <f t="shared" si="69"/>
        <v>23</v>
      </c>
      <c r="U318" s="43">
        <f t="shared" si="70"/>
        <v>23</v>
      </c>
      <c r="V318" s="38"/>
      <c r="W318" s="44" t="str">
        <f t="shared" si="71"/>
        <v>CUMPLIDA</v>
      </c>
      <c r="X318" s="44" t="str">
        <f t="shared" si="72"/>
        <v>CUMPLIDO</v>
      </c>
      <c r="Y318" s="87" t="s">
        <v>1351</v>
      </c>
      <c r="Z318" s="35" t="str">
        <f t="shared" si="77"/>
        <v>H14AC19</v>
      </c>
      <c r="AA318" s="45">
        <f t="shared" si="81"/>
        <v>1</v>
      </c>
      <c r="AB318" s="45" t="str">
        <f t="shared" si="78"/>
        <v>H14AC19 - 1</v>
      </c>
      <c r="AC318" s="46">
        <f t="shared" si="74"/>
        <v>5</v>
      </c>
      <c r="AD318" s="46">
        <f t="shared" si="75"/>
        <v>5</v>
      </c>
      <c r="AE318" s="46" t="str">
        <f t="shared" si="73"/>
        <v>H14AC19.</v>
      </c>
      <c r="AF318" s="46" t="str">
        <f t="shared" si="76"/>
        <v>H14AC19</v>
      </c>
      <c r="AG318" s="47"/>
      <c r="AH318" s="48"/>
      <c r="AI318" s="49"/>
    </row>
    <row r="319" spans="1:35" s="31" customFormat="1" ht="350.1" customHeight="1" x14ac:dyDescent="0.2">
      <c r="A319" s="35">
        <f>IF(ISBLANK(D319),"",COUNTA($D$2:D319))</f>
        <v>255</v>
      </c>
      <c r="B319" s="36">
        <f t="shared" si="80"/>
        <v>318</v>
      </c>
      <c r="C319" s="37"/>
      <c r="D319" s="38" t="s">
        <v>1343</v>
      </c>
      <c r="E319" s="54" t="s">
        <v>1348</v>
      </c>
      <c r="F319" s="55" t="s">
        <v>1344</v>
      </c>
      <c r="G319" s="55" t="s">
        <v>1345</v>
      </c>
      <c r="H319" s="39" t="s">
        <v>1151</v>
      </c>
      <c r="I319" s="39" t="s">
        <v>1158</v>
      </c>
      <c r="J319" s="38" t="s">
        <v>1153</v>
      </c>
      <c r="K319" s="38">
        <v>1</v>
      </c>
      <c r="L319" s="40">
        <v>44185</v>
      </c>
      <c r="M319" s="40">
        <v>44285</v>
      </c>
      <c r="N319" s="61">
        <f t="shared" si="79"/>
        <v>14.285714285714286</v>
      </c>
      <c r="O319" s="38" t="s">
        <v>1589</v>
      </c>
      <c r="P319" s="36" t="s">
        <v>2506</v>
      </c>
      <c r="Q319" s="38">
        <v>1</v>
      </c>
      <c r="R319" s="42">
        <f t="shared" si="67"/>
        <v>100</v>
      </c>
      <c r="S319" s="43">
        <f t="shared" si="68"/>
        <v>14.285714285714286</v>
      </c>
      <c r="T319" s="43">
        <f t="shared" si="69"/>
        <v>14.285714285714286</v>
      </c>
      <c r="U319" s="43">
        <f t="shared" si="70"/>
        <v>14.285714285714286</v>
      </c>
      <c r="V319" s="38"/>
      <c r="W319" s="44" t="str">
        <f t="shared" si="71"/>
        <v>CUMPLIDA</v>
      </c>
      <c r="X319" s="44" t="str">
        <f t="shared" si="72"/>
        <v>CUMPLIDO</v>
      </c>
      <c r="Y319" s="87" t="s">
        <v>1351</v>
      </c>
      <c r="Z319" s="35" t="str">
        <f t="shared" si="77"/>
        <v>H15AC19</v>
      </c>
      <c r="AA319" s="45">
        <f t="shared" si="81"/>
        <v>1</v>
      </c>
      <c r="AB319" s="45" t="str">
        <f t="shared" si="78"/>
        <v>H15AC19 - 1</v>
      </c>
      <c r="AC319" s="46">
        <f t="shared" si="74"/>
        <v>5</v>
      </c>
      <c r="AD319" s="46">
        <f t="shared" si="75"/>
        <v>5</v>
      </c>
      <c r="AE319" s="46" t="str">
        <f t="shared" si="73"/>
        <v>H15AC19.</v>
      </c>
      <c r="AF319" s="46" t="str">
        <f t="shared" si="76"/>
        <v>H15AC19</v>
      </c>
      <c r="AG319" s="47"/>
      <c r="AH319" s="48"/>
      <c r="AI319" s="49"/>
    </row>
    <row r="320" spans="1:35" s="31" customFormat="1" ht="350.1" customHeight="1" x14ac:dyDescent="0.2">
      <c r="A320" s="35">
        <f>IF(ISBLANK(D320),"",COUNTA($D$2:D320))</f>
        <v>256</v>
      </c>
      <c r="B320" s="36">
        <f t="shared" si="80"/>
        <v>319</v>
      </c>
      <c r="C320" s="37"/>
      <c r="D320" s="38" t="s">
        <v>667</v>
      </c>
      <c r="E320" s="54" t="s">
        <v>1275</v>
      </c>
      <c r="F320" s="55" t="s">
        <v>1346</v>
      </c>
      <c r="G320" s="55" t="s">
        <v>1347</v>
      </c>
      <c r="H320" s="39" t="s">
        <v>1361</v>
      </c>
      <c r="I320" s="39" t="s">
        <v>1356</v>
      </c>
      <c r="J320" s="39" t="s">
        <v>1355</v>
      </c>
      <c r="K320" s="38">
        <v>1</v>
      </c>
      <c r="L320" s="40">
        <v>44185</v>
      </c>
      <c r="M320" s="56">
        <v>44346</v>
      </c>
      <c r="N320" s="61">
        <f t="shared" si="79"/>
        <v>23</v>
      </c>
      <c r="O320" s="36" t="s">
        <v>1588</v>
      </c>
      <c r="P320" s="38" t="s">
        <v>2499</v>
      </c>
      <c r="Q320" s="38">
        <v>1</v>
      </c>
      <c r="R320" s="42">
        <f t="shared" si="67"/>
        <v>100</v>
      </c>
      <c r="S320" s="43">
        <f t="shared" si="68"/>
        <v>23</v>
      </c>
      <c r="T320" s="43">
        <f t="shared" si="69"/>
        <v>23</v>
      </c>
      <c r="U320" s="43">
        <f t="shared" si="70"/>
        <v>23</v>
      </c>
      <c r="V320" s="38"/>
      <c r="W320" s="44" t="str">
        <f t="shared" si="71"/>
        <v>CUMPLIDA</v>
      </c>
      <c r="X320" s="44" t="str">
        <f t="shared" si="72"/>
        <v>CUMPLIDO</v>
      </c>
      <c r="Y320" s="87" t="s">
        <v>1351</v>
      </c>
      <c r="Z320" s="35" t="str">
        <f t="shared" si="77"/>
        <v>H17AC19</v>
      </c>
      <c r="AA320" s="45">
        <f t="shared" si="81"/>
        <v>1</v>
      </c>
      <c r="AB320" s="45" t="str">
        <f t="shared" si="78"/>
        <v>H17AC19 - 1</v>
      </c>
      <c r="AC320" s="46">
        <f t="shared" si="74"/>
        <v>5</v>
      </c>
      <c r="AD320" s="46">
        <f t="shared" si="75"/>
        <v>5</v>
      </c>
      <c r="AE320" s="46" t="str">
        <f t="shared" si="73"/>
        <v>H17AC19.</v>
      </c>
      <c r="AF320" s="46" t="str">
        <f t="shared" si="76"/>
        <v>H17AC19</v>
      </c>
      <c r="AG320" s="47"/>
      <c r="AH320" s="48"/>
      <c r="AI320" s="49"/>
    </row>
    <row r="321" spans="1:35" s="31" customFormat="1" ht="350.1" customHeight="1" x14ac:dyDescent="0.2">
      <c r="A321" s="35">
        <f>IF(ISBLANK(D321),"",COUNTA($D$2:D321))</f>
        <v>257</v>
      </c>
      <c r="B321" s="36">
        <f t="shared" si="80"/>
        <v>320</v>
      </c>
      <c r="C321" s="37"/>
      <c r="D321" s="36" t="s">
        <v>1282</v>
      </c>
      <c r="E321" s="36" t="s">
        <v>1275</v>
      </c>
      <c r="F321" s="52" t="s">
        <v>1416</v>
      </c>
      <c r="G321" s="52" t="s">
        <v>1293</v>
      </c>
      <c r="H321" s="52" t="s">
        <v>1563</v>
      </c>
      <c r="I321" s="52" t="s">
        <v>1564</v>
      </c>
      <c r="J321" s="52" t="s">
        <v>1565</v>
      </c>
      <c r="K321" s="35">
        <v>1</v>
      </c>
      <c r="L321" s="53">
        <v>44084</v>
      </c>
      <c r="M321" s="53">
        <v>44196</v>
      </c>
      <c r="N321" s="61">
        <f t="shared" si="79"/>
        <v>16</v>
      </c>
      <c r="O321" s="36" t="s">
        <v>1598</v>
      </c>
      <c r="P321" s="38" t="s">
        <v>2588</v>
      </c>
      <c r="Q321" s="38">
        <v>1</v>
      </c>
      <c r="R321" s="42">
        <f t="shared" si="67"/>
        <v>100</v>
      </c>
      <c r="S321" s="43">
        <f t="shared" si="68"/>
        <v>16</v>
      </c>
      <c r="T321" s="43">
        <f t="shared" si="69"/>
        <v>16</v>
      </c>
      <c r="U321" s="43">
        <f t="shared" si="70"/>
        <v>16</v>
      </c>
      <c r="V321" s="38"/>
      <c r="W321" s="44" t="str">
        <f t="shared" si="71"/>
        <v>CUMPLIDA</v>
      </c>
      <c r="X321" s="44" t="str">
        <f t="shared" si="72"/>
        <v>VENCIDO</v>
      </c>
      <c r="Y321" s="87" t="s">
        <v>1415</v>
      </c>
      <c r="Z321" s="35" t="str">
        <f t="shared" si="77"/>
        <v>H1AT75-OCAD</v>
      </c>
      <c r="AA321" s="45">
        <f t="shared" si="81"/>
        <v>1</v>
      </c>
      <c r="AB321" s="45" t="str">
        <f t="shared" si="78"/>
        <v>H1AT75-OCAD - 1</v>
      </c>
      <c r="AC321" s="46">
        <f t="shared" si="74"/>
        <v>5</v>
      </c>
      <c r="AD321" s="46">
        <f t="shared" si="75"/>
        <v>1</v>
      </c>
      <c r="AE321" s="46" t="str">
        <f t="shared" si="73"/>
        <v>H1AT75-OCAD</v>
      </c>
      <c r="AF321" s="46" t="str">
        <f t="shared" si="76"/>
        <v>H1AT75-OCAD</v>
      </c>
      <c r="AG321" s="47"/>
      <c r="AH321" s="48"/>
      <c r="AI321" s="49"/>
    </row>
    <row r="322" spans="1:35" s="31" customFormat="1" ht="383.25" customHeight="1" x14ac:dyDescent="0.2">
      <c r="A322" s="35" t="str">
        <f>IF(ISBLANK(D322),"",COUNTA($D$2:D322))</f>
        <v/>
      </c>
      <c r="B322" s="36">
        <f t="shared" si="80"/>
        <v>321</v>
      </c>
      <c r="C322" s="37"/>
      <c r="D322" s="36"/>
      <c r="E322" s="36" t="s">
        <v>1275</v>
      </c>
      <c r="F322" s="52" t="s">
        <v>1417</v>
      </c>
      <c r="G322" s="52" t="s">
        <v>1294</v>
      </c>
      <c r="H322" s="52" t="s">
        <v>1285</v>
      </c>
      <c r="I322" s="52" t="s">
        <v>1283</v>
      </c>
      <c r="J322" s="35" t="s">
        <v>1041</v>
      </c>
      <c r="K322" s="35">
        <v>16</v>
      </c>
      <c r="L322" s="53">
        <v>44104</v>
      </c>
      <c r="M322" s="53">
        <v>44561</v>
      </c>
      <c r="N322" s="61">
        <f t="shared" si="79"/>
        <v>65.285714285714292</v>
      </c>
      <c r="O322" s="38" t="s">
        <v>1595</v>
      </c>
      <c r="P322" s="36" t="s">
        <v>2499</v>
      </c>
      <c r="Q322" s="38">
        <v>0</v>
      </c>
      <c r="R322" s="42">
        <f t="shared" ref="R322:R385" si="82">IF(Q322/K322&gt;1,100,+Q322/K322*100)</f>
        <v>0</v>
      </c>
      <c r="S322" s="43">
        <f t="shared" ref="S322:S385" si="83">+N322*R322/100</f>
        <v>0</v>
      </c>
      <c r="T322" s="43">
        <f t="shared" ref="T322:T385" si="84">IF(M322&lt;=$AH$1,S322,0)</f>
        <v>0</v>
      </c>
      <c r="U322" s="43">
        <f t="shared" ref="U322:U385" si="85">IF($AH$1&gt;=M322,N322,0)</f>
        <v>65.285714285714292</v>
      </c>
      <c r="V322" s="38"/>
      <c r="W322" s="44" t="str">
        <f t="shared" ref="W322:W385" si="86">IF(R322=100,"CUMPLIDA",IF(M322-$AH$1&lt;0,"VENCIDA",IF(M322-$AH$1&lt;=30,"PRÓXIMA A VENCER",IF(R322&gt;0,"CON AVANCE","EN TERMINO"))))</f>
        <v>VENCIDA</v>
      </c>
      <c r="X322" s="44" t="str">
        <f t="shared" ref="X322:X385" si="87">IF(A322&lt;&gt;"",IF(AD322=1,"VENCIDO",IF(AD322=2,"PRÓXIMO A VENCER",IF(AD322=3,"EN TERMINO",IF(AD322=4,"CON AVANCE",IF(AD322=5,"CUMPLIDO",))))),"")</f>
        <v/>
      </c>
      <c r="Y322" s="87" t="s">
        <v>1415</v>
      </c>
      <c r="Z322" s="35" t="str">
        <f t="shared" si="77"/>
        <v>H1AT75-OCAD</v>
      </c>
      <c r="AA322" s="45">
        <f t="shared" si="81"/>
        <v>2</v>
      </c>
      <c r="AB322" s="45" t="str">
        <f t="shared" si="78"/>
        <v>H1AT75-OCAD - 2</v>
      </c>
      <c r="AC322" s="46">
        <f t="shared" si="74"/>
        <v>1</v>
      </c>
      <c r="AD322" s="46">
        <f t="shared" si="75"/>
        <v>1</v>
      </c>
      <c r="AE322" s="46" t="str">
        <f t="shared" ref="AE322:AE385" si="88">IF(A322&lt;&gt;"",MID(F322,1,FIND(" ",F322,1)-1),AE321)</f>
        <v>H1AT75-OCAD</v>
      </c>
      <c r="AF322" s="46" t="str">
        <f t="shared" si="76"/>
        <v>H1AT75-OCAD</v>
      </c>
      <c r="AG322" s="47"/>
      <c r="AH322" s="48"/>
      <c r="AI322" s="49"/>
    </row>
    <row r="323" spans="1:35" s="31" customFormat="1" ht="350.1" customHeight="1" x14ac:dyDescent="0.2">
      <c r="A323" s="35" t="str">
        <f>IF(ISBLANK(D323),"",COUNTA($D$2:D323))</f>
        <v/>
      </c>
      <c r="B323" s="36">
        <f t="shared" si="80"/>
        <v>322</v>
      </c>
      <c r="C323" s="37"/>
      <c r="D323" s="36"/>
      <c r="E323" s="36" t="s">
        <v>1275</v>
      </c>
      <c r="F323" s="52" t="s">
        <v>1418</v>
      </c>
      <c r="G323" s="52" t="s">
        <v>1295</v>
      </c>
      <c r="H323" s="52" t="s">
        <v>1296</v>
      </c>
      <c r="I323" s="52" t="s">
        <v>1297</v>
      </c>
      <c r="J323" s="52" t="s">
        <v>1284</v>
      </c>
      <c r="K323" s="35">
        <v>1</v>
      </c>
      <c r="L323" s="53">
        <v>44084</v>
      </c>
      <c r="M323" s="53">
        <v>44196</v>
      </c>
      <c r="N323" s="61">
        <f t="shared" si="79"/>
        <v>16</v>
      </c>
      <c r="O323" s="38" t="s">
        <v>1595</v>
      </c>
      <c r="P323" s="36" t="s">
        <v>2499</v>
      </c>
      <c r="Q323" s="38">
        <v>0</v>
      </c>
      <c r="R323" s="42">
        <f t="shared" si="82"/>
        <v>0</v>
      </c>
      <c r="S323" s="43">
        <f t="shared" si="83"/>
        <v>0</v>
      </c>
      <c r="T323" s="43">
        <f t="shared" si="84"/>
        <v>0</v>
      </c>
      <c r="U323" s="43">
        <f t="shared" si="85"/>
        <v>16</v>
      </c>
      <c r="V323" s="38"/>
      <c r="W323" s="44" t="str">
        <f t="shared" si="86"/>
        <v>VENCIDA</v>
      </c>
      <c r="X323" s="44" t="str">
        <f t="shared" si="87"/>
        <v/>
      </c>
      <c r="Y323" s="87" t="s">
        <v>1415</v>
      </c>
      <c r="Z323" s="35" t="str">
        <f t="shared" si="77"/>
        <v>H1AT75-OCAD</v>
      </c>
      <c r="AA323" s="45">
        <f t="shared" si="81"/>
        <v>3</v>
      </c>
      <c r="AB323" s="45" t="str">
        <f t="shared" si="78"/>
        <v>H1AT75-OCAD - 3</v>
      </c>
      <c r="AC323" s="46">
        <f t="shared" ref="AC323:AC386" si="89">IF(W323="VENCIDA",1,IF(W323="PRÓXIMA A VENCER",2,IF(W323="EN TERMINO",3,IF(W323="CON AVANCE",4,IF(W323="CUMPLIDA",5,)))))</f>
        <v>1</v>
      </c>
      <c r="AD323" s="46">
        <f t="shared" ref="AD323:AD386" si="90">IF(AA324=AA323+1,MIN(AC323,AD324),AC323)</f>
        <v>1</v>
      </c>
      <c r="AE323" s="46" t="str">
        <f t="shared" si="88"/>
        <v>H1AT75-OCAD</v>
      </c>
      <c r="AF323" s="46" t="str">
        <f t="shared" ref="AF323:AF386" si="91">IFERROR(MID(AE323,1,FIND(".",AE323,1)-1),AE323)</f>
        <v>H1AT75-OCAD</v>
      </c>
      <c r="AG323" s="47"/>
      <c r="AH323" s="48"/>
      <c r="AI323" s="49"/>
    </row>
    <row r="324" spans="1:35" s="31" customFormat="1" ht="350.1" customHeight="1" x14ac:dyDescent="0.2">
      <c r="A324" s="35" t="str">
        <f>IF(ISBLANK(D324),"",COUNTA($D$2:D324))</f>
        <v/>
      </c>
      <c r="B324" s="36">
        <f t="shared" si="80"/>
        <v>323</v>
      </c>
      <c r="C324" s="37"/>
      <c r="D324" s="36"/>
      <c r="E324" s="36" t="s">
        <v>1275</v>
      </c>
      <c r="F324" s="52" t="s">
        <v>1419</v>
      </c>
      <c r="G324" s="52" t="s">
        <v>1298</v>
      </c>
      <c r="H324" s="52" t="s">
        <v>1299</v>
      </c>
      <c r="I324" s="52" t="s">
        <v>1286</v>
      </c>
      <c r="J324" s="52" t="s">
        <v>1287</v>
      </c>
      <c r="K324" s="35">
        <v>1</v>
      </c>
      <c r="L324" s="53">
        <v>44084</v>
      </c>
      <c r="M324" s="53">
        <v>44196</v>
      </c>
      <c r="N324" s="61">
        <f t="shared" si="79"/>
        <v>16</v>
      </c>
      <c r="O324" s="38" t="s">
        <v>1595</v>
      </c>
      <c r="P324" s="36" t="s">
        <v>2499</v>
      </c>
      <c r="Q324" s="38">
        <v>0</v>
      </c>
      <c r="R324" s="42">
        <f t="shared" si="82"/>
        <v>0</v>
      </c>
      <c r="S324" s="43">
        <f t="shared" si="83"/>
        <v>0</v>
      </c>
      <c r="T324" s="43">
        <f t="shared" si="84"/>
        <v>0</v>
      </c>
      <c r="U324" s="43">
        <f t="shared" si="85"/>
        <v>16</v>
      </c>
      <c r="V324" s="38"/>
      <c r="W324" s="44" t="str">
        <f t="shared" si="86"/>
        <v>VENCIDA</v>
      </c>
      <c r="X324" s="44" t="str">
        <f t="shared" si="87"/>
        <v/>
      </c>
      <c r="Y324" s="87" t="s">
        <v>1415</v>
      </c>
      <c r="Z324" s="35" t="str">
        <f t="shared" si="77"/>
        <v>H1AT75-OCAD</v>
      </c>
      <c r="AA324" s="45">
        <f t="shared" si="81"/>
        <v>4</v>
      </c>
      <c r="AB324" s="45" t="str">
        <f t="shared" si="78"/>
        <v>H1AT75-OCAD - 4</v>
      </c>
      <c r="AC324" s="46">
        <f t="shared" si="89"/>
        <v>1</v>
      </c>
      <c r="AD324" s="46">
        <f t="shared" si="90"/>
        <v>1</v>
      </c>
      <c r="AE324" s="46" t="str">
        <f t="shared" si="88"/>
        <v>H1AT75-OCAD</v>
      </c>
      <c r="AF324" s="46" t="str">
        <f t="shared" si="91"/>
        <v>H1AT75-OCAD</v>
      </c>
      <c r="AG324" s="47"/>
      <c r="AH324" s="48"/>
      <c r="AI324" s="49"/>
    </row>
    <row r="325" spans="1:35" s="31" customFormat="1" ht="350.1" customHeight="1" x14ac:dyDescent="0.2">
      <c r="A325" s="35" t="str">
        <f>IF(ISBLANK(D325),"",COUNTA($D$2:D325))</f>
        <v/>
      </c>
      <c r="B325" s="36">
        <f t="shared" si="80"/>
        <v>324</v>
      </c>
      <c r="C325" s="37"/>
      <c r="D325" s="36"/>
      <c r="E325" s="36" t="s">
        <v>1275</v>
      </c>
      <c r="F325" s="52" t="s">
        <v>1420</v>
      </c>
      <c r="G325" s="52" t="s">
        <v>1298</v>
      </c>
      <c r="H325" s="52" t="s">
        <v>1300</v>
      </c>
      <c r="I325" s="52" t="s">
        <v>1301</v>
      </c>
      <c r="J325" s="52" t="s">
        <v>1288</v>
      </c>
      <c r="K325" s="35">
        <v>1</v>
      </c>
      <c r="L325" s="53">
        <v>44084</v>
      </c>
      <c r="M325" s="53">
        <v>44196</v>
      </c>
      <c r="N325" s="61">
        <f t="shared" si="79"/>
        <v>16</v>
      </c>
      <c r="O325" s="38" t="s">
        <v>1595</v>
      </c>
      <c r="P325" s="36" t="s">
        <v>2499</v>
      </c>
      <c r="Q325" s="38">
        <v>0</v>
      </c>
      <c r="R325" s="42">
        <f t="shared" si="82"/>
        <v>0</v>
      </c>
      <c r="S325" s="43">
        <f t="shared" si="83"/>
        <v>0</v>
      </c>
      <c r="T325" s="43">
        <f t="shared" si="84"/>
        <v>0</v>
      </c>
      <c r="U325" s="43">
        <f t="shared" si="85"/>
        <v>16</v>
      </c>
      <c r="V325" s="38"/>
      <c r="W325" s="44" t="str">
        <f t="shared" si="86"/>
        <v>VENCIDA</v>
      </c>
      <c r="X325" s="44" t="str">
        <f t="shared" si="87"/>
        <v/>
      </c>
      <c r="Y325" s="87" t="s">
        <v>1415</v>
      </c>
      <c r="Z325" s="35" t="str">
        <f t="shared" si="77"/>
        <v>H1AT75-OCAD</v>
      </c>
      <c r="AA325" s="45">
        <f t="shared" si="81"/>
        <v>5</v>
      </c>
      <c r="AB325" s="45" t="str">
        <f t="shared" si="78"/>
        <v>H1AT75-OCAD - 5</v>
      </c>
      <c r="AC325" s="46">
        <f t="shared" si="89"/>
        <v>1</v>
      </c>
      <c r="AD325" s="46">
        <f t="shared" si="90"/>
        <v>1</v>
      </c>
      <c r="AE325" s="46" t="str">
        <f t="shared" si="88"/>
        <v>H1AT75-OCAD</v>
      </c>
      <c r="AF325" s="46" t="str">
        <f t="shared" si="91"/>
        <v>H1AT75-OCAD</v>
      </c>
      <c r="AG325" s="47"/>
      <c r="AH325" s="48"/>
      <c r="AI325" s="49"/>
    </row>
    <row r="326" spans="1:35" s="31" customFormat="1" ht="350.1" customHeight="1" x14ac:dyDescent="0.2">
      <c r="A326" s="35">
        <f>IF(ISBLANK(D326),"",COUNTA($D$2:D326))</f>
        <v>258</v>
      </c>
      <c r="B326" s="36">
        <f t="shared" si="80"/>
        <v>325</v>
      </c>
      <c r="C326" s="37"/>
      <c r="D326" s="36" t="s">
        <v>1282</v>
      </c>
      <c r="E326" s="36" t="s">
        <v>1275</v>
      </c>
      <c r="F326" s="52" t="s">
        <v>1421</v>
      </c>
      <c r="G326" s="52" t="s">
        <v>1302</v>
      </c>
      <c r="H326" s="52" t="s">
        <v>1563</v>
      </c>
      <c r="I326" s="52" t="s">
        <v>1564</v>
      </c>
      <c r="J326" s="35" t="s">
        <v>1565</v>
      </c>
      <c r="K326" s="35">
        <v>1</v>
      </c>
      <c r="L326" s="53">
        <v>44084</v>
      </c>
      <c r="M326" s="53">
        <v>44196</v>
      </c>
      <c r="N326" s="61">
        <f t="shared" si="79"/>
        <v>16</v>
      </c>
      <c r="O326" s="36" t="s">
        <v>1598</v>
      </c>
      <c r="P326" s="38" t="s">
        <v>2588</v>
      </c>
      <c r="Q326" s="38">
        <v>1</v>
      </c>
      <c r="R326" s="42">
        <f t="shared" si="82"/>
        <v>100</v>
      </c>
      <c r="S326" s="43">
        <f t="shared" si="83"/>
        <v>16</v>
      </c>
      <c r="T326" s="43">
        <f t="shared" si="84"/>
        <v>16</v>
      </c>
      <c r="U326" s="43">
        <f t="shared" si="85"/>
        <v>16</v>
      </c>
      <c r="V326" s="38"/>
      <c r="W326" s="44" t="str">
        <f t="shared" si="86"/>
        <v>CUMPLIDA</v>
      </c>
      <c r="X326" s="44" t="str">
        <f t="shared" si="87"/>
        <v>VENCIDO</v>
      </c>
      <c r="Y326" s="87" t="s">
        <v>1415</v>
      </c>
      <c r="Z326" s="35" t="str">
        <f t="shared" si="77"/>
        <v>H2AT75-OCAD</v>
      </c>
      <c r="AA326" s="45">
        <f t="shared" si="81"/>
        <v>1</v>
      </c>
      <c r="AB326" s="45" t="str">
        <f t="shared" si="78"/>
        <v>H2AT75-OCAD - 1</v>
      </c>
      <c r="AC326" s="46">
        <f t="shared" si="89"/>
        <v>5</v>
      </c>
      <c r="AD326" s="46">
        <f t="shared" si="90"/>
        <v>1</v>
      </c>
      <c r="AE326" s="46" t="str">
        <f t="shared" si="88"/>
        <v>H2AT75-OCAD</v>
      </c>
      <c r="AF326" s="46" t="str">
        <f t="shared" si="91"/>
        <v>H2AT75-OCAD</v>
      </c>
      <c r="AG326" s="47"/>
      <c r="AH326" s="48"/>
      <c r="AI326" s="49"/>
    </row>
    <row r="327" spans="1:35" s="31" customFormat="1" ht="350.1" customHeight="1" x14ac:dyDescent="0.2">
      <c r="A327" s="35" t="str">
        <f>IF(ISBLANK(D327),"",COUNTA($D$2:D327))</f>
        <v/>
      </c>
      <c r="B327" s="36">
        <f t="shared" si="80"/>
        <v>326</v>
      </c>
      <c r="C327" s="37"/>
      <c r="D327" s="36"/>
      <c r="E327" s="36" t="s">
        <v>1275</v>
      </c>
      <c r="F327" s="52" t="s">
        <v>1422</v>
      </c>
      <c r="G327" s="52" t="s">
        <v>1310</v>
      </c>
      <c r="H327" s="52" t="s">
        <v>1285</v>
      </c>
      <c r="I327" s="52" t="s">
        <v>1283</v>
      </c>
      <c r="J327" s="35" t="s">
        <v>1041</v>
      </c>
      <c r="K327" s="35">
        <v>16</v>
      </c>
      <c r="L327" s="53">
        <v>44104</v>
      </c>
      <c r="M327" s="53">
        <v>44561</v>
      </c>
      <c r="N327" s="61">
        <f t="shared" si="79"/>
        <v>65.285714285714292</v>
      </c>
      <c r="O327" s="38" t="s">
        <v>1595</v>
      </c>
      <c r="P327" s="36" t="s">
        <v>2499</v>
      </c>
      <c r="Q327" s="38">
        <v>0</v>
      </c>
      <c r="R327" s="42">
        <f t="shared" si="82"/>
        <v>0</v>
      </c>
      <c r="S327" s="43">
        <f t="shared" si="83"/>
        <v>0</v>
      </c>
      <c r="T327" s="43">
        <f t="shared" si="84"/>
        <v>0</v>
      </c>
      <c r="U327" s="43">
        <f t="shared" si="85"/>
        <v>65.285714285714292</v>
      </c>
      <c r="V327" s="38"/>
      <c r="W327" s="44" t="str">
        <f t="shared" si="86"/>
        <v>VENCIDA</v>
      </c>
      <c r="X327" s="44" t="str">
        <f t="shared" si="87"/>
        <v/>
      </c>
      <c r="Y327" s="87" t="s">
        <v>1415</v>
      </c>
      <c r="Z327" s="35" t="str">
        <f t="shared" si="77"/>
        <v>H2AT75-OCAD</v>
      </c>
      <c r="AA327" s="45">
        <f t="shared" si="81"/>
        <v>2</v>
      </c>
      <c r="AB327" s="45" t="str">
        <f t="shared" si="78"/>
        <v>H2AT75-OCAD - 2</v>
      </c>
      <c r="AC327" s="46">
        <f t="shared" si="89"/>
        <v>1</v>
      </c>
      <c r="AD327" s="46">
        <f t="shared" si="90"/>
        <v>1</v>
      </c>
      <c r="AE327" s="46" t="str">
        <f t="shared" si="88"/>
        <v>H2AT75-OCAD</v>
      </c>
      <c r="AF327" s="46" t="str">
        <f t="shared" si="91"/>
        <v>H2AT75-OCAD</v>
      </c>
      <c r="AG327" s="47"/>
      <c r="AH327" s="48"/>
      <c r="AI327" s="49"/>
    </row>
    <row r="328" spans="1:35" s="31" customFormat="1" ht="350.1" customHeight="1" x14ac:dyDescent="0.2">
      <c r="A328" s="35" t="str">
        <f>IF(ISBLANK(D328),"",COUNTA($D$2:D328))</f>
        <v/>
      </c>
      <c r="B328" s="36">
        <f t="shared" si="80"/>
        <v>327</v>
      </c>
      <c r="C328" s="37"/>
      <c r="D328" s="36"/>
      <c r="E328" s="36" t="s">
        <v>1275</v>
      </c>
      <c r="F328" s="52" t="s">
        <v>1423</v>
      </c>
      <c r="G328" s="52" t="s">
        <v>1303</v>
      </c>
      <c r="H328" s="52" t="s">
        <v>1296</v>
      </c>
      <c r="I328" s="52" t="s">
        <v>1297</v>
      </c>
      <c r="J328" s="35" t="s">
        <v>1284</v>
      </c>
      <c r="K328" s="35">
        <v>1</v>
      </c>
      <c r="L328" s="53">
        <v>44084</v>
      </c>
      <c r="M328" s="53">
        <v>44196</v>
      </c>
      <c r="N328" s="61">
        <f t="shared" si="79"/>
        <v>16</v>
      </c>
      <c r="O328" s="38" t="s">
        <v>1595</v>
      </c>
      <c r="P328" s="36" t="s">
        <v>2499</v>
      </c>
      <c r="Q328" s="38">
        <v>0</v>
      </c>
      <c r="R328" s="42">
        <f t="shared" si="82"/>
        <v>0</v>
      </c>
      <c r="S328" s="43">
        <f t="shared" si="83"/>
        <v>0</v>
      </c>
      <c r="T328" s="43">
        <f t="shared" si="84"/>
        <v>0</v>
      </c>
      <c r="U328" s="43">
        <f t="shared" si="85"/>
        <v>16</v>
      </c>
      <c r="V328" s="38"/>
      <c r="W328" s="44" t="str">
        <f t="shared" si="86"/>
        <v>VENCIDA</v>
      </c>
      <c r="X328" s="44" t="str">
        <f t="shared" si="87"/>
        <v/>
      </c>
      <c r="Y328" s="87" t="s">
        <v>1415</v>
      </c>
      <c r="Z328" s="35" t="str">
        <f t="shared" ref="Z328:Z391" si="92">AF328</f>
        <v>H2AT75-OCAD</v>
      </c>
      <c r="AA328" s="45">
        <f t="shared" si="81"/>
        <v>3</v>
      </c>
      <c r="AB328" s="45" t="str">
        <f t="shared" ref="AB328:AB391" si="93">CONCATENATE(Z328," - ",AA328)</f>
        <v>H2AT75-OCAD - 3</v>
      </c>
      <c r="AC328" s="46">
        <f t="shared" si="89"/>
        <v>1</v>
      </c>
      <c r="AD328" s="46">
        <f t="shared" si="90"/>
        <v>1</v>
      </c>
      <c r="AE328" s="46" t="str">
        <f t="shared" si="88"/>
        <v>H2AT75-OCAD</v>
      </c>
      <c r="AF328" s="46" t="str">
        <f t="shared" si="91"/>
        <v>H2AT75-OCAD</v>
      </c>
      <c r="AG328" s="47"/>
      <c r="AH328" s="48"/>
      <c r="AI328" s="49"/>
    </row>
    <row r="329" spans="1:35" s="31" customFormat="1" ht="350.1" customHeight="1" x14ac:dyDescent="0.2">
      <c r="A329" s="35">
        <f>IF(ISBLANK(D329),"",COUNTA($D$2:D329))</f>
        <v>259</v>
      </c>
      <c r="B329" s="36">
        <f t="shared" si="80"/>
        <v>328</v>
      </c>
      <c r="C329" s="37"/>
      <c r="D329" s="36" t="s">
        <v>1282</v>
      </c>
      <c r="E329" s="36" t="s">
        <v>1311</v>
      </c>
      <c r="F329" s="52" t="s">
        <v>1424</v>
      </c>
      <c r="G329" s="52" t="s">
        <v>1289</v>
      </c>
      <c r="H329" s="52" t="s">
        <v>1290</v>
      </c>
      <c r="I329" s="52" t="s">
        <v>1291</v>
      </c>
      <c r="J329" s="52" t="s">
        <v>1304</v>
      </c>
      <c r="K329" s="35">
        <v>1</v>
      </c>
      <c r="L329" s="53">
        <v>44084</v>
      </c>
      <c r="M329" s="53">
        <v>44196</v>
      </c>
      <c r="N329" s="61">
        <f t="shared" si="79"/>
        <v>16</v>
      </c>
      <c r="O329" s="38" t="s">
        <v>1595</v>
      </c>
      <c r="P329" s="36" t="s">
        <v>2499</v>
      </c>
      <c r="Q329" s="38">
        <v>0</v>
      </c>
      <c r="R329" s="42">
        <f t="shared" si="82"/>
        <v>0</v>
      </c>
      <c r="S329" s="43">
        <f t="shared" si="83"/>
        <v>0</v>
      </c>
      <c r="T329" s="43">
        <f t="shared" si="84"/>
        <v>0</v>
      </c>
      <c r="U329" s="43">
        <f t="shared" si="85"/>
        <v>16</v>
      </c>
      <c r="V329" s="38"/>
      <c r="W329" s="44" t="str">
        <f t="shared" si="86"/>
        <v>VENCIDA</v>
      </c>
      <c r="X329" s="44" t="str">
        <f t="shared" si="87"/>
        <v>VENCIDO</v>
      </c>
      <c r="Y329" s="87" t="s">
        <v>1415</v>
      </c>
      <c r="Z329" s="35" t="str">
        <f t="shared" si="92"/>
        <v>H3AT75-OCAD</v>
      </c>
      <c r="AA329" s="45">
        <f t="shared" si="81"/>
        <v>1</v>
      </c>
      <c r="AB329" s="45" t="str">
        <f t="shared" si="93"/>
        <v>H3AT75-OCAD - 1</v>
      </c>
      <c r="AC329" s="46">
        <f t="shared" si="89"/>
        <v>1</v>
      </c>
      <c r="AD329" s="46">
        <f t="shared" si="90"/>
        <v>1</v>
      </c>
      <c r="AE329" s="46" t="str">
        <f t="shared" si="88"/>
        <v>H3AT75-OCAD</v>
      </c>
      <c r="AF329" s="46" t="str">
        <f t="shared" si="91"/>
        <v>H3AT75-OCAD</v>
      </c>
      <c r="AG329" s="47"/>
      <c r="AH329" s="48"/>
      <c r="AI329" s="49"/>
    </row>
    <row r="330" spans="1:35" s="31" customFormat="1" ht="350.1" customHeight="1" x14ac:dyDescent="0.2">
      <c r="A330" s="35">
        <f>IF(ISBLANK(D330),"",COUNTA($D$2:D330))</f>
        <v>260</v>
      </c>
      <c r="B330" s="36">
        <f t="shared" si="80"/>
        <v>329</v>
      </c>
      <c r="C330" s="37"/>
      <c r="D330" s="36" t="s">
        <v>1282</v>
      </c>
      <c r="E330" s="36" t="s">
        <v>1275</v>
      </c>
      <c r="F330" s="52" t="s">
        <v>1843</v>
      </c>
      <c r="G330" s="52" t="s">
        <v>1305</v>
      </c>
      <c r="H330" s="52" t="s">
        <v>1306</v>
      </c>
      <c r="I330" s="52" t="s">
        <v>1307</v>
      </c>
      <c r="J330" s="35" t="s">
        <v>1292</v>
      </c>
      <c r="K330" s="35">
        <v>1</v>
      </c>
      <c r="L330" s="53">
        <v>44084</v>
      </c>
      <c r="M330" s="53">
        <v>44196</v>
      </c>
      <c r="N330" s="61">
        <f t="shared" si="79"/>
        <v>16</v>
      </c>
      <c r="O330" s="38" t="s">
        <v>1595</v>
      </c>
      <c r="P330" s="36" t="s">
        <v>2499</v>
      </c>
      <c r="Q330" s="38">
        <v>0</v>
      </c>
      <c r="R330" s="42">
        <f t="shared" si="82"/>
        <v>0</v>
      </c>
      <c r="S330" s="43">
        <f t="shared" si="83"/>
        <v>0</v>
      </c>
      <c r="T330" s="43">
        <f t="shared" si="84"/>
        <v>0</v>
      </c>
      <c r="U330" s="43">
        <f t="shared" si="85"/>
        <v>16</v>
      </c>
      <c r="V330" s="38"/>
      <c r="W330" s="44" t="str">
        <f t="shared" si="86"/>
        <v>VENCIDA</v>
      </c>
      <c r="X330" s="44" t="str">
        <f t="shared" si="87"/>
        <v>VENCIDO</v>
      </c>
      <c r="Y330" s="87" t="s">
        <v>1415</v>
      </c>
      <c r="Z330" s="35" t="str">
        <f t="shared" si="92"/>
        <v>H20AT75-OCAD</v>
      </c>
      <c r="AA330" s="45">
        <f t="shared" si="81"/>
        <v>1</v>
      </c>
      <c r="AB330" s="45" t="str">
        <f t="shared" si="93"/>
        <v>H20AT75-OCAD - 1</v>
      </c>
      <c r="AC330" s="46">
        <f t="shared" si="89"/>
        <v>1</v>
      </c>
      <c r="AD330" s="46">
        <f t="shared" si="90"/>
        <v>1</v>
      </c>
      <c r="AE330" s="46" t="str">
        <f t="shared" si="88"/>
        <v>H20AT75-OCAD</v>
      </c>
      <c r="AF330" s="46" t="str">
        <f t="shared" si="91"/>
        <v>H20AT75-OCAD</v>
      </c>
      <c r="AG330" s="47"/>
      <c r="AH330" s="48"/>
      <c r="AI330" s="49"/>
    </row>
    <row r="331" spans="1:35" s="31" customFormat="1" ht="350.1" customHeight="1" x14ac:dyDescent="0.2">
      <c r="A331" s="35">
        <f>IF(ISBLANK(D331),"",COUNTA($D$2:D331))</f>
        <v>261</v>
      </c>
      <c r="B331" s="36">
        <f t="shared" si="80"/>
        <v>330</v>
      </c>
      <c r="C331" s="37"/>
      <c r="D331" s="36" t="s">
        <v>1282</v>
      </c>
      <c r="E331" s="36" t="s">
        <v>1275</v>
      </c>
      <c r="F331" s="52" t="s">
        <v>1842</v>
      </c>
      <c r="G331" s="52" t="s">
        <v>1305</v>
      </c>
      <c r="H331" s="52" t="s">
        <v>1308</v>
      </c>
      <c r="I331" s="52" t="s">
        <v>1309</v>
      </c>
      <c r="J331" s="35" t="s">
        <v>1292</v>
      </c>
      <c r="K331" s="35">
        <v>1</v>
      </c>
      <c r="L331" s="53">
        <v>44084</v>
      </c>
      <c r="M331" s="53">
        <v>44196</v>
      </c>
      <c r="N331" s="61">
        <f t="shared" si="79"/>
        <v>16</v>
      </c>
      <c r="O331" s="38" t="s">
        <v>1595</v>
      </c>
      <c r="P331" s="36" t="s">
        <v>2499</v>
      </c>
      <c r="Q331" s="38">
        <v>0</v>
      </c>
      <c r="R331" s="42">
        <f t="shared" si="82"/>
        <v>0</v>
      </c>
      <c r="S331" s="43">
        <f t="shared" si="83"/>
        <v>0</v>
      </c>
      <c r="T331" s="43">
        <f t="shared" si="84"/>
        <v>0</v>
      </c>
      <c r="U331" s="43">
        <f t="shared" si="85"/>
        <v>16</v>
      </c>
      <c r="V331" s="38"/>
      <c r="W331" s="44" t="str">
        <f t="shared" si="86"/>
        <v>VENCIDA</v>
      </c>
      <c r="X331" s="44" t="str">
        <f t="shared" si="87"/>
        <v>VENCIDO</v>
      </c>
      <c r="Y331" s="87" t="s">
        <v>1415</v>
      </c>
      <c r="Z331" s="35" t="str">
        <f t="shared" si="92"/>
        <v>H22AT75-OCAD</v>
      </c>
      <c r="AA331" s="45">
        <f t="shared" si="81"/>
        <v>1</v>
      </c>
      <c r="AB331" s="45" t="str">
        <f t="shared" si="93"/>
        <v>H22AT75-OCAD - 1</v>
      </c>
      <c r="AC331" s="46">
        <f t="shared" si="89"/>
        <v>1</v>
      </c>
      <c r="AD331" s="46">
        <f t="shared" si="90"/>
        <v>1</v>
      </c>
      <c r="AE331" s="46" t="str">
        <f t="shared" si="88"/>
        <v>H22AT75-OCAD</v>
      </c>
      <c r="AF331" s="46" t="str">
        <f t="shared" si="91"/>
        <v>H22AT75-OCAD</v>
      </c>
      <c r="AG331" s="47"/>
      <c r="AH331" s="48"/>
      <c r="AI331" s="49"/>
    </row>
    <row r="332" spans="1:35" s="31" customFormat="1" ht="350.1" customHeight="1" x14ac:dyDescent="0.2">
      <c r="A332" s="35">
        <f>IF(ISBLANK(D332),"",COUNTA($D$2:D332))</f>
        <v>262</v>
      </c>
      <c r="B332" s="36">
        <f t="shared" si="80"/>
        <v>331</v>
      </c>
      <c r="C332" s="36"/>
      <c r="D332" s="38" t="s">
        <v>668</v>
      </c>
      <c r="E332" s="36" t="s">
        <v>1275</v>
      </c>
      <c r="F332" s="55" t="s">
        <v>1269</v>
      </c>
      <c r="G332" s="55" t="s">
        <v>1270</v>
      </c>
      <c r="H332" s="39" t="s">
        <v>1271</v>
      </c>
      <c r="I332" s="39" t="s">
        <v>1271</v>
      </c>
      <c r="J332" s="39" t="s">
        <v>1267</v>
      </c>
      <c r="K332" s="38">
        <v>1</v>
      </c>
      <c r="L332" s="40">
        <v>44055</v>
      </c>
      <c r="M332" s="40">
        <v>44104</v>
      </c>
      <c r="N332" s="61">
        <f t="shared" si="79"/>
        <v>7</v>
      </c>
      <c r="O332" s="38" t="s">
        <v>1595</v>
      </c>
      <c r="P332" s="36" t="s">
        <v>2499</v>
      </c>
      <c r="Q332" s="38">
        <v>0</v>
      </c>
      <c r="R332" s="42">
        <f t="shared" si="82"/>
        <v>0</v>
      </c>
      <c r="S332" s="43">
        <f t="shared" si="83"/>
        <v>0</v>
      </c>
      <c r="T332" s="43">
        <f t="shared" si="84"/>
        <v>0</v>
      </c>
      <c r="U332" s="43">
        <f t="shared" si="85"/>
        <v>7</v>
      </c>
      <c r="V332" s="38"/>
      <c r="W332" s="44" t="str">
        <f t="shared" si="86"/>
        <v>VENCIDA</v>
      </c>
      <c r="X332" s="44" t="str">
        <f t="shared" si="87"/>
        <v>VENCIDO</v>
      </c>
      <c r="Y332" s="90" t="s">
        <v>1274</v>
      </c>
      <c r="Z332" s="35" t="str">
        <f t="shared" si="92"/>
        <v>H11AEFC</v>
      </c>
      <c r="AA332" s="45">
        <f t="shared" si="81"/>
        <v>1</v>
      </c>
      <c r="AB332" s="45" t="str">
        <f t="shared" si="93"/>
        <v>H11AEFC - 1</v>
      </c>
      <c r="AC332" s="46">
        <f t="shared" si="89"/>
        <v>1</v>
      </c>
      <c r="AD332" s="46">
        <f t="shared" si="90"/>
        <v>1</v>
      </c>
      <c r="AE332" s="46" t="str">
        <f t="shared" si="88"/>
        <v>H11AEFC.</v>
      </c>
      <c r="AF332" s="46" t="str">
        <f t="shared" si="91"/>
        <v>H11AEFC</v>
      </c>
      <c r="AG332" s="47"/>
      <c r="AH332" s="48"/>
      <c r="AI332" s="49"/>
    </row>
    <row r="333" spans="1:35" s="31" customFormat="1" ht="350.1" customHeight="1" x14ac:dyDescent="0.2">
      <c r="A333" s="35" t="str">
        <f>IF(ISBLANK(D333),"",COUNTA($D$2:D333))</f>
        <v/>
      </c>
      <c r="B333" s="36">
        <f t="shared" si="80"/>
        <v>332</v>
      </c>
      <c r="C333" s="36"/>
      <c r="D333" s="38"/>
      <c r="E333" s="36" t="s">
        <v>1275</v>
      </c>
      <c r="F333" s="55" t="s">
        <v>1272</v>
      </c>
      <c r="G333" s="55" t="s">
        <v>1270</v>
      </c>
      <c r="H333" s="39" t="s">
        <v>1273</v>
      </c>
      <c r="I333" s="39" t="s">
        <v>1273</v>
      </c>
      <c r="J333" s="39" t="s">
        <v>1268</v>
      </c>
      <c r="K333" s="38">
        <v>1</v>
      </c>
      <c r="L333" s="40">
        <v>44105</v>
      </c>
      <c r="M333" s="40">
        <v>44165</v>
      </c>
      <c r="N333" s="61">
        <f t="shared" si="79"/>
        <v>8.5714285714285712</v>
      </c>
      <c r="O333" s="38" t="s">
        <v>1595</v>
      </c>
      <c r="P333" s="36" t="s">
        <v>2499</v>
      </c>
      <c r="Q333" s="38">
        <v>0</v>
      </c>
      <c r="R333" s="42">
        <f t="shared" si="82"/>
        <v>0</v>
      </c>
      <c r="S333" s="43">
        <f t="shared" si="83"/>
        <v>0</v>
      </c>
      <c r="T333" s="43">
        <f t="shared" si="84"/>
        <v>0</v>
      </c>
      <c r="U333" s="43">
        <f t="shared" si="85"/>
        <v>8.5714285714285712</v>
      </c>
      <c r="V333" s="38"/>
      <c r="W333" s="44" t="str">
        <f t="shared" si="86"/>
        <v>VENCIDA</v>
      </c>
      <c r="X333" s="44" t="str">
        <f t="shared" si="87"/>
        <v/>
      </c>
      <c r="Y333" s="90" t="s">
        <v>1274</v>
      </c>
      <c r="Z333" s="35" t="str">
        <f t="shared" si="92"/>
        <v>H11AEFC</v>
      </c>
      <c r="AA333" s="45">
        <f t="shared" si="81"/>
        <v>2</v>
      </c>
      <c r="AB333" s="45" t="str">
        <f t="shared" si="93"/>
        <v>H11AEFC - 2</v>
      </c>
      <c r="AC333" s="46">
        <f t="shared" si="89"/>
        <v>1</v>
      </c>
      <c r="AD333" s="46">
        <f t="shared" si="90"/>
        <v>1</v>
      </c>
      <c r="AE333" s="46" t="str">
        <f t="shared" si="88"/>
        <v>H11AEFC.</v>
      </c>
      <c r="AF333" s="46" t="str">
        <f t="shared" si="91"/>
        <v>H11AEFC</v>
      </c>
      <c r="AG333" s="47"/>
      <c r="AH333" s="48"/>
      <c r="AI333" s="49"/>
    </row>
    <row r="334" spans="1:35" s="31" customFormat="1" ht="350.1" customHeight="1" x14ac:dyDescent="0.2">
      <c r="A334" s="35">
        <f>IF(ISBLANK(D334),"",COUNTA($D$2:D334))</f>
        <v>263</v>
      </c>
      <c r="B334" s="36">
        <f t="shared" si="80"/>
        <v>333</v>
      </c>
      <c r="C334" s="36"/>
      <c r="D334" s="38" t="s">
        <v>667</v>
      </c>
      <c r="E334" s="38" t="s">
        <v>1161</v>
      </c>
      <c r="F334" s="55" t="s">
        <v>1162</v>
      </c>
      <c r="G334" s="55" t="s">
        <v>1163</v>
      </c>
      <c r="H334" s="39" t="s">
        <v>1206</v>
      </c>
      <c r="I334" s="39" t="s">
        <v>1164</v>
      </c>
      <c r="J334" s="38" t="s">
        <v>1165</v>
      </c>
      <c r="K334" s="38">
        <v>6</v>
      </c>
      <c r="L334" s="40">
        <v>44056</v>
      </c>
      <c r="M334" s="40">
        <v>44226</v>
      </c>
      <c r="N334" s="61">
        <f t="shared" si="79"/>
        <v>24.285714285714285</v>
      </c>
      <c r="O334" s="38" t="s">
        <v>1606</v>
      </c>
      <c r="P334" s="38" t="s">
        <v>2596</v>
      </c>
      <c r="Q334" s="38">
        <v>6</v>
      </c>
      <c r="R334" s="42">
        <f t="shared" si="82"/>
        <v>100</v>
      </c>
      <c r="S334" s="43">
        <f t="shared" si="83"/>
        <v>24.285714285714285</v>
      </c>
      <c r="T334" s="43">
        <f t="shared" si="84"/>
        <v>24.285714285714285</v>
      </c>
      <c r="U334" s="43">
        <f t="shared" si="85"/>
        <v>24.285714285714285</v>
      </c>
      <c r="V334" s="38" t="s">
        <v>1429</v>
      </c>
      <c r="W334" s="44" t="str">
        <f t="shared" si="86"/>
        <v>CUMPLIDA</v>
      </c>
      <c r="X334" s="44" t="str">
        <f t="shared" si="87"/>
        <v>CUMPLIDO</v>
      </c>
      <c r="Y334" s="90" t="s">
        <v>1203</v>
      </c>
      <c r="Z334" s="35" t="str">
        <f t="shared" si="92"/>
        <v>H2AF19</v>
      </c>
      <c r="AA334" s="45">
        <f t="shared" si="81"/>
        <v>1</v>
      </c>
      <c r="AB334" s="45" t="str">
        <f t="shared" si="93"/>
        <v>H2AF19 - 1</v>
      </c>
      <c r="AC334" s="46">
        <f t="shared" si="89"/>
        <v>5</v>
      </c>
      <c r="AD334" s="46">
        <f t="shared" si="90"/>
        <v>5</v>
      </c>
      <c r="AE334" s="46" t="str">
        <f t="shared" si="88"/>
        <v>H2AF19.</v>
      </c>
      <c r="AF334" s="46" t="str">
        <f t="shared" si="91"/>
        <v>H2AF19</v>
      </c>
      <c r="AG334" s="47"/>
      <c r="AH334" s="48"/>
      <c r="AI334" s="49"/>
    </row>
    <row r="335" spans="1:35" s="31" customFormat="1" ht="350.1" customHeight="1" x14ac:dyDescent="0.2">
      <c r="A335" s="35">
        <f>IF(ISBLANK(D335),"",COUNTA($D$2:D335))</f>
        <v>264</v>
      </c>
      <c r="B335" s="36">
        <f t="shared" si="80"/>
        <v>334</v>
      </c>
      <c r="C335" s="36"/>
      <c r="D335" s="38" t="s">
        <v>1166</v>
      </c>
      <c r="E335" s="38" t="s">
        <v>1167</v>
      </c>
      <c r="F335" s="69" t="s">
        <v>1168</v>
      </c>
      <c r="G335" s="55" t="s">
        <v>1169</v>
      </c>
      <c r="H335" s="39" t="s">
        <v>1170</v>
      </c>
      <c r="I335" s="39" t="s">
        <v>1171</v>
      </c>
      <c r="J335" s="38" t="s">
        <v>1172</v>
      </c>
      <c r="K335" s="38">
        <v>1</v>
      </c>
      <c r="L335" s="40">
        <v>44056</v>
      </c>
      <c r="M335" s="86">
        <v>44165</v>
      </c>
      <c r="N335" s="61">
        <f t="shared" si="79"/>
        <v>15.571428571428571</v>
      </c>
      <c r="O335" s="38" t="s">
        <v>1160</v>
      </c>
      <c r="P335" s="38" t="s">
        <v>2445</v>
      </c>
      <c r="Q335" s="38">
        <v>1</v>
      </c>
      <c r="R335" s="42">
        <f t="shared" si="82"/>
        <v>100</v>
      </c>
      <c r="S335" s="43">
        <f t="shared" si="83"/>
        <v>15.571428571428571</v>
      </c>
      <c r="T335" s="43">
        <f t="shared" si="84"/>
        <v>15.571428571428571</v>
      </c>
      <c r="U335" s="43">
        <f t="shared" si="85"/>
        <v>15.571428571428571</v>
      </c>
      <c r="V335" s="38" t="s">
        <v>2401</v>
      </c>
      <c r="W335" s="44" t="str">
        <f t="shared" si="86"/>
        <v>CUMPLIDA</v>
      </c>
      <c r="X335" s="44" t="str">
        <f t="shared" si="87"/>
        <v>CUMPLIDO</v>
      </c>
      <c r="Y335" s="90" t="s">
        <v>1203</v>
      </c>
      <c r="Z335" s="35" t="str">
        <f t="shared" si="92"/>
        <v>H4AF19</v>
      </c>
      <c r="AA335" s="45">
        <f t="shared" si="81"/>
        <v>1</v>
      </c>
      <c r="AB335" s="45" t="str">
        <f t="shared" si="93"/>
        <v>H4AF19 - 1</v>
      </c>
      <c r="AC335" s="46">
        <f t="shared" si="89"/>
        <v>5</v>
      </c>
      <c r="AD335" s="46">
        <f t="shared" si="90"/>
        <v>5</v>
      </c>
      <c r="AE335" s="46" t="str">
        <f t="shared" si="88"/>
        <v>H4AF19.</v>
      </c>
      <c r="AF335" s="46" t="str">
        <f t="shared" si="91"/>
        <v>H4AF19</v>
      </c>
      <c r="AG335" s="47"/>
      <c r="AH335" s="48"/>
      <c r="AI335" s="49"/>
    </row>
    <row r="336" spans="1:35" s="31" customFormat="1" ht="350.1" customHeight="1" x14ac:dyDescent="0.2">
      <c r="A336" s="35">
        <f>IF(ISBLANK(D336),"",COUNTA($D$2:D336))</f>
        <v>265</v>
      </c>
      <c r="B336" s="36">
        <f t="shared" si="80"/>
        <v>335</v>
      </c>
      <c r="C336" s="36"/>
      <c r="D336" s="38" t="s">
        <v>668</v>
      </c>
      <c r="E336" s="38" t="s">
        <v>1167</v>
      </c>
      <c r="F336" s="69" t="s">
        <v>1174</v>
      </c>
      <c r="G336" s="55" t="s">
        <v>1175</v>
      </c>
      <c r="H336" s="39" t="s">
        <v>1176</v>
      </c>
      <c r="I336" s="39" t="s">
        <v>1164</v>
      </c>
      <c r="J336" s="38" t="s">
        <v>1165</v>
      </c>
      <c r="K336" s="38">
        <v>6</v>
      </c>
      <c r="L336" s="40">
        <v>44056</v>
      </c>
      <c r="M336" s="86">
        <v>44226</v>
      </c>
      <c r="N336" s="61">
        <f t="shared" si="79"/>
        <v>24.285714285714285</v>
      </c>
      <c r="O336" s="38" t="s">
        <v>1607</v>
      </c>
      <c r="P336" s="38" t="s">
        <v>2596</v>
      </c>
      <c r="Q336" s="38">
        <v>6</v>
      </c>
      <c r="R336" s="42">
        <f t="shared" si="82"/>
        <v>100</v>
      </c>
      <c r="S336" s="43">
        <f t="shared" si="83"/>
        <v>24.285714285714285</v>
      </c>
      <c r="T336" s="43">
        <f t="shared" si="84"/>
        <v>24.285714285714285</v>
      </c>
      <c r="U336" s="43">
        <f t="shared" si="85"/>
        <v>24.285714285714285</v>
      </c>
      <c r="V336" s="38" t="s">
        <v>2401</v>
      </c>
      <c r="W336" s="44" t="str">
        <f t="shared" si="86"/>
        <v>CUMPLIDA</v>
      </c>
      <c r="X336" s="44" t="str">
        <f t="shared" si="87"/>
        <v>CUMPLIDO</v>
      </c>
      <c r="Y336" s="90" t="s">
        <v>1203</v>
      </c>
      <c r="Z336" s="35" t="str">
        <f t="shared" si="92"/>
        <v>H9AF19</v>
      </c>
      <c r="AA336" s="45">
        <f t="shared" si="81"/>
        <v>1</v>
      </c>
      <c r="AB336" s="45" t="str">
        <f t="shared" si="93"/>
        <v>H9AF19 - 1</v>
      </c>
      <c r="AC336" s="46">
        <f t="shared" si="89"/>
        <v>5</v>
      </c>
      <c r="AD336" s="46">
        <f t="shared" si="90"/>
        <v>5</v>
      </c>
      <c r="AE336" s="46" t="str">
        <f t="shared" si="88"/>
        <v>H9AF19.</v>
      </c>
      <c r="AF336" s="46" t="str">
        <f t="shared" si="91"/>
        <v>H9AF19</v>
      </c>
      <c r="AG336" s="47"/>
      <c r="AH336" s="48"/>
      <c r="AI336" s="49"/>
    </row>
    <row r="337" spans="1:35" s="31" customFormat="1" ht="350.1" customHeight="1" x14ac:dyDescent="0.2">
      <c r="A337" s="35">
        <f>IF(ISBLANK(D337),"",COUNTA($D$2:D337))</f>
        <v>266</v>
      </c>
      <c r="B337" s="36">
        <f t="shared" si="80"/>
        <v>336</v>
      </c>
      <c r="C337" s="36"/>
      <c r="D337" s="38" t="s">
        <v>667</v>
      </c>
      <c r="E337" s="38" t="s">
        <v>1154</v>
      </c>
      <c r="F337" s="71" t="s">
        <v>1178</v>
      </c>
      <c r="G337" s="55" t="s">
        <v>1179</v>
      </c>
      <c r="H337" s="39" t="s">
        <v>2495</v>
      </c>
      <c r="I337" s="39" t="s">
        <v>2496</v>
      </c>
      <c r="J337" s="38" t="s">
        <v>2497</v>
      </c>
      <c r="K337" s="38">
        <v>2</v>
      </c>
      <c r="L337" s="40">
        <v>45139</v>
      </c>
      <c r="M337" s="40">
        <v>45230</v>
      </c>
      <c r="N337" s="61">
        <f t="shared" si="79"/>
        <v>13</v>
      </c>
      <c r="O337" s="38" t="s">
        <v>2060</v>
      </c>
      <c r="P337" s="36" t="s">
        <v>2499</v>
      </c>
      <c r="Q337" s="38">
        <v>0</v>
      </c>
      <c r="R337" s="42">
        <f t="shared" si="82"/>
        <v>0</v>
      </c>
      <c r="S337" s="43">
        <f t="shared" si="83"/>
        <v>0</v>
      </c>
      <c r="T337" s="43">
        <f t="shared" si="84"/>
        <v>0</v>
      </c>
      <c r="U337" s="43">
        <f t="shared" si="85"/>
        <v>0</v>
      </c>
      <c r="V337" s="38"/>
      <c r="W337" s="44" t="str">
        <f t="shared" si="86"/>
        <v>PRÓXIMA A VENCER</v>
      </c>
      <c r="X337" s="44" t="str">
        <f t="shared" si="87"/>
        <v>PRÓXIMO A VENCER</v>
      </c>
      <c r="Y337" s="90" t="s">
        <v>1203</v>
      </c>
      <c r="Z337" s="35" t="str">
        <f t="shared" si="92"/>
        <v>H17AF19</v>
      </c>
      <c r="AA337" s="45">
        <f t="shared" si="81"/>
        <v>1</v>
      </c>
      <c r="AB337" s="45" t="str">
        <f t="shared" si="93"/>
        <v>H17AF19 - 1</v>
      </c>
      <c r="AC337" s="46">
        <f t="shared" si="89"/>
        <v>2</v>
      </c>
      <c r="AD337" s="46">
        <f t="shared" si="90"/>
        <v>2</v>
      </c>
      <c r="AE337" s="46" t="str">
        <f t="shared" si="88"/>
        <v>H17AF19.</v>
      </c>
      <c r="AF337" s="46" t="str">
        <f t="shared" si="91"/>
        <v>H17AF19</v>
      </c>
      <c r="AG337" s="47"/>
      <c r="AH337" s="48"/>
      <c r="AI337" s="49"/>
    </row>
    <row r="338" spans="1:35" s="31" customFormat="1" ht="350.1" customHeight="1" x14ac:dyDescent="0.2">
      <c r="A338" s="35">
        <f>IF(ISBLANK(D338),"",COUNTA($D$2:D338))</f>
        <v>267</v>
      </c>
      <c r="B338" s="36">
        <f t="shared" si="80"/>
        <v>337</v>
      </c>
      <c r="C338" s="36"/>
      <c r="D338" s="91" t="s">
        <v>1180</v>
      </c>
      <c r="E338" s="38" t="s">
        <v>1154</v>
      </c>
      <c r="F338" s="71" t="s">
        <v>2597</v>
      </c>
      <c r="G338" s="55" t="s">
        <v>1181</v>
      </c>
      <c r="H338" s="39" t="s">
        <v>2495</v>
      </c>
      <c r="I338" s="39" t="s">
        <v>2496</v>
      </c>
      <c r="J338" s="38" t="s">
        <v>2497</v>
      </c>
      <c r="K338" s="38">
        <v>2</v>
      </c>
      <c r="L338" s="40">
        <v>45139</v>
      </c>
      <c r="M338" s="40">
        <v>45230</v>
      </c>
      <c r="N338" s="61">
        <f t="shared" si="79"/>
        <v>13</v>
      </c>
      <c r="O338" s="38" t="s">
        <v>2598</v>
      </c>
      <c r="P338" s="36" t="s">
        <v>2499</v>
      </c>
      <c r="Q338" s="38">
        <v>0</v>
      </c>
      <c r="R338" s="42">
        <f t="shared" si="82"/>
        <v>0</v>
      </c>
      <c r="S338" s="43">
        <f t="shared" si="83"/>
        <v>0</v>
      </c>
      <c r="T338" s="43">
        <f t="shared" si="84"/>
        <v>0</v>
      </c>
      <c r="U338" s="43">
        <f t="shared" si="85"/>
        <v>0</v>
      </c>
      <c r="V338" s="38"/>
      <c r="W338" s="44" t="str">
        <f t="shared" si="86"/>
        <v>PRÓXIMA A VENCER</v>
      </c>
      <c r="X338" s="44" t="str">
        <f t="shared" si="87"/>
        <v>PRÓXIMO A VENCER</v>
      </c>
      <c r="Y338" s="90" t="s">
        <v>1203</v>
      </c>
      <c r="Z338" s="35" t="str">
        <f t="shared" si="92"/>
        <v>H18AF19</v>
      </c>
      <c r="AA338" s="45">
        <f t="shared" si="81"/>
        <v>1</v>
      </c>
      <c r="AB338" s="45" t="str">
        <f t="shared" si="93"/>
        <v>H18AF19 - 1</v>
      </c>
      <c r="AC338" s="46">
        <f t="shared" si="89"/>
        <v>2</v>
      </c>
      <c r="AD338" s="46">
        <f t="shared" si="90"/>
        <v>2</v>
      </c>
      <c r="AE338" s="46" t="str">
        <f t="shared" si="88"/>
        <v>H18AF19.</v>
      </c>
      <c r="AF338" s="46" t="str">
        <f t="shared" si="91"/>
        <v>H18AF19</v>
      </c>
      <c r="AG338" s="47"/>
      <c r="AH338" s="48"/>
      <c r="AI338" s="49"/>
    </row>
    <row r="339" spans="1:35" s="31" customFormat="1" ht="350.1" customHeight="1" x14ac:dyDescent="0.2">
      <c r="A339" s="35">
        <f>IF(ISBLANK(D339),"",COUNTA($D$2:D339))</f>
        <v>268</v>
      </c>
      <c r="B339" s="36">
        <f t="shared" si="80"/>
        <v>338</v>
      </c>
      <c r="C339" s="36"/>
      <c r="D339" s="38" t="s">
        <v>667</v>
      </c>
      <c r="E339" s="38" t="s">
        <v>1182</v>
      </c>
      <c r="F339" s="55" t="s">
        <v>1183</v>
      </c>
      <c r="G339" s="55" t="s">
        <v>1184</v>
      </c>
      <c r="H339" s="39" t="s">
        <v>1151</v>
      </c>
      <c r="I339" s="39" t="s">
        <v>1158</v>
      </c>
      <c r="J339" s="38" t="s">
        <v>1153</v>
      </c>
      <c r="K339" s="38">
        <v>1</v>
      </c>
      <c r="L339" s="40">
        <v>44056</v>
      </c>
      <c r="M339" s="40">
        <v>44196</v>
      </c>
      <c r="N339" s="61">
        <f t="shared" si="79"/>
        <v>20</v>
      </c>
      <c r="O339" s="38" t="s">
        <v>1603</v>
      </c>
      <c r="P339" s="38" t="s">
        <v>2591</v>
      </c>
      <c r="Q339" s="38">
        <v>1</v>
      </c>
      <c r="R339" s="42">
        <f t="shared" si="82"/>
        <v>100</v>
      </c>
      <c r="S339" s="43">
        <f t="shared" si="83"/>
        <v>20</v>
      </c>
      <c r="T339" s="43">
        <f t="shared" si="84"/>
        <v>20</v>
      </c>
      <c r="U339" s="43">
        <f t="shared" si="85"/>
        <v>20</v>
      </c>
      <c r="V339" s="38"/>
      <c r="W339" s="44" t="str">
        <f t="shared" si="86"/>
        <v>CUMPLIDA</v>
      </c>
      <c r="X339" s="44" t="str">
        <f t="shared" si="87"/>
        <v>CUMPLIDO</v>
      </c>
      <c r="Y339" s="90" t="s">
        <v>1203</v>
      </c>
      <c r="Z339" s="35" t="str">
        <f t="shared" si="92"/>
        <v>H19AF19</v>
      </c>
      <c r="AA339" s="45">
        <f t="shared" si="81"/>
        <v>1</v>
      </c>
      <c r="AB339" s="45" t="str">
        <f t="shared" si="93"/>
        <v>H19AF19 - 1</v>
      </c>
      <c r="AC339" s="46">
        <f t="shared" si="89"/>
        <v>5</v>
      </c>
      <c r="AD339" s="46">
        <f t="shared" si="90"/>
        <v>5</v>
      </c>
      <c r="AE339" s="46" t="str">
        <f t="shared" si="88"/>
        <v>H19AF19.</v>
      </c>
      <c r="AF339" s="46" t="str">
        <f t="shared" si="91"/>
        <v>H19AF19</v>
      </c>
      <c r="AG339" s="47"/>
      <c r="AH339" s="48"/>
      <c r="AI339" s="49"/>
    </row>
    <row r="340" spans="1:35" s="31" customFormat="1" ht="350.1" customHeight="1" x14ac:dyDescent="0.2">
      <c r="A340" s="35">
        <f>IF(ISBLANK(D340),"",COUNTA($D$2:D340))</f>
        <v>269</v>
      </c>
      <c r="B340" s="36">
        <f t="shared" si="80"/>
        <v>339</v>
      </c>
      <c r="C340" s="36"/>
      <c r="D340" s="38" t="s">
        <v>1185</v>
      </c>
      <c r="E340" s="38" t="s">
        <v>1186</v>
      </c>
      <c r="F340" s="55" t="s">
        <v>1228</v>
      </c>
      <c r="G340" s="55" t="s">
        <v>1187</v>
      </c>
      <c r="H340" s="39" t="s">
        <v>1188</v>
      </c>
      <c r="I340" s="39" t="s">
        <v>1189</v>
      </c>
      <c r="J340" s="38" t="s">
        <v>1190</v>
      </c>
      <c r="K340" s="38">
        <v>1</v>
      </c>
      <c r="L340" s="40">
        <v>44056</v>
      </c>
      <c r="M340" s="40">
        <v>44165</v>
      </c>
      <c r="N340" s="61">
        <f t="shared" si="79"/>
        <v>15.571428571428571</v>
      </c>
      <c r="O340" s="38" t="s">
        <v>2059</v>
      </c>
      <c r="P340" s="38" t="s">
        <v>2478</v>
      </c>
      <c r="Q340" s="38">
        <v>0.3</v>
      </c>
      <c r="R340" s="42">
        <f t="shared" si="82"/>
        <v>30</v>
      </c>
      <c r="S340" s="43">
        <f t="shared" si="83"/>
        <v>4.6714285714285708</v>
      </c>
      <c r="T340" s="43">
        <f t="shared" si="84"/>
        <v>4.6714285714285708</v>
      </c>
      <c r="U340" s="43">
        <f t="shared" si="85"/>
        <v>15.571428571428571</v>
      </c>
      <c r="V340" s="38"/>
      <c r="W340" s="44" t="str">
        <f t="shared" si="86"/>
        <v>VENCIDA</v>
      </c>
      <c r="X340" s="44" t="str">
        <f t="shared" si="87"/>
        <v>VENCIDO</v>
      </c>
      <c r="Y340" s="90" t="s">
        <v>1203</v>
      </c>
      <c r="Z340" s="35" t="str">
        <f t="shared" si="92"/>
        <v>H21AF19</v>
      </c>
      <c r="AA340" s="45">
        <f t="shared" si="81"/>
        <v>1</v>
      </c>
      <c r="AB340" s="45" t="str">
        <f t="shared" si="93"/>
        <v>H21AF19 - 1</v>
      </c>
      <c r="AC340" s="46">
        <f t="shared" si="89"/>
        <v>1</v>
      </c>
      <c r="AD340" s="46">
        <f t="shared" si="90"/>
        <v>1</v>
      </c>
      <c r="AE340" s="46" t="str">
        <f t="shared" si="88"/>
        <v>H21AF19.</v>
      </c>
      <c r="AF340" s="46" t="str">
        <f t="shared" si="91"/>
        <v>H21AF19</v>
      </c>
      <c r="AG340" s="47"/>
      <c r="AH340" s="48"/>
      <c r="AI340" s="49"/>
    </row>
    <row r="341" spans="1:35" s="31" customFormat="1" ht="350.1" customHeight="1" x14ac:dyDescent="0.2">
      <c r="A341" s="35" t="str">
        <f>IF(ISBLANK(D341),"",COUNTA($D$2:D341))</f>
        <v/>
      </c>
      <c r="B341" s="36">
        <f t="shared" si="80"/>
        <v>340</v>
      </c>
      <c r="C341" s="36"/>
      <c r="D341" s="38"/>
      <c r="E341" s="38" t="s">
        <v>1186</v>
      </c>
      <c r="F341" s="55" t="s">
        <v>1229</v>
      </c>
      <c r="G341" s="55" t="s">
        <v>1187</v>
      </c>
      <c r="H341" s="39" t="s">
        <v>1191</v>
      </c>
      <c r="I341" s="39" t="s">
        <v>1192</v>
      </c>
      <c r="J341" s="39" t="s">
        <v>1193</v>
      </c>
      <c r="K341" s="38">
        <v>1</v>
      </c>
      <c r="L341" s="40">
        <v>44056</v>
      </c>
      <c r="M341" s="40">
        <v>44196</v>
      </c>
      <c r="N341" s="61">
        <f t="shared" si="79"/>
        <v>20</v>
      </c>
      <c r="O341" s="38" t="s">
        <v>2307</v>
      </c>
      <c r="P341" s="38" t="s">
        <v>2478</v>
      </c>
      <c r="Q341" s="38">
        <v>0</v>
      </c>
      <c r="R341" s="42">
        <f t="shared" si="82"/>
        <v>0</v>
      </c>
      <c r="S341" s="43">
        <f t="shared" si="83"/>
        <v>0</v>
      </c>
      <c r="T341" s="43">
        <f t="shared" si="84"/>
        <v>0</v>
      </c>
      <c r="U341" s="43">
        <f t="shared" si="85"/>
        <v>20</v>
      </c>
      <c r="V341" s="38"/>
      <c r="W341" s="44" t="str">
        <f t="shared" si="86"/>
        <v>VENCIDA</v>
      </c>
      <c r="X341" s="44" t="str">
        <f t="shared" si="87"/>
        <v/>
      </c>
      <c r="Y341" s="90" t="s">
        <v>1203</v>
      </c>
      <c r="Z341" s="35" t="str">
        <f t="shared" si="92"/>
        <v>H21AF19</v>
      </c>
      <c r="AA341" s="45">
        <f t="shared" si="81"/>
        <v>2</v>
      </c>
      <c r="AB341" s="45" t="str">
        <f t="shared" si="93"/>
        <v>H21AF19 - 2</v>
      </c>
      <c r="AC341" s="46">
        <f t="shared" si="89"/>
        <v>1</v>
      </c>
      <c r="AD341" s="46">
        <f t="shared" si="90"/>
        <v>1</v>
      </c>
      <c r="AE341" s="46" t="str">
        <f t="shared" si="88"/>
        <v>H21AF19.</v>
      </c>
      <c r="AF341" s="46" t="str">
        <f t="shared" si="91"/>
        <v>H21AF19</v>
      </c>
      <c r="AG341" s="47"/>
      <c r="AH341" s="48"/>
      <c r="AI341" s="49"/>
    </row>
    <row r="342" spans="1:35" s="31" customFormat="1" ht="350.1" customHeight="1" x14ac:dyDescent="0.2">
      <c r="A342" s="35" t="str">
        <f>IF(ISBLANK(D342),"",COUNTA($D$2:D342))</f>
        <v/>
      </c>
      <c r="B342" s="36">
        <f t="shared" si="80"/>
        <v>341</v>
      </c>
      <c r="C342" s="36"/>
      <c r="D342" s="38"/>
      <c r="E342" s="38" t="s">
        <v>1186</v>
      </c>
      <c r="F342" s="55" t="s">
        <v>1230</v>
      </c>
      <c r="G342" s="55" t="s">
        <v>1187</v>
      </c>
      <c r="H342" s="39" t="s">
        <v>1194</v>
      </c>
      <c r="I342" s="39" t="s">
        <v>1195</v>
      </c>
      <c r="J342" s="39" t="s">
        <v>1196</v>
      </c>
      <c r="K342" s="38">
        <v>1</v>
      </c>
      <c r="L342" s="40">
        <v>44056</v>
      </c>
      <c r="M342" s="40">
        <v>44196</v>
      </c>
      <c r="N342" s="61">
        <f t="shared" si="79"/>
        <v>20</v>
      </c>
      <c r="O342" s="38" t="s">
        <v>2308</v>
      </c>
      <c r="P342" s="38" t="s">
        <v>2588</v>
      </c>
      <c r="Q342" s="38">
        <v>0</v>
      </c>
      <c r="R342" s="42">
        <f t="shared" si="82"/>
        <v>0</v>
      </c>
      <c r="S342" s="43">
        <f t="shared" si="83"/>
        <v>0</v>
      </c>
      <c r="T342" s="43">
        <f t="shared" si="84"/>
        <v>0</v>
      </c>
      <c r="U342" s="43">
        <f t="shared" si="85"/>
        <v>20</v>
      </c>
      <c r="V342" s="38"/>
      <c r="W342" s="44" t="str">
        <f t="shared" si="86"/>
        <v>VENCIDA</v>
      </c>
      <c r="X342" s="44" t="str">
        <f t="shared" si="87"/>
        <v/>
      </c>
      <c r="Y342" s="90" t="s">
        <v>1203</v>
      </c>
      <c r="Z342" s="35" t="str">
        <f t="shared" si="92"/>
        <v>H21AF19</v>
      </c>
      <c r="AA342" s="45">
        <f t="shared" si="81"/>
        <v>3</v>
      </c>
      <c r="AB342" s="45" t="str">
        <f t="shared" si="93"/>
        <v>H21AF19 - 3</v>
      </c>
      <c r="AC342" s="46">
        <f t="shared" si="89"/>
        <v>1</v>
      </c>
      <c r="AD342" s="46">
        <f t="shared" si="90"/>
        <v>1</v>
      </c>
      <c r="AE342" s="46" t="str">
        <f t="shared" si="88"/>
        <v>H21AF19.</v>
      </c>
      <c r="AF342" s="46" t="str">
        <f t="shared" si="91"/>
        <v>H21AF19</v>
      </c>
      <c r="AG342" s="47"/>
      <c r="AH342" s="48"/>
      <c r="AI342" s="49"/>
    </row>
    <row r="343" spans="1:35" s="31" customFormat="1" ht="350.1" customHeight="1" x14ac:dyDescent="0.2">
      <c r="A343" s="35">
        <f>IF(ISBLANK(D343),"",COUNTA($D$2:D343))</f>
        <v>270</v>
      </c>
      <c r="B343" s="36">
        <f t="shared" si="80"/>
        <v>342</v>
      </c>
      <c r="C343" s="36"/>
      <c r="D343" s="38" t="s">
        <v>667</v>
      </c>
      <c r="E343" s="38" t="s">
        <v>1142</v>
      </c>
      <c r="F343" s="55" t="s">
        <v>1454</v>
      </c>
      <c r="G343" s="55" t="s">
        <v>1198</v>
      </c>
      <c r="H343" s="39" t="s">
        <v>1199</v>
      </c>
      <c r="I343" s="39" t="s">
        <v>1143</v>
      </c>
      <c r="J343" s="38" t="s">
        <v>1144</v>
      </c>
      <c r="K343" s="38">
        <v>1</v>
      </c>
      <c r="L343" s="40">
        <v>44032</v>
      </c>
      <c r="M343" s="40">
        <v>44165</v>
      </c>
      <c r="N343" s="61">
        <f t="shared" si="79"/>
        <v>19</v>
      </c>
      <c r="O343" s="38" t="s">
        <v>1592</v>
      </c>
      <c r="P343" s="38" t="s">
        <v>2478</v>
      </c>
      <c r="Q343" s="38">
        <v>0.3</v>
      </c>
      <c r="R343" s="42">
        <f t="shared" si="82"/>
        <v>30</v>
      </c>
      <c r="S343" s="43">
        <f t="shared" si="83"/>
        <v>5.7</v>
      </c>
      <c r="T343" s="43">
        <f t="shared" si="84"/>
        <v>5.7</v>
      </c>
      <c r="U343" s="43">
        <f t="shared" si="85"/>
        <v>19</v>
      </c>
      <c r="V343" s="38"/>
      <c r="W343" s="44" t="str">
        <f t="shared" si="86"/>
        <v>VENCIDA</v>
      </c>
      <c r="X343" s="44" t="str">
        <f t="shared" si="87"/>
        <v>VENCIDO</v>
      </c>
      <c r="Y343" s="36" t="s">
        <v>1197</v>
      </c>
      <c r="Z343" s="35" t="str">
        <f t="shared" si="92"/>
        <v>H1ACPP</v>
      </c>
      <c r="AA343" s="45">
        <f t="shared" si="81"/>
        <v>1</v>
      </c>
      <c r="AB343" s="45" t="str">
        <f t="shared" si="93"/>
        <v>H1ACPP - 1</v>
      </c>
      <c r="AC343" s="46">
        <f t="shared" si="89"/>
        <v>1</v>
      </c>
      <c r="AD343" s="46">
        <f t="shared" si="90"/>
        <v>1</v>
      </c>
      <c r="AE343" s="46" t="str">
        <f t="shared" si="88"/>
        <v>H1ACPP.</v>
      </c>
      <c r="AF343" s="46" t="str">
        <f t="shared" si="91"/>
        <v>H1ACPP</v>
      </c>
      <c r="AG343" s="47"/>
      <c r="AH343" s="48"/>
      <c r="AI343" s="49"/>
    </row>
    <row r="344" spans="1:35" s="31" customFormat="1" ht="350.1" customHeight="1" x14ac:dyDescent="0.2">
      <c r="A344" s="35">
        <f>IF(ISBLANK(D344),"",COUNTA($D$2:D344))</f>
        <v>271</v>
      </c>
      <c r="B344" s="36">
        <f t="shared" si="80"/>
        <v>343</v>
      </c>
      <c r="C344" s="36"/>
      <c r="D344" s="38" t="s">
        <v>668</v>
      </c>
      <c r="E344" s="38" t="s">
        <v>910</v>
      </c>
      <c r="F344" s="55" t="s">
        <v>1145</v>
      </c>
      <c r="G344" s="55" t="s">
        <v>1146</v>
      </c>
      <c r="H344" s="39" t="s">
        <v>1147</v>
      </c>
      <c r="I344" s="39" t="s">
        <v>1569</v>
      </c>
      <c r="J344" s="38" t="s">
        <v>8</v>
      </c>
      <c r="K344" s="38">
        <v>1</v>
      </c>
      <c r="L344" s="40">
        <v>44032</v>
      </c>
      <c r="M344" s="40">
        <v>44196</v>
      </c>
      <c r="N344" s="61">
        <f t="shared" si="79"/>
        <v>23.428571428571427</v>
      </c>
      <c r="O344" s="38" t="s">
        <v>1592</v>
      </c>
      <c r="P344" s="38" t="s">
        <v>2478</v>
      </c>
      <c r="Q344" s="38">
        <v>0</v>
      </c>
      <c r="R344" s="42">
        <f t="shared" si="82"/>
        <v>0</v>
      </c>
      <c r="S344" s="43">
        <f t="shared" si="83"/>
        <v>0</v>
      </c>
      <c r="T344" s="43">
        <f t="shared" si="84"/>
        <v>0</v>
      </c>
      <c r="U344" s="43">
        <f t="shared" si="85"/>
        <v>23.428571428571427</v>
      </c>
      <c r="V344" s="38"/>
      <c r="W344" s="44" t="str">
        <f t="shared" si="86"/>
        <v>VENCIDA</v>
      </c>
      <c r="X344" s="44" t="str">
        <f t="shared" si="87"/>
        <v>VENCIDO</v>
      </c>
      <c r="Y344" s="36" t="s">
        <v>1197</v>
      </c>
      <c r="Z344" s="35" t="str">
        <f t="shared" si="92"/>
        <v>H2ACPP</v>
      </c>
      <c r="AA344" s="45">
        <f t="shared" si="81"/>
        <v>1</v>
      </c>
      <c r="AB344" s="45" t="str">
        <f t="shared" si="93"/>
        <v>H2ACPP - 1</v>
      </c>
      <c r="AC344" s="46">
        <f t="shared" si="89"/>
        <v>1</v>
      </c>
      <c r="AD344" s="46">
        <f t="shared" si="90"/>
        <v>1</v>
      </c>
      <c r="AE344" s="46" t="str">
        <f t="shared" si="88"/>
        <v>H2ACPP.</v>
      </c>
      <c r="AF344" s="46" t="str">
        <f t="shared" si="91"/>
        <v>H2ACPP</v>
      </c>
      <c r="AG344" s="47"/>
      <c r="AH344" s="48"/>
      <c r="AI344" s="49"/>
    </row>
    <row r="345" spans="1:35" s="31" customFormat="1" ht="350.1" customHeight="1" x14ac:dyDescent="0.2">
      <c r="A345" s="35">
        <f>IF(ISBLANK(D345),"",COUNTA($D$2:D345))</f>
        <v>272</v>
      </c>
      <c r="B345" s="36">
        <f t="shared" si="80"/>
        <v>344</v>
      </c>
      <c r="C345" s="36"/>
      <c r="D345" s="38" t="s">
        <v>1148</v>
      </c>
      <c r="E345" s="38" t="s">
        <v>912</v>
      </c>
      <c r="F345" s="55" t="s">
        <v>1149</v>
      </c>
      <c r="G345" s="55" t="s">
        <v>1150</v>
      </c>
      <c r="H345" s="39" t="s">
        <v>1151</v>
      </c>
      <c r="I345" s="39" t="s">
        <v>1152</v>
      </c>
      <c r="J345" s="38" t="s">
        <v>1153</v>
      </c>
      <c r="K345" s="38">
        <v>1</v>
      </c>
      <c r="L345" s="40">
        <v>44032</v>
      </c>
      <c r="M345" s="40">
        <v>44196</v>
      </c>
      <c r="N345" s="61">
        <f t="shared" si="79"/>
        <v>23.428571428571427</v>
      </c>
      <c r="O345" s="38" t="s">
        <v>1589</v>
      </c>
      <c r="P345" s="36" t="s">
        <v>2506</v>
      </c>
      <c r="Q345" s="38">
        <v>1</v>
      </c>
      <c r="R345" s="42">
        <f t="shared" si="82"/>
        <v>100</v>
      </c>
      <c r="S345" s="43">
        <f t="shared" si="83"/>
        <v>23.428571428571427</v>
      </c>
      <c r="T345" s="43">
        <f t="shared" si="84"/>
        <v>23.428571428571427</v>
      </c>
      <c r="U345" s="43">
        <f t="shared" si="85"/>
        <v>23.428571428571427</v>
      </c>
      <c r="V345" s="38"/>
      <c r="W345" s="44" t="str">
        <f t="shared" si="86"/>
        <v>CUMPLIDA</v>
      </c>
      <c r="X345" s="44" t="str">
        <f t="shared" si="87"/>
        <v>CUMPLIDO</v>
      </c>
      <c r="Y345" s="36" t="s">
        <v>1197</v>
      </c>
      <c r="Z345" s="35" t="str">
        <f t="shared" si="92"/>
        <v>H3ACPP</v>
      </c>
      <c r="AA345" s="45">
        <f t="shared" si="81"/>
        <v>1</v>
      </c>
      <c r="AB345" s="45" t="str">
        <f t="shared" si="93"/>
        <v>H3ACPP - 1</v>
      </c>
      <c r="AC345" s="46">
        <f t="shared" si="89"/>
        <v>5</v>
      </c>
      <c r="AD345" s="46">
        <f t="shared" si="90"/>
        <v>5</v>
      </c>
      <c r="AE345" s="46" t="str">
        <f t="shared" si="88"/>
        <v>H3ACPP.</v>
      </c>
      <c r="AF345" s="46" t="str">
        <f t="shared" si="91"/>
        <v>H3ACPP</v>
      </c>
      <c r="AG345" s="47"/>
      <c r="AH345" s="48"/>
      <c r="AI345" s="49"/>
    </row>
    <row r="346" spans="1:35" s="31" customFormat="1" ht="350.1" customHeight="1" x14ac:dyDescent="0.2">
      <c r="A346" s="35">
        <f>IF(ISBLANK(D346),"",COUNTA($D$2:D346))</f>
        <v>273</v>
      </c>
      <c r="B346" s="36">
        <f t="shared" si="80"/>
        <v>345</v>
      </c>
      <c r="C346" s="36"/>
      <c r="D346" s="38" t="s">
        <v>667</v>
      </c>
      <c r="E346" s="38" t="s">
        <v>1154</v>
      </c>
      <c r="F346" s="71" t="s">
        <v>1156</v>
      </c>
      <c r="G346" s="55" t="s">
        <v>1157</v>
      </c>
      <c r="H346" s="39" t="s">
        <v>2495</v>
      </c>
      <c r="I346" s="39" t="s">
        <v>2496</v>
      </c>
      <c r="J346" s="38" t="s">
        <v>2497</v>
      </c>
      <c r="K346" s="38">
        <v>2</v>
      </c>
      <c r="L346" s="40">
        <v>45139</v>
      </c>
      <c r="M346" s="40">
        <v>45230</v>
      </c>
      <c r="N346" s="61">
        <f t="shared" ref="N346:N409" si="94">(+M346-L346)/7</f>
        <v>13</v>
      </c>
      <c r="O346" s="38" t="s">
        <v>2060</v>
      </c>
      <c r="P346" s="36" t="s">
        <v>2499</v>
      </c>
      <c r="Q346" s="38">
        <v>0</v>
      </c>
      <c r="R346" s="42">
        <f t="shared" si="82"/>
        <v>0</v>
      </c>
      <c r="S346" s="43">
        <f t="shared" si="83"/>
        <v>0</v>
      </c>
      <c r="T346" s="43">
        <f t="shared" si="84"/>
        <v>0</v>
      </c>
      <c r="U346" s="43">
        <f t="shared" si="85"/>
        <v>0</v>
      </c>
      <c r="V346" s="38"/>
      <c r="W346" s="44" t="str">
        <f t="shared" si="86"/>
        <v>PRÓXIMA A VENCER</v>
      </c>
      <c r="X346" s="44" t="str">
        <f t="shared" si="87"/>
        <v>PRÓXIMO A VENCER</v>
      </c>
      <c r="Y346" s="36" t="s">
        <v>1197</v>
      </c>
      <c r="Z346" s="35" t="str">
        <f t="shared" si="92"/>
        <v>H5ACPP</v>
      </c>
      <c r="AA346" s="45">
        <f t="shared" si="81"/>
        <v>1</v>
      </c>
      <c r="AB346" s="45" t="str">
        <f t="shared" si="93"/>
        <v>H5ACPP - 1</v>
      </c>
      <c r="AC346" s="46">
        <f t="shared" si="89"/>
        <v>2</v>
      </c>
      <c r="AD346" s="46">
        <f t="shared" si="90"/>
        <v>2</v>
      </c>
      <c r="AE346" s="46" t="str">
        <f t="shared" si="88"/>
        <v>H5ACPP.</v>
      </c>
      <c r="AF346" s="46" t="str">
        <f t="shared" si="91"/>
        <v>H5ACPP</v>
      </c>
      <c r="AG346" s="47"/>
      <c r="AH346" s="48"/>
      <c r="AI346" s="49"/>
    </row>
    <row r="347" spans="1:35" s="31" customFormat="1" ht="350.1" customHeight="1" x14ac:dyDescent="0.2">
      <c r="A347" s="35">
        <f>IF(ISBLANK(D347),"",COUNTA($D$2:D347))</f>
        <v>274</v>
      </c>
      <c r="B347" s="36">
        <f t="shared" si="80"/>
        <v>346</v>
      </c>
      <c r="C347" s="36"/>
      <c r="D347" s="36" t="s">
        <v>1066</v>
      </c>
      <c r="E347" s="36" t="s">
        <v>1068</v>
      </c>
      <c r="F347" s="52" t="s">
        <v>1073</v>
      </c>
      <c r="G347" s="52" t="s">
        <v>1069</v>
      </c>
      <c r="H347" s="52" t="s">
        <v>1075</v>
      </c>
      <c r="I347" s="52" t="s">
        <v>1070</v>
      </c>
      <c r="J347" s="35" t="s">
        <v>1071</v>
      </c>
      <c r="K347" s="35">
        <v>6</v>
      </c>
      <c r="L347" s="40">
        <v>43710</v>
      </c>
      <c r="M347" s="40">
        <v>43891</v>
      </c>
      <c r="N347" s="61">
        <f t="shared" si="94"/>
        <v>25.857142857142858</v>
      </c>
      <c r="O347" s="38" t="s">
        <v>2767</v>
      </c>
      <c r="P347" s="36" t="s">
        <v>2590</v>
      </c>
      <c r="Q347" s="35">
        <v>6</v>
      </c>
      <c r="R347" s="42">
        <f t="shared" si="82"/>
        <v>100</v>
      </c>
      <c r="S347" s="43">
        <f t="shared" si="83"/>
        <v>25.857142857142858</v>
      </c>
      <c r="T347" s="43">
        <f t="shared" si="84"/>
        <v>25.857142857142858</v>
      </c>
      <c r="U347" s="43">
        <f t="shared" si="85"/>
        <v>25.857142857142858</v>
      </c>
      <c r="V347" s="38"/>
      <c r="W347" s="44" t="str">
        <f t="shared" si="86"/>
        <v>CUMPLIDA</v>
      </c>
      <c r="X347" s="44" t="str">
        <f t="shared" si="87"/>
        <v>CUMPLIDO</v>
      </c>
      <c r="Y347" s="90" t="s">
        <v>1074</v>
      </c>
      <c r="Z347" s="35" t="str">
        <f t="shared" si="92"/>
        <v>H2ACTL</v>
      </c>
      <c r="AA347" s="45">
        <f t="shared" si="81"/>
        <v>1</v>
      </c>
      <c r="AB347" s="45" t="str">
        <f t="shared" si="93"/>
        <v>H2ACTL - 1</v>
      </c>
      <c r="AC347" s="46">
        <f t="shared" si="89"/>
        <v>5</v>
      </c>
      <c r="AD347" s="46">
        <f t="shared" si="90"/>
        <v>5</v>
      </c>
      <c r="AE347" s="46" t="str">
        <f t="shared" si="88"/>
        <v>H2ACTL.</v>
      </c>
      <c r="AF347" s="46" t="str">
        <f t="shared" si="91"/>
        <v>H2ACTL</v>
      </c>
      <c r="AG347" s="47"/>
      <c r="AH347" s="48"/>
      <c r="AI347" s="49"/>
    </row>
    <row r="348" spans="1:35" s="31" customFormat="1" ht="350.1" customHeight="1" x14ac:dyDescent="0.2">
      <c r="A348" s="35">
        <f>IF(ISBLANK(D348),"",COUNTA($D$2:D348))</f>
        <v>275</v>
      </c>
      <c r="B348" s="36">
        <f t="shared" si="80"/>
        <v>347</v>
      </c>
      <c r="C348" s="36"/>
      <c r="D348" s="36" t="s">
        <v>1067</v>
      </c>
      <c r="E348" s="36" t="s">
        <v>1068</v>
      </c>
      <c r="F348" s="52" t="s">
        <v>1121</v>
      </c>
      <c r="G348" s="52" t="s">
        <v>1072</v>
      </c>
      <c r="H348" s="39" t="s">
        <v>1076</v>
      </c>
      <c r="I348" s="39" t="s">
        <v>1077</v>
      </c>
      <c r="J348" s="39" t="s">
        <v>1078</v>
      </c>
      <c r="K348" s="35">
        <v>1</v>
      </c>
      <c r="L348" s="40">
        <v>43690</v>
      </c>
      <c r="M348" s="40">
        <v>44012</v>
      </c>
      <c r="N348" s="61">
        <f t="shared" si="94"/>
        <v>46</v>
      </c>
      <c r="O348" s="38" t="s">
        <v>2767</v>
      </c>
      <c r="P348" s="36" t="s">
        <v>2590</v>
      </c>
      <c r="Q348" s="35">
        <v>1</v>
      </c>
      <c r="R348" s="42">
        <f t="shared" si="82"/>
        <v>100</v>
      </c>
      <c r="S348" s="43">
        <f t="shared" si="83"/>
        <v>46</v>
      </c>
      <c r="T348" s="43">
        <f t="shared" si="84"/>
        <v>46</v>
      </c>
      <c r="U348" s="43">
        <f t="shared" si="85"/>
        <v>46</v>
      </c>
      <c r="V348" s="38"/>
      <c r="W348" s="44" t="str">
        <f t="shared" si="86"/>
        <v>CUMPLIDA</v>
      </c>
      <c r="X348" s="44" t="str">
        <f t="shared" si="87"/>
        <v>CUMPLIDO</v>
      </c>
      <c r="Y348" s="90" t="s">
        <v>1074</v>
      </c>
      <c r="Z348" s="35" t="str">
        <f t="shared" si="92"/>
        <v>H4ACTL</v>
      </c>
      <c r="AA348" s="45">
        <f t="shared" si="81"/>
        <v>1</v>
      </c>
      <c r="AB348" s="45" t="str">
        <f t="shared" si="93"/>
        <v>H4ACTL - 1</v>
      </c>
      <c r="AC348" s="46">
        <f t="shared" si="89"/>
        <v>5</v>
      </c>
      <c r="AD348" s="46">
        <f t="shared" si="90"/>
        <v>5</v>
      </c>
      <c r="AE348" s="46" t="str">
        <f t="shared" si="88"/>
        <v>H4ACTL.</v>
      </c>
      <c r="AF348" s="46" t="str">
        <f t="shared" si="91"/>
        <v>H4ACTL</v>
      </c>
      <c r="AG348" s="47"/>
      <c r="AH348" s="48"/>
      <c r="AI348" s="49"/>
    </row>
    <row r="349" spans="1:35" s="31" customFormat="1" ht="350.1" customHeight="1" x14ac:dyDescent="0.2">
      <c r="A349" s="35">
        <f>IF(ISBLANK(D349),"",COUNTA($D$2:D349))</f>
        <v>276</v>
      </c>
      <c r="B349" s="36">
        <f t="shared" si="80"/>
        <v>348</v>
      </c>
      <c r="C349" s="38">
        <v>16</v>
      </c>
      <c r="D349" s="38" t="s">
        <v>668</v>
      </c>
      <c r="E349" s="38">
        <v>1801001</v>
      </c>
      <c r="F349" s="55" t="s">
        <v>1236</v>
      </c>
      <c r="G349" s="55" t="s">
        <v>998</v>
      </c>
      <c r="H349" s="39" t="s">
        <v>992</v>
      </c>
      <c r="I349" s="39" t="s">
        <v>997</v>
      </c>
      <c r="J349" s="38" t="s">
        <v>993</v>
      </c>
      <c r="K349" s="38">
        <v>1</v>
      </c>
      <c r="L349" s="40">
        <v>43690</v>
      </c>
      <c r="M349" s="56">
        <v>43921</v>
      </c>
      <c r="N349" s="61">
        <f t="shared" si="94"/>
        <v>33</v>
      </c>
      <c r="O349" s="38" t="s">
        <v>1604</v>
      </c>
      <c r="P349" s="38" t="s">
        <v>2592</v>
      </c>
      <c r="Q349" s="54">
        <v>1</v>
      </c>
      <c r="R349" s="42">
        <f t="shared" si="82"/>
        <v>100</v>
      </c>
      <c r="S349" s="43">
        <f t="shared" si="83"/>
        <v>33</v>
      </c>
      <c r="T349" s="43">
        <f t="shared" si="84"/>
        <v>33</v>
      </c>
      <c r="U349" s="43">
        <f t="shared" si="85"/>
        <v>33</v>
      </c>
      <c r="V349" s="38" t="s">
        <v>1429</v>
      </c>
      <c r="W349" s="44" t="str">
        <f t="shared" si="86"/>
        <v>CUMPLIDA</v>
      </c>
      <c r="X349" s="44" t="str">
        <f t="shared" si="87"/>
        <v>CUMPLIDO</v>
      </c>
      <c r="Y349" s="90" t="s">
        <v>991</v>
      </c>
      <c r="Z349" s="35" t="str">
        <f t="shared" si="92"/>
        <v>H10AF18</v>
      </c>
      <c r="AA349" s="45">
        <f t="shared" si="81"/>
        <v>1</v>
      </c>
      <c r="AB349" s="45" t="str">
        <f t="shared" si="93"/>
        <v>H10AF18 - 1</v>
      </c>
      <c r="AC349" s="46">
        <f t="shared" si="89"/>
        <v>5</v>
      </c>
      <c r="AD349" s="46">
        <f t="shared" si="90"/>
        <v>5</v>
      </c>
      <c r="AE349" s="46" t="str">
        <f t="shared" si="88"/>
        <v>H10AF18.</v>
      </c>
      <c r="AF349" s="46" t="str">
        <f t="shared" si="91"/>
        <v>H10AF18</v>
      </c>
      <c r="AG349" s="47"/>
      <c r="AH349" s="48"/>
      <c r="AI349" s="49"/>
    </row>
    <row r="350" spans="1:35" s="31" customFormat="1" ht="350.1" customHeight="1" x14ac:dyDescent="0.2">
      <c r="A350" s="35" t="str">
        <f>IF(ISBLANK(D350),"",COUNTA($D$2:D350))</f>
        <v/>
      </c>
      <c r="B350" s="36">
        <f t="shared" si="80"/>
        <v>349</v>
      </c>
      <c r="C350" s="38">
        <v>17</v>
      </c>
      <c r="D350" s="38"/>
      <c r="E350" s="38">
        <v>1801001</v>
      </c>
      <c r="F350" s="55" t="s">
        <v>1237</v>
      </c>
      <c r="G350" s="55" t="s">
        <v>998</v>
      </c>
      <c r="H350" s="39" t="s">
        <v>992</v>
      </c>
      <c r="I350" s="39" t="s">
        <v>995</v>
      </c>
      <c r="J350" s="39" t="s">
        <v>996</v>
      </c>
      <c r="K350" s="38">
        <v>1</v>
      </c>
      <c r="L350" s="40">
        <v>43690</v>
      </c>
      <c r="M350" s="56">
        <v>43830</v>
      </c>
      <c r="N350" s="61">
        <f t="shared" si="94"/>
        <v>20</v>
      </c>
      <c r="O350" s="38" t="s">
        <v>1604</v>
      </c>
      <c r="P350" s="38" t="s">
        <v>2592</v>
      </c>
      <c r="Q350" s="38">
        <v>1</v>
      </c>
      <c r="R350" s="42">
        <f t="shared" si="82"/>
        <v>100</v>
      </c>
      <c r="S350" s="43">
        <f t="shared" si="83"/>
        <v>20</v>
      </c>
      <c r="T350" s="43">
        <f t="shared" si="84"/>
        <v>20</v>
      </c>
      <c r="U350" s="43">
        <f t="shared" si="85"/>
        <v>20</v>
      </c>
      <c r="V350" s="38" t="s">
        <v>1429</v>
      </c>
      <c r="W350" s="44" t="str">
        <f t="shared" si="86"/>
        <v>CUMPLIDA</v>
      </c>
      <c r="X350" s="44" t="str">
        <f t="shared" si="87"/>
        <v/>
      </c>
      <c r="Y350" s="90" t="s">
        <v>991</v>
      </c>
      <c r="Z350" s="35" t="str">
        <f t="shared" si="92"/>
        <v>H10AF18</v>
      </c>
      <c r="AA350" s="45">
        <f t="shared" si="81"/>
        <v>2</v>
      </c>
      <c r="AB350" s="45" t="str">
        <f t="shared" si="93"/>
        <v>H10AF18 - 2</v>
      </c>
      <c r="AC350" s="46">
        <f t="shared" si="89"/>
        <v>5</v>
      </c>
      <c r="AD350" s="46">
        <f t="shared" si="90"/>
        <v>5</v>
      </c>
      <c r="AE350" s="46" t="str">
        <f t="shared" si="88"/>
        <v>H10AF18.</v>
      </c>
      <c r="AF350" s="46" t="str">
        <f t="shared" si="91"/>
        <v>H10AF18</v>
      </c>
      <c r="AG350" s="47"/>
      <c r="AH350" s="48"/>
      <c r="AI350" s="49"/>
    </row>
    <row r="351" spans="1:35" s="31" customFormat="1" ht="350.1" customHeight="1" x14ac:dyDescent="0.2">
      <c r="A351" s="35" t="str">
        <f>IF(ISBLANK(D351),"",COUNTA($D$2:D351))</f>
        <v/>
      </c>
      <c r="B351" s="36">
        <f t="shared" si="80"/>
        <v>350</v>
      </c>
      <c r="C351" s="38">
        <v>18</v>
      </c>
      <c r="D351" s="38"/>
      <c r="E351" s="38">
        <v>1801001</v>
      </c>
      <c r="F351" s="55" t="s">
        <v>1238</v>
      </c>
      <c r="G351" s="55" t="s">
        <v>998</v>
      </c>
      <c r="H351" s="39" t="s">
        <v>992</v>
      </c>
      <c r="I351" s="39" t="s">
        <v>1312</v>
      </c>
      <c r="J351" s="39" t="s">
        <v>1431</v>
      </c>
      <c r="K351" s="38">
        <v>2</v>
      </c>
      <c r="L351" s="40">
        <v>43690</v>
      </c>
      <c r="M351" s="56">
        <v>43830</v>
      </c>
      <c r="N351" s="61">
        <f t="shared" si="94"/>
        <v>20</v>
      </c>
      <c r="O351" s="38" t="s">
        <v>1600</v>
      </c>
      <c r="P351" s="38" t="s">
        <v>2592</v>
      </c>
      <c r="Q351" s="38">
        <v>2</v>
      </c>
      <c r="R351" s="42">
        <f t="shared" si="82"/>
        <v>100</v>
      </c>
      <c r="S351" s="43">
        <f t="shared" si="83"/>
        <v>20</v>
      </c>
      <c r="T351" s="43">
        <f t="shared" si="84"/>
        <v>20</v>
      </c>
      <c r="U351" s="43">
        <f t="shared" si="85"/>
        <v>20</v>
      </c>
      <c r="V351" s="38" t="s">
        <v>1429</v>
      </c>
      <c r="W351" s="44" t="str">
        <f t="shared" si="86"/>
        <v>CUMPLIDA</v>
      </c>
      <c r="X351" s="44" t="str">
        <f t="shared" si="87"/>
        <v/>
      </c>
      <c r="Y351" s="90" t="s">
        <v>991</v>
      </c>
      <c r="Z351" s="35" t="str">
        <f t="shared" si="92"/>
        <v>H10AF18</v>
      </c>
      <c r="AA351" s="45">
        <f t="shared" si="81"/>
        <v>3</v>
      </c>
      <c r="AB351" s="45" t="str">
        <f t="shared" si="93"/>
        <v>H10AF18 - 3</v>
      </c>
      <c r="AC351" s="46">
        <f t="shared" si="89"/>
        <v>5</v>
      </c>
      <c r="AD351" s="46">
        <f t="shared" si="90"/>
        <v>5</v>
      </c>
      <c r="AE351" s="46" t="str">
        <f t="shared" si="88"/>
        <v>H10AF18.</v>
      </c>
      <c r="AF351" s="46" t="str">
        <f t="shared" si="91"/>
        <v>H10AF18</v>
      </c>
      <c r="AG351" s="47"/>
      <c r="AH351" s="48"/>
      <c r="AI351" s="49"/>
    </row>
    <row r="352" spans="1:35" s="31" customFormat="1" ht="350.1" customHeight="1" x14ac:dyDescent="0.2">
      <c r="A352" s="35">
        <f>IF(ISBLANK(D352),"",COUNTA($D$2:D352))</f>
        <v>277</v>
      </c>
      <c r="B352" s="36">
        <f t="shared" si="80"/>
        <v>351</v>
      </c>
      <c r="C352" s="38">
        <v>22</v>
      </c>
      <c r="D352" s="38" t="s">
        <v>668</v>
      </c>
      <c r="E352" s="38">
        <v>1801001</v>
      </c>
      <c r="F352" s="55" t="s">
        <v>1239</v>
      </c>
      <c r="G352" s="55" t="s">
        <v>999</v>
      </c>
      <c r="H352" s="39" t="s">
        <v>992</v>
      </c>
      <c r="I352" s="39" t="s">
        <v>1119</v>
      </c>
      <c r="J352" s="38" t="s">
        <v>993</v>
      </c>
      <c r="K352" s="38">
        <v>1</v>
      </c>
      <c r="L352" s="40">
        <v>43690</v>
      </c>
      <c r="M352" s="56">
        <v>43921</v>
      </c>
      <c r="N352" s="61">
        <f t="shared" si="94"/>
        <v>33</v>
      </c>
      <c r="O352" s="38" t="s">
        <v>1608</v>
      </c>
      <c r="P352" s="38" t="s">
        <v>2599</v>
      </c>
      <c r="Q352" s="54">
        <v>1</v>
      </c>
      <c r="R352" s="42">
        <f t="shared" si="82"/>
        <v>100</v>
      </c>
      <c r="S352" s="43">
        <f t="shared" si="83"/>
        <v>33</v>
      </c>
      <c r="T352" s="43">
        <f t="shared" si="84"/>
        <v>33</v>
      </c>
      <c r="U352" s="43">
        <f t="shared" si="85"/>
        <v>33</v>
      </c>
      <c r="V352" s="38" t="s">
        <v>1429</v>
      </c>
      <c r="W352" s="44" t="str">
        <f t="shared" si="86"/>
        <v>CUMPLIDA</v>
      </c>
      <c r="X352" s="44" t="str">
        <f t="shared" si="87"/>
        <v>CUMPLIDO</v>
      </c>
      <c r="Y352" s="90" t="s">
        <v>991</v>
      </c>
      <c r="Z352" s="35" t="str">
        <f t="shared" si="92"/>
        <v>H12AF18</v>
      </c>
      <c r="AA352" s="45">
        <f t="shared" si="81"/>
        <v>1</v>
      </c>
      <c r="AB352" s="45" t="str">
        <f t="shared" si="93"/>
        <v>H12AF18 - 1</v>
      </c>
      <c r="AC352" s="46">
        <f t="shared" si="89"/>
        <v>5</v>
      </c>
      <c r="AD352" s="46">
        <f t="shared" si="90"/>
        <v>5</v>
      </c>
      <c r="AE352" s="46" t="str">
        <f t="shared" si="88"/>
        <v>H12AF18.</v>
      </c>
      <c r="AF352" s="46" t="str">
        <f t="shared" si="91"/>
        <v>H12AF18</v>
      </c>
      <c r="AG352" s="47"/>
      <c r="AH352" s="48"/>
      <c r="AI352" s="49"/>
    </row>
    <row r="353" spans="1:35" s="31" customFormat="1" ht="350.1" customHeight="1" x14ac:dyDescent="0.2">
      <c r="A353" s="35" t="str">
        <f>IF(ISBLANK(D353),"",COUNTA($D$2:D353))</f>
        <v/>
      </c>
      <c r="B353" s="36">
        <f t="shared" si="80"/>
        <v>352</v>
      </c>
      <c r="C353" s="38">
        <v>23</v>
      </c>
      <c r="D353" s="38"/>
      <c r="E353" s="38">
        <v>1801001</v>
      </c>
      <c r="F353" s="55" t="s">
        <v>1240</v>
      </c>
      <c r="G353" s="55" t="s">
        <v>999</v>
      </c>
      <c r="H353" s="39" t="s">
        <v>992</v>
      </c>
      <c r="I353" s="39" t="s">
        <v>995</v>
      </c>
      <c r="J353" s="39" t="s">
        <v>996</v>
      </c>
      <c r="K353" s="38">
        <v>1</v>
      </c>
      <c r="L353" s="40">
        <v>43690</v>
      </c>
      <c r="M353" s="56">
        <v>43830</v>
      </c>
      <c r="N353" s="61">
        <f t="shared" si="94"/>
        <v>20</v>
      </c>
      <c r="O353" s="38" t="s">
        <v>1608</v>
      </c>
      <c r="P353" s="38" t="s">
        <v>2599</v>
      </c>
      <c r="Q353" s="38">
        <v>1</v>
      </c>
      <c r="R353" s="42">
        <f t="shared" si="82"/>
        <v>100</v>
      </c>
      <c r="S353" s="43">
        <f t="shared" si="83"/>
        <v>20</v>
      </c>
      <c r="T353" s="43">
        <f t="shared" si="84"/>
        <v>20</v>
      </c>
      <c r="U353" s="43">
        <f t="shared" si="85"/>
        <v>20</v>
      </c>
      <c r="V353" s="38" t="s">
        <v>1429</v>
      </c>
      <c r="W353" s="44" t="str">
        <f t="shared" si="86"/>
        <v>CUMPLIDA</v>
      </c>
      <c r="X353" s="44" t="str">
        <f t="shared" si="87"/>
        <v/>
      </c>
      <c r="Y353" s="90" t="s">
        <v>991</v>
      </c>
      <c r="Z353" s="35" t="str">
        <f t="shared" si="92"/>
        <v>H12AF18</v>
      </c>
      <c r="AA353" s="45">
        <f t="shared" si="81"/>
        <v>2</v>
      </c>
      <c r="AB353" s="45" t="str">
        <f t="shared" si="93"/>
        <v>H12AF18 - 2</v>
      </c>
      <c r="AC353" s="46">
        <f t="shared" si="89"/>
        <v>5</v>
      </c>
      <c r="AD353" s="46">
        <f t="shared" si="90"/>
        <v>5</v>
      </c>
      <c r="AE353" s="46" t="str">
        <f t="shared" si="88"/>
        <v>H12AF18.</v>
      </c>
      <c r="AF353" s="46" t="str">
        <f t="shared" si="91"/>
        <v>H12AF18</v>
      </c>
      <c r="AG353" s="47"/>
      <c r="AH353" s="48"/>
      <c r="AI353" s="49"/>
    </row>
    <row r="354" spans="1:35" s="31" customFormat="1" ht="350.1" customHeight="1" x14ac:dyDescent="0.2">
      <c r="A354" s="35" t="str">
        <f>IF(ISBLANK(D354),"",COUNTA($D$2:D354))</f>
        <v/>
      </c>
      <c r="B354" s="36">
        <f t="shared" si="80"/>
        <v>353</v>
      </c>
      <c r="C354" s="38">
        <v>24</v>
      </c>
      <c r="D354" s="38"/>
      <c r="E354" s="38">
        <v>1801001</v>
      </c>
      <c r="F354" s="55" t="s">
        <v>1241</v>
      </c>
      <c r="G354" s="55" t="s">
        <v>999</v>
      </c>
      <c r="H354" s="39" t="s">
        <v>992</v>
      </c>
      <c r="I354" s="39" t="s">
        <v>1312</v>
      </c>
      <c r="J354" s="39" t="s">
        <v>1430</v>
      </c>
      <c r="K354" s="38">
        <v>1</v>
      </c>
      <c r="L354" s="40">
        <v>43690</v>
      </c>
      <c r="M354" s="56">
        <v>43830</v>
      </c>
      <c r="N354" s="61">
        <f t="shared" si="94"/>
        <v>20</v>
      </c>
      <c r="O354" s="38" t="s">
        <v>1608</v>
      </c>
      <c r="P354" s="38" t="s">
        <v>2599</v>
      </c>
      <c r="Q354" s="38">
        <v>1</v>
      </c>
      <c r="R354" s="42">
        <f t="shared" si="82"/>
        <v>100</v>
      </c>
      <c r="S354" s="43">
        <f t="shared" si="83"/>
        <v>20</v>
      </c>
      <c r="T354" s="43">
        <f t="shared" si="84"/>
        <v>20</v>
      </c>
      <c r="U354" s="43">
        <f t="shared" si="85"/>
        <v>20</v>
      </c>
      <c r="V354" s="38" t="s">
        <v>1429</v>
      </c>
      <c r="W354" s="44" t="str">
        <f t="shared" si="86"/>
        <v>CUMPLIDA</v>
      </c>
      <c r="X354" s="44" t="str">
        <f t="shared" si="87"/>
        <v/>
      </c>
      <c r="Y354" s="90" t="s">
        <v>991</v>
      </c>
      <c r="Z354" s="35" t="str">
        <f t="shared" si="92"/>
        <v>H12AF18</v>
      </c>
      <c r="AA354" s="45">
        <f t="shared" si="81"/>
        <v>3</v>
      </c>
      <c r="AB354" s="45" t="str">
        <f t="shared" si="93"/>
        <v>H12AF18 - 3</v>
      </c>
      <c r="AC354" s="46">
        <f t="shared" si="89"/>
        <v>5</v>
      </c>
      <c r="AD354" s="46">
        <f t="shared" si="90"/>
        <v>5</v>
      </c>
      <c r="AE354" s="46" t="str">
        <f t="shared" si="88"/>
        <v>H12AF18.</v>
      </c>
      <c r="AF354" s="46" t="str">
        <f t="shared" si="91"/>
        <v>H12AF18</v>
      </c>
      <c r="AG354" s="47"/>
      <c r="AH354" s="48"/>
      <c r="AI354" s="49"/>
    </row>
    <row r="355" spans="1:35" s="31" customFormat="1" ht="350.1" customHeight="1" x14ac:dyDescent="0.2">
      <c r="A355" s="35">
        <f>IF(ISBLANK(D355),"",COUNTA($D$2:D355))</f>
        <v>278</v>
      </c>
      <c r="B355" s="36">
        <f t="shared" si="80"/>
        <v>354</v>
      </c>
      <c r="C355" s="38">
        <v>41</v>
      </c>
      <c r="D355" s="38" t="s">
        <v>667</v>
      </c>
      <c r="E355" s="38">
        <v>1801001</v>
      </c>
      <c r="F355" s="92" t="s">
        <v>1242</v>
      </c>
      <c r="G355" s="39" t="s">
        <v>1000</v>
      </c>
      <c r="H355" s="39" t="s">
        <v>1001</v>
      </c>
      <c r="I355" s="39" t="s">
        <v>1120</v>
      </c>
      <c r="J355" s="38" t="s">
        <v>994</v>
      </c>
      <c r="K355" s="38">
        <v>1</v>
      </c>
      <c r="L355" s="40">
        <v>43690</v>
      </c>
      <c r="M355" s="86">
        <v>43830</v>
      </c>
      <c r="N355" s="61">
        <f t="shared" si="94"/>
        <v>20</v>
      </c>
      <c r="O355" s="38" t="s">
        <v>316</v>
      </c>
      <c r="P355" s="38" t="s">
        <v>2445</v>
      </c>
      <c r="Q355" s="38">
        <v>1</v>
      </c>
      <c r="R355" s="42">
        <f t="shared" si="82"/>
        <v>100</v>
      </c>
      <c r="S355" s="43">
        <f t="shared" si="83"/>
        <v>20</v>
      </c>
      <c r="T355" s="43">
        <f t="shared" si="84"/>
        <v>20</v>
      </c>
      <c r="U355" s="43">
        <f t="shared" si="85"/>
        <v>20</v>
      </c>
      <c r="V355" s="38" t="s">
        <v>2401</v>
      </c>
      <c r="W355" s="44" t="str">
        <f t="shared" si="86"/>
        <v>CUMPLIDA</v>
      </c>
      <c r="X355" s="44" t="str">
        <f t="shared" si="87"/>
        <v>CUMPLIDO</v>
      </c>
      <c r="Y355" s="90" t="s">
        <v>991</v>
      </c>
      <c r="Z355" s="35" t="str">
        <f t="shared" si="92"/>
        <v>H23AF18</v>
      </c>
      <c r="AA355" s="45">
        <f t="shared" si="81"/>
        <v>1</v>
      </c>
      <c r="AB355" s="45" t="str">
        <f t="shared" si="93"/>
        <v>H23AF18 - 1</v>
      </c>
      <c r="AC355" s="46">
        <f t="shared" si="89"/>
        <v>5</v>
      </c>
      <c r="AD355" s="46">
        <f t="shared" si="90"/>
        <v>5</v>
      </c>
      <c r="AE355" s="46" t="str">
        <f t="shared" si="88"/>
        <v>H23AF18.</v>
      </c>
      <c r="AF355" s="46" t="str">
        <f t="shared" si="91"/>
        <v>H23AF18</v>
      </c>
      <c r="AG355" s="47"/>
      <c r="AH355" s="48"/>
      <c r="AI355" s="49"/>
    </row>
    <row r="356" spans="1:35" s="31" customFormat="1" ht="350.1" customHeight="1" x14ac:dyDescent="0.2">
      <c r="A356" s="35" t="str">
        <f>IF(ISBLANK(D356),"",COUNTA($D$2:D356))</f>
        <v/>
      </c>
      <c r="B356" s="36">
        <f t="shared" si="80"/>
        <v>355</v>
      </c>
      <c r="C356" s="38">
        <v>42</v>
      </c>
      <c r="D356" s="38"/>
      <c r="E356" s="38">
        <v>1801001</v>
      </c>
      <c r="F356" s="92" t="s">
        <v>1243</v>
      </c>
      <c r="G356" s="39" t="s">
        <v>1000</v>
      </c>
      <c r="H356" s="39" t="s">
        <v>734</v>
      </c>
      <c r="I356" s="39" t="s">
        <v>1002</v>
      </c>
      <c r="J356" s="39" t="s">
        <v>1455</v>
      </c>
      <c r="K356" s="38">
        <v>1</v>
      </c>
      <c r="L356" s="40">
        <v>43690</v>
      </c>
      <c r="M356" s="86">
        <v>43921</v>
      </c>
      <c r="N356" s="61">
        <f t="shared" si="94"/>
        <v>33</v>
      </c>
      <c r="O356" s="38" t="s">
        <v>316</v>
      </c>
      <c r="P356" s="38" t="s">
        <v>2445</v>
      </c>
      <c r="Q356" s="38">
        <v>1</v>
      </c>
      <c r="R356" s="42">
        <f t="shared" si="82"/>
        <v>100</v>
      </c>
      <c r="S356" s="43">
        <f t="shared" si="83"/>
        <v>33</v>
      </c>
      <c r="T356" s="43">
        <f t="shared" si="84"/>
        <v>33</v>
      </c>
      <c r="U356" s="43">
        <f t="shared" si="85"/>
        <v>33</v>
      </c>
      <c r="V356" s="38" t="s">
        <v>2401</v>
      </c>
      <c r="W356" s="44" t="str">
        <f t="shared" si="86"/>
        <v>CUMPLIDA</v>
      </c>
      <c r="X356" s="44" t="str">
        <f t="shared" si="87"/>
        <v/>
      </c>
      <c r="Y356" s="90" t="s">
        <v>991</v>
      </c>
      <c r="Z356" s="35" t="str">
        <f t="shared" si="92"/>
        <v>H23AF18</v>
      </c>
      <c r="AA356" s="45">
        <f t="shared" si="81"/>
        <v>2</v>
      </c>
      <c r="AB356" s="45" t="str">
        <f t="shared" si="93"/>
        <v>H23AF18 - 2</v>
      </c>
      <c r="AC356" s="46">
        <f t="shared" si="89"/>
        <v>5</v>
      </c>
      <c r="AD356" s="46">
        <f t="shared" si="90"/>
        <v>5</v>
      </c>
      <c r="AE356" s="46" t="str">
        <f t="shared" si="88"/>
        <v>H23AF18.</v>
      </c>
      <c r="AF356" s="46" t="str">
        <f t="shared" si="91"/>
        <v>H23AF18</v>
      </c>
      <c r="AG356" s="47"/>
      <c r="AH356" s="48"/>
      <c r="AI356" s="49"/>
    </row>
    <row r="357" spans="1:35" s="31" customFormat="1" ht="350.1" customHeight="1" x14ac:dyDescent="0.2">
      <c r="A357" s="35">
        <f>IF(ISBLANK(D357),"",COUNTA($D$2:D357))</f>
        <v>279</v>
      </c>
      <c r="B357" s="36">
        <f t="shared" si="80"/>
        <v>356</v>
      </c>
      <c r="C357" s="38"/>
      <c r="D357" s="38" t="s">
        <v>668</v>
      </c>
      <c r="E357" s="38" t="s">
        <v>1004</v>
      </c>
      <c r="F357" s="55" t="s">
        <v>1244</v>
      </c>
      <c r="G357" s="55" t="s">
        <v>1005</v>
      </c>
      <c r="H357" s="39" t="s">
        <v>1006</v>
      </c>
      <c r="I357" s="39" t="s">
        <v>1127</v>
      </c>
      <c r="J357" s="38" t="s">
        <v>1007</v>
      </c>
      <c r="K357" s="38">
        <v>29</v>
      </c>
      <c r="L357" s="40">
        <v>43690</v>
      </c>
      <c r="M357" s="40">
        <v>43861</v>
      </c>
      <c r="N357" s="61">
        <f t="shared" si="94"/>
        <v>24.428571428571427</v>
      </c>
      <c r="O357" s="38" t="s">
        <v>2246</v>
      </c>
      <c r="P357" s="36" t="s">
        <v>2591</v>
      </c>
      <c r="Q357" s="54">
        <v>26</v>
      </c>
      <c r="R357" s="42">
        <f t="shared" si="82"/>
        <v>89.65517241379311</v>
      </c>
      <c r="S357" s="43">
        <f t="shared" si="83"/>
        <v>21.901477832512313</v>
      </c>
      <c r="T357" s="43">
        <f t="shared" si="84"/>
        <v>21.901477832512313</v>
      </c>
      <c r="U357" s="43">
        <f t="shared" si="85"/>
        <v>24.428571428571427</v>
      </c>
      <c r="V357" s="38"/>
      <c r="W357" s="44" t="str">
        <f t="shared" si="86"/>
        <v>VENCIDA</v>
      </c>
      <c r="X357" s="44" t="str">
        <f t="shared" si="87"/>
        <v>VENCIDO</v>
      </c>
      <c r="Y357" s="90" t="s">
        <v>991</v>
      </c>
      <c r="Z357" s="35" t="str">
        <f t="shared" si="92"/>
        <v>H30AF18</v>
      </c>
      <c r="AA357" s="45">
        <f t="shared" si="81"/>
        <v>1</v>
      </c>
      <c r="AB357" s="45" t="str">
        <f t="shared" si="93"/>
        <v>H30AF18 - 1</v>
      </c>
      <c r="AC357" s="46">
        <f t="shared" si="89"/>
        <v>1</v>
      </c>
      <c r="AD357" s="46">
        <f t="shared" si="90"/>
        <v>1</v>
      </c>
      <c r="AE357" s="46" t="str">
        <f t="shared" si="88"/>
        <v>H30AF18.</v>
      </c>
      <c r="AF357" s="46" t="str">
        <f t="shared" si="91"/>
        <v>H30AF18</v>
      </c>
      <c r="AG357" s="47"/>
      <c r="AH357" s="48"/>
      <c r="AI357" s="49"/>
    </row>
    <row r="358" spans="1:35" s="31" customFormat="1" ht="350.1" customHeight="1" x14ac:dyDescent="0.2">
      <c r="A358" s="35">
        <f>IF(ISBLANK(D358),"",COUNTA($D$2:D358))</f>
        <v>280</v>
      </c>
      <c r="B358" s="36">
        <f t="shared" si="80"/>
        <v>357</v>
      </c>
      <c r="C358" s="38"/>
      <c r="D358" s="38" t="s">
        <v>1231</v>
      </c>
      <c r="E358" s="38" t="s">
        <v>1008</v>
      </c>
      <c r="F358" s="39" t="s">
        <v>1538</v>
      </c>
      <c r="G358" s="39" t="s">
        <v>1009</v>
      </c>
      <c r="H358" s="39" t="s">
        <v>1537</v>
      </c>
      <c r="I358" s="39" t="s">
        <v>1537</v>
      </c>
      <c r="J358" s="38" t="s">
        <v>1488</v>
      </c>
      <c r="K358" s="38">
        <v>1</v>
      </c>
      <c r="L358" s="40">
        <v>44407</v>
      </c>
      <c r="M358" s="40">
        <v>44561</v>
      </c>
      <c r="N358" s="61">
        <f t="shared" si="94"/>
        <v>22</v>
      </c>
      <c r="O358" s="38" t="s">
        <v>1591</v>
      </c>
      <c r="P358" s="36" t="s">
        <v>2478</v>
      </c>
      <c r="Q358" s="38">
        <v>1</v>
      </c>
      <c r="R358" s="42">
        <f t="shared" si="82"/>
        <v>100</v>
      </c>
      <c r="S358" s="43">
        <f t="shared" si="83"/>
        <v>22</v>
      </c>
      <c r="T358" s="43">
        <f t="shared" si="84"/>
        <v>22</v>
      </c>
      <c r="U358" s="43">
        <f t="shared" si="85"/>
        <v>22</v>
      </c>
      <c r="V358" s="38"/>
      <c r="W358" s="44" t="str">
        <f t="shared" si="86"/>
        <v>CUMPLIDA</v>
      </c>
      <c r="X358" s="44" t="str">
        <f t="shared" si="87"/>
        <v>CUMPLIDO</v>
      </c>
      <c r="Y358" s="90" t="s">
        <v>991</v>
      </c>
      <c r="Z358" s="35" t="str">
        <f t="shared" si="92"/>
        <v>H31AF18</v>
      </c>
      <c r="AA358" s="45">
        <f t="shared" si="81"/>
        <v>1</v>
      </c>
      <c r="AB358" s="45" t="str">
        <f t="shared" si="93"/>
        <v>H31AF18 - 1</v>
      </c>
      <c r="AC358" s="46">
        <f t="shared" si="89"/>
        <v>5</v>
      </c>
      <c r="AD358" s="46">
        <f t="shared" si="90"/>
        <v>5</v>
      </c>
      <c r="AE358" s="46" t="str">
        <f t="shared" si="88"/>
        <v>H31AF18.</v>
      </c>
      <c r="AF358" s="46" t="str">
        <f t="shared" si="91"/>
        <v>H31AF18</v>
      </c>
      <c r="AG358" s="47"/>
      <c r="AH358" s="48"/>
      <c r="AI358" s="49"/>
    </row>
    <row r="359" spans="1:35" s="31" customFormat="1" ht="350.1" customHeight="1" x14ac:dyDescent="0.2">
      <c r="A359" s="35">
        <f>IF(ISBLANK(D359),"",COUNTA($D$2:D359))</f>
        <v>281</v>
      </c>
      <c r="B359" s="36">
        <f t="shared" si="80"/>
        <v>358</v>
      </c>
      <c r="C359" s="38"/>
      <c r="D359" s="38" t="s">
        <v>667</v>
      </c>
      <c r="E359" s="38" t="s">
        <v>1008</v>
      </c>
      <c r="F359" s="55" t="s">
        <v>1566</v>
      </c>
      <c r="G359" s="55" t="s">
        <v>1010</v>
      </c>
      <c r="H359" s="55" t="s">
        <v>1011</v>
      </c>
      <c r="I359" s="55" t="s">
        <v>1012</v>
      </c>
      <c r="J359" s="55" t="s">
        <v>1013</v>
      </c>
      <c r="K359" s="93">
        <v>1</v>
      </c>
      <c r="L359" s="56">
        <v>43690</v>
      </c>
      <c r="M359" s="56">
        <v>44055</v>
      </c>
      <c r="N359" s="61">
        <f t="shared" si="94"/>
        <v>52.142857142857146</v>
      </c>
      <c r="O359" s="38" t="s">
        <v>1591</v>
      </c>
      <c r="P359" s="36" t="s">
        <v>2478</v>
      </c>
      <c r="Q359" s="38">
        <v>100</v>
      </c>
      <c r="R359" s="42">
        <f t="shared" si="82"/>
        <v>100</v>
      </c>
      <c r="S359" s="43">
        <f t="shared" si="83"/>
        <v>52.142857142857146</v>
      </c>
      <c r="T359" s="43">
        <f t="shared" si="84"/>
        <v>52.142857142857146</v>
      </c>
      <c r="U359" s="43">
        <f t="shared" si="85"/>
        <v>52.142857142857146</v>
      </c>
      <c r="V359" s="38"/>
      <c r="W359" s="44" t="str">
        <f t="shared" si="86"/>
        <v>CUMPLIDA</v>
      </c>
      <c r="X359" s="44" t="str">
        <f t="shared" si="87"/>
        <v>VENCIDO</v>
      </c>
      <c r="Y359" s="90" t="s">
        <v>991</v>
      </c>
      <c r="Z359" s="35" t="str">
        <f t="shared" si="92"/>
        <v>H32AF18</v>
      </c>
      <c r="AA359" s="45">
        <f t="shared" si="81"/>
        <v>1</v>
      </c>
      <c r="AB359" s="45" t="str">
        <f t="shared" si="93"/>
        <v>H32AF18 - 1</v>
      </c>
      <c r="AC359" s="46">
        <f t="shared" si="89"/>
        <v>5</v>
      </c>
      <c r="AD359" s="46">
        <f t="shared" si="90"/>
        <v>1</v>
      </c>
      <c r="AE359" s="46" t="str">
        <f t="shared" si="88"/>
        <v>H32AF18.</v>
      </c>
      <c r="AF359" s="46" t="str">
        <f t="shared" si="91"/>
        <v>H32AF18</v>
      </c>
      <c r="AG359" s="47"/>
      <c r="AH359" s="48"/>
      <c r="AI359" s="49"/>
    </row>
    <row r="360" spans="1:35" s="31" customFormat="1" ht="350.1" customHeight="1" x14ac:dyDescent="0.2">
      <c r="A360" s="35" t="str">
        <f>IF(ISBLANK(D360),"",COUNTA($D$2:D360))</f>
        <v/>
      </c>
      <c r="B360" s="36">
        <f t="shared" si="80"/>
        <v>359</v>
      </c>
      <c r="C360" s="38"/>
      <c r="D360" s="38"/>
      <c r="E360" s="38" t="s">
        <v>1008</v>
      </c>
      <c r="F360" s="55" t="s">
        <v>1567</v>
      </c>
      <c r="G360" s="55" t="s">
        <v>1010</v>
      </c>
      <c r="H360" s="55" t="s">
        <v>1014</v>
      </c>
      <c r="I360" s="55" t="s">
        <v>1128</v>
      </c>
      <c r="J360" s="54" t="s">
        <v>1015</v>
      </c>
      <c r="K360" s="54">
        <v>2</v>
      </c>
      <c r="L360" s="56">
        <v>43690</v>
      </c>
      <c r="M360" s="56">
        <v>44055</v>
      </c>
      <c r="N360" s="61">
        <f t="shared" si="94"/>
        <v>52.142857142857146</v>
      </c>
      <c r="O360" s="38" t="s">
        <v>1591</v>
      </c>
      <c r="P360" s="36" t="s">
        <v>2478</v>
      </c>
      <c r="Q360" s="38">
        <v>0</v>
      </c>
      <c r="R360" s="42">
        <f t="shared" si="82"/>
        <v>0</v>
      </c>
      <c r="S360" s="43">
        <f t="shared" si="83"/>
        <v>0</v>
      </c>
      <c r="T360" s="43">
        <f t="shared" si="84"/>
        <v>0</v>
      </c>
      <c r="U360" s="43">
        <f t="shared" si="85"/>
        <v>52.142857142857146</v>
      </c>
      <c r="V360" s="38"/>
      <c r="W360" s="44" t="str">
        <f t="shared" si="86"/>
        <v>VENCIDA</v>
      </c>
      <c r="X360" s="44" t="str">
        <f t="shared" si="87"/>
        <v/>
      </c>
      <c r="Y360" s="90" t="s">
        <v>991</v>
      </c>
      <c r="Z360" s="35" t="str">
        <f t="shared" si="92"/>
        <v>H32AF18</v>
      </c>
      <c r="AA360" s="45">
        <f t="shared" si="81"/>
        <v>2</v>
      </c>
      <c r="AB360" s="45" t="str">
        <f t="shared" si="93"/>
        <v>H32AF18 - 2</v>
      </c>
      <c r="AC360" s="46">
        <f t="shared" si="89"/>
        <v>1</v>
      </c>
      <c r="AD360" s="46">
        <f t="shared" si="90"/>
        <v>1</v>
      </c>
      <c r="AE360" s="46" t="str">
        <f t="shared" si="88"/>
        <v>H32AF18.</v>
      </c>
      <c r="AF360" s="46" t="str">
        <f t="shared" si="91"/>
        <v>H32AF18</v>
      </c>
      <c r="AG360" s="47"/>
      <c r="AH360" s="48"/>
      <c r="AI360" s="49"/>
    </row>
    <row r="361" spans="1:35" s="31" customFormat="1" ht="350.1" customHeight="1" x14ac:dyDescent="0.2">
      <c r="A361" s="35">
        <f>IF(ISBLANK(D361),"",COUNTA($D$2:D361))</f>
        <v>282</v>
      </c>
      <c r="B361" s="36">
        <f t="shared" si="80"/>
        <v>360</v>
      </c>
      <c r="C361" s="38"/>
      <c r="D361" s="38" t="s">
        <v>748</v>
      </c>
      <c r="E361" s="38" t="s">
        <v>1016</v>
      </c>
      <c r="F361" s="55" t="s">
        <v>1245</v>
      </c>
      <c r="G361" s="55" t="s">
        <v>1017</v>
      </c>
      <c r="H361" s="55" t="s">
        <v>1018</v>
      </c>
      <c r="I361" s="55" t="s">
        <v>1019</v>
      </c>
      <c r="J361" s="55" t="s">
        <v>1020</v>
      </c>
      <c r="K361" s="54">
        <v>1</v>
      </c>
      <c r="L361" s="56">
        <v>43690</v>
      </c>
      <c r="M361" s="56">
        <v>43768</v>
      </c>
      <c r="N361" s="61">
        <f t="shared" si="94"/>
        <v>11.142857142857142</v>
      </c>
      <c r="O361" s="54" t="s">
        <v>1593</v>
      </c>
      <c r="P361" s="36" t="s">
        <v>2499</v>
      </c>
      <c r="Q361" s="38">
        <v>1</v>
      </c>
      <c r="R361" s="42">
        <f t="shared" si="82"/>
        <v>100</v>
      </c>
      <c r="S361" s="43">
        <f t="shared" si="83"/>
        <v>11.142857142857142</v>
      </c>
      <c r="T361" s="43">
        <f t="shared" si="84"/>
        <v>11.142857142857142</v>
      </c>
      <c r="U361" s="43">
        <f t="shared" si="85"/>
        <v>11.142857142857142</v>
      </c>
      <c r="V361" s="38"/>
      <c r="W361" s="44" t="str">
        <f t="shared" si="86"/>
        <v>CUMPLIDA</v>
      </c>
      <c r="X361" s="44" t="str">
        <f t="shared" si="87"/>
        <v>CUMPLIDO</v>
      </c>
      <c r="Y361" s="90" t="s">
        <v>991</v>
      </c>
      <c r="Z361" s="35" t="str">
        <f t="shared" si="92"/>
        <v>H33AF18</v>
      </c>
      <c r="AA361" s="45">
        <f t="shared" si="81"/>
        <v>1</v>
      </c>
      <c r="AB361" s="45" t="str">
        <f t="shared" si="93"/>
        <v>H33AF18 - 1</v>
      </c>
      <c r="AC361" s="46">
        <f t="shared" si="89"/>
        <v>5</v>
      </c>
      <c r="AD361" s="46">
        <f t="shared" si="90"/>
        <v>5</v>
      </c>
      <c r="AE361" s="46" t="str">
        <f t="shared" si="88"/>
        <v>H33AF18.</v>
      </c>
      <c r="AF361" s="46" t="str">
        <f t="shared" si="91"/>
        <v>H33AF18</v>
      </c>
      <c r="AG361" s="47"/>
      <c r="AH361" s="48"/>
      <c r="AI361" s="49"/>
    </row>
    <row r="362" spans="1:35" s="31" customFormat="1" ht="350.1" customHeight="1" x14ac:dyDescent="0.2">
      <c r="A362" s="35">
        <f>IF(ISBLANK(D362),"",COUNTA($D$2:D362))</f>
        <v>283</v>
      </c>
      <c r="B362" s="36">
        <f t="shared" si="80"/>
        <v>361</v>
      </c>
      <c r="C362" s="38"/>
      <c r="D362" s="38" t="s">
        <v>668</v>
      </c>
      <c r="E362" s="38" t="s">
        <v>1016</v>
      </c>
      <c r="F362" s="55" t="s">
        <v>1246</v>
      </c>
      <c r="G362" s="55" t="s">
        <v>1021</v>
      </c>
      <c r="H362" s="94" t="s">
        <v>1022</v>
      </c>
      <c r="I362" s="95" t="s">
        <v>1433</v>
      </c>
      <c r="J362" s="96" t="s">
        <v>1432</v>
      </c>
      <c r="K362" s="97">
        <v>1</v>
      </c>
      <c r="L362" s="98">
        <v>43709</v>
      </c>
      <c r="M362" s="98">
        <v>43799</v>
      </c>
      <c r="N362" s="61">
        <f t="shared" si="94"/>
        <v>12.857142857142858</v>
      </c>
      <c r="O362" s="38" t="s">
        <v>1589</v>
      </c>
      <c r="P362" s="36" t="s">
        <v>2506</v>
      </c>
      <c r="Q362" s="38">
        <v>0</v>
      </c>
      <c r="R362" s="42">
        <f t="shared" si="82"/>
        <v>0</v>
      </c>
      <c r="S362" s="43">
        <f t="shared" si="83"/>
        <v>0</v>
      </c>
      <c r="T362" s="43">
        <f t="shared" si="84"/>
        <v>0</v>
      </c>
      <c r="U362" s="43">
        <f t="shared" si="85"/>
        <v>12.857142857142858</v>
      </c>
      <c r="V362" s="38"/>
      <c r="W362" s="44" t="str">
        <f t="shared" si="86"/>
        <v>VENCIDA</v>
      </c>
      <c r="X362" s="44" t="str">
        <f t="shared" si="87"/>
        <v>VENCIDO</v>
      </c>
      <c r="Y362" s="90" t="s">
        <v>991</v>
      </c>
      <c r="Z362" s="35" t="str">
        <f t="shared" si="92"/>
        <v>H35AF18</v>
      </c>
      <c r="AA362" s="45">
        <f t="shared" si="81"/>
        <v>1</v>
      </c>
      <c r="AB362" s="45" t="str">
        <f t="shared" si="93"/>
        <v>H35AF18 - 1</v>
      </c>
      <c r="AC362" s="46">
        <f t="shared" si="89"/>
        <v>1</v>
      </c>
      <c r="AD362" s="46">
        <f t="shared" si="90"/>
        <v>1</v>
      </c>
      <c r="AE362" s="46" t="str">
        <f t="shared" si="88"/>
        <v>H35AF18.</v>
      </c>
      <c r="AF362" s="46" t="str">
        <f t="shared" si="91"/>
        <v>H35AF18</v>
      </c>
      <c r="AG362" s="47"/>
      <c r="AH362" s="48"/>
      <c r="AI362" s="49"/>
    </row>
    <row r="363" spans="1:35" s="31" customFormat="1" ht="350.1" customHeight="1" x14ac:dyDescent="0.2">
      <c r="A363" s="35" t="str">
        <f>IF(ISBLANK(D363),"",COUNTA($D$2:D363))</f>
        <v/>
      </c>
      <c r="B363" s="36">
        <f t="shared" si="80"/>
        <v>362</v>
      </c>
      <c r="C363" s="38"/>
      <c r="D363" s="38"/>
      <c r="E363" s="38" t="s">
        <v>1016</v>
      </c>
      <c r="F363" s="55" t="s">
        <v>1247</v>
      </c>
      <c r="G363" s="55" t="s">
        <v>1021</v>
      </c>
      <c r="H363" s="94" t="s">
        <v>1023</v>
      </c>
      <c r="I363" s="94" t="s">
        <v>1024</v>
      </c>
      <c r="J363" s="94" t="s">
        <v>1434</v>
      </c>
      <c r="K363" s="97">
        <v>8</v>
      </c>
      <c r="L363" s="98">
        <v>43718</v>
      </c>
      <c r="M363" s="98">
        <v>44012</v>
      </c>
      <c r="N363" s="61">
        <f t="shared" si="94"/>
        <v>42</v>
      </c>
      <c r="O363" s="38" t="s">
        <v>1589</v>
      </c>
      <c r="P363" s="36" t="s">
        <v>2506</v>
      </c>
      <c r="Q363" s="38">
        <v>1</v>
      </c>
      <c r="R363" s="99">
        <f t="shared" si="82"/>
        <v>12.5</v>
      </c>
      <c r="S363" s="43">
        <f t="shared" si="83"/>
        <v>5.25</v>
      </c>
      <c r="T363" s="43">
        <f t="shared" si="84"/>
        <v>5.25</v>
      </c>
      <c r="U363" s="43">
        <f t="shared" si="85"/>
        <v>42</v>
      </c>
      <c r="V363" s="38"/>
      <c r="W363" s="44" t="str">
        <f t="shared" si="86"/>
        <v>VENCIDA</v>
      </c>
      <c r="X363" s="44" t="str">
        <f t="shared" si="87"/>
        <v/>
      </c>
      <c r="Y363" s="90" t="s">
        <v>991</v>
      </c>
      <c r="Z363" s="35" t="str">
        <f t="shared" si="92"/>
        <v>H35AF18</v>
      </c>
      <c r="AA363" s="45">
        <f t="shared" si="81"/>
        <v>2</v>
      </c>
      <c r="AB363" s="45" t="str">
        <f t="shared" si="93"/>
        <v>H35AF18 - 2</v>
      </c>
      <c r="AC363" s="46">
        <f t="shared" si="89"/>
        <v>1</v>
      </c>
      <c r="AD363" s="46">
        <f t="shared" si="90"/>
        <v>1</v>
      </c>
      <c r="AE363" s="46" t="str">
        <f t="shared" si="88"/>
        <v>H35AF18.</v>
      </c>
      <c r="AF363" s="46" t="str">
        <f t="shared" si="91"/>
        <v>H35AF18</v>
      </c>
      <c r="AG363" s="47"/>
      <c r="AH363" s="48"/>
      <c r="AI363" s="49"/>
    </row>
    <row r="364" spans="1:35" s="31" customFormat="1" ht="350.1" customHeight="1" x14ac:dyDescent="0.2">
      <c r="A364" s="35" t="str">
        <f>IF(ISBLANK(D364),"",COUNTA($D$2:D364))</f>
        <v/>
      </c>
      <c r="B364" s="36">
        <f t="shared" si="80"/>
        <v>363</v>
      </c>
      <c r="C364" s="38"/>
      <c r="D364" s="38"/>
      <c r="E364" s="38" t="s">
        <v>1016</v>
      </c>
      <c r="F364" s="55" t="s">
        <v>1248</v>
      </c>
      <c r="G364" s="55" t="s">
        <v>1021</v>
      </c>
      <c r="H364" s="94" t="s">
        <v>1025</v>
      </c>
      <c r="I364" s="95" t="s">
        <v>1026</v>
      </c>
      <c r="J364" s="95" t="s">
        <v>1129</v>
      </c>
      <c r="K364" s="97">
        <v>1</v>
      </c>
      <c r="L364" s="98">
        <v>43713</v>
      </c>
      <c r="M364" s="98">
        <v>43830</v>
      </c>
      <c r="N364" s="61">
        <f t="shared" si="94"/>
        <v>16.714285714285715</v>
      </c>
      <c r="O364" s="38" t="s">
        <v>1589</v>
      </c>
      <c r="P364" s="36" t="s">
        <v>2506</v>
      </c>
      <c r="Q364" s="54">
        <v>1</v>
      </c>
      <c r="R364" s="42">
        <f t="shared" si="82"/>
        <v>100</v>
      </c>
      <c r="S364" s="43">
        <f t="shared" si="83"/>
        <v>16.714285714285715</v>
      </c>
      <c r="T364" s="43">
        <f t="shared" si="84"/>
        <v>16.714285714285715</v>
      </c>
      <c r="U364" s="43">
        <f t="shared" si="85"/>
        <v>16.714285714285715</v>
      </c>
      <c r="V364" s="38"/>
      <c r="W364" s="44" t="str">
        <f t="shared" si="86"/>
        <v>CUMPLIDA</v>
      </c>
      <c r="X364" s="44" t="str">
        <f t="shared" si="87"/>
        <v/>
      </c>
      <c r="Y364" s="90" t="s">
        <v>991</v>
      </c>
      <c r="Z364" s="35" t="str">
        <f t="shared" si="92"/>
        <v>H35AF18</v>
      </c>
      <c r="AA364" s="45">
        <f t="shared" si="81"/>
        <v>3</v>
      </c>
      <c r="AB364" s="45" t="str">
        <f t="shared" si="93"/>
        <v>H35AF18 - 3</v>
      </c>
      <c r="AC364" s="46">
        <f t="shared" si="89"/>
        <v>5</v>
      </c>
      <c r="AD364" s="46">
        <f t="shared" si="90"/>
        <v>5</v>
      </c>
      <c r="AE364" s="46" t="str">
        <f t="shared" si="88"/>
        <v>H35AF18.</v>
      </c>
      <c r="AF364" s="46" t="str">
        <f t="shared" si="91"/>
        <v>H35AF18</v>
      </c>
      <c r="AG364" s="47"/>
      <c r="AH364" s="48"/>
      <c r="AI364" s="49"/>
    </row>
    <row r="365" spans="1:35" s="31" customFormat="1" ht="350.1" customHeight="1" x14ac:dyDescent="0.2">
      <c r="A365" s="35">
        <f>IF(ISBLANK(D365),"",COUNTA($D$2:D365))</f>
        <v>284</v>
      </c>
      <c r="B365" s="36">
        <f t="shared" si="80"/>
        <v>364</v>
      </c>
      <c r="C365" s="38"/>
      <c r="D365" s="38" t="s">
        <v>1232</v>
      </c>
      <c r="E365" s="38" t="s">
        <v>1016</v>
      </c>
      <c r="F365" s="55" t="s">
        <v>1249</v>
      </c>
      <c r="G365" s="55" t="s">
        <v>1027</v>
      </c>
      <c r="H365" s="55" t="s">
        <v>1018</v>
      </c>
      <c r="I365" s="55" t="s">
        <v>1019</v>
      </c>
      <c r="J365" s="55" t="s">
        <v>1020</v>
      </c>
      <c r="K365" s="54">
        <v>1</v>
      </c>
      <c r="L365" s="56">
        <v>43690</v>
      </c>
      <c r="M365" s="56">
        <v>43768</v>
      </c>
      <c r="N365" s="61">
        <f t="shared" si="94"/>
        <v>11.142857142857142</v>
      </c>
      <c r="O365" s="54" t="s">
        <v>1593</v>
      </c>
      <c r="P365" s="36" t="s">
        <v>2499</v>
      </c>
      <c r="Q365" s="38">
        <v>1</v>
      </c>
      <c r="R365" s="42">
        <f t="shared" si="82"/>
        <v>100</v>
      </c>
      <c r="S365" s="43">
        <f t="shared" si="83"/>
        <v>11.142857142857142</v>
      </c>
      <c r="T365" s="43">
        <f t="shared" si="84"/>
        <v>11.142857142857142</v>
      </c>
      <c r="U365" s="43">
        <f t="shared" si="85"/>
        <v>11.142857142857142</v>
      </c>
      <c r="V365" s="38"/>
      <c r="W365" s="44" t="str">
        <f t="shared" si="86"/>
        <v>CUMPLIDA</v>
      </c>
      <c r="X365" s="44" t="str">
        <f t="shared" si="87"/>
        <v>CUMPLIDO</v>
      </c>
      <c r="Y365" s="90" t="s">
        <v>991</v>
      </c>
      <c r="Z365" s="35" t="str">
        <f t="shared" si="92"/>
        <v>H37AF18</v>
      </c>
      <c r="AA365" s="45">
        <f t="shared" si="81"/>
        <v>1</v>
      </c>
      <c r="AB365" s="45" t="str">
        <f t="shared" si="93"/>
        <v>H37AF18 - 1</v>
      </c>
      <c r="AC365" s="46">
        <f t="shared" si="89"/>
        <v>5</v>
      </c>
      <c r="AD365" s="46">
        <f t="shared" si="90"/>
        <v>5</v>
      </c>
      <c r="AE365" s="46" t="str">
        <f t="shared" si="88"/>
        <v>H37AF18.</v>
      </c>
      <c r="AF365" s="46" t="str">
        <f t="shared" si="91"/>
        <v>H37AF18</v>
      </c>
      <c r="AG365" s="47"/>
      <c r="AH365" s="48"/>
      <c r="AI365" s="49"/>
    </row>
    <row r="366" spans="1:35" s="31" customFormat="1" ht="350.1" customHeight="1" x14ac:dyDescent="0.2">
      <c r="A366" s="35">
        <f>IF(ISBLANK(D366),"",COUNTA($D$2:D366))</f>
        <v>285</v>
      </c>
      <c r="B366" s="36">
        <f t="shared" si="80"/>
        <v>365</v>
      </c>
      <c r="C366" s="38"/>
      <c r="D366" s="38" t="s">
        <v>1233</v>
      </c>
      <c r="E366" s="38" t="s">
        <v>1016</v>
      </c>
      <c r="F366" s="55" t="s">
        <v>1250</v>
      </c>
      <c r="G366" s="55" t="s">
        <v>1028</v>
      </c>
      <c r="H366" s="55" t="s">
        <v>1018</v>
      </c>
      <c r="I366" s="55" t="s">
        <v>1019</v>
      </c>
      <c r="J366" s="55" t="s">
        <v>1020</v>
      </c>
      <c r="K366" s="54">
        <v>1</v>
      </c>
      <c r="L366" s="56">
        <v>43690</v>
      </c>
      <c r="M366" s="56">
        <v>43768</v>
      </c>
      <c r="N366" s="61">
        <f t="shared" si="94"/>
        <v>11.142857142857142</v>
      </c>
      <c r="O366" s="54" t="s">
        <v>1593</v>
      </c>
      <c r="P366" s="36" t="s">
        <v>2499</v>
      </c>
      <c r="Q366" s="38">
        <v>1</v>
      </c>
      <c r="R366" s="42">
        <f t="shared" si="82"/>
        <v>100</v>
      </c>
      <c r="S366" s="43">
        <f t="shared" si="83"/>
        <v>11.142857142857142</v>
      </c>
      <c r="T366" s="43">
        <f t="shared" si="84"/>
        <v>11.142857142857142</v>
      </c>
      <c r="U366" s="43">
        <f t="shared" si="85"/>
        <v>11.142857142857142</v>
      </c>
      <c r="V366" s="38"/>
      <c r="W366" s="44" t="str">
        <f t="shared" si="86"/>
        <v>CUMPLIDA</v>
      </c>
      <c r="X366" s="44" t="str">
        <f t="shared" si="87"/>
        <v>CUMPLIDO</v>
      </c>
      <c r="Y366" s="90" t="s">
        <v>991</v>
      </c>
      <c r="Z366" s="35" t="str">
        <f t="shared" si="92"/>
        <v>H38AF18</v>
      </c>
      <c r="AA366" s="45">
        <f t="shared" si="81"/>
        <v>1</v>
      </c>
      <c r="AB366" s="45" t="str">
        <f t="shared" si="93"/>
        <v>H38AF18 - 1</v>
      </c>
      <c r="AC366" s="46">
        <f t="shared" si="89"/>
        <v>5</v>
      </c>
      <c r="AD366" s="46">
        <f t="shared" si="90"/>
        <v>5</v>
      </c>
      <c r="AE366" s="46" t="str">
        <f t="shared" si="88"/>
        <v>H38AF18.</v>
      </c>
      <c r="AF366" s="46" t="str">
        <f t="shared" si="91"/>
        <v>H38AF18</v>
      </c>
      <c r="AG366" s="47"/>
      <c r="AH366" s="48"/>
      <c r="AI366" s="49"/>
    </row>
    <row r="367" spans="1:35" s="31" customFormat="1" ht="350.1" customHeight="1" x14ac:dyDescent="0.2">
      <c r="A367" s="35">
        <f>IF(ISBLANK(D367),"",COUNTA($D$2:D367))</f>
        <v>286</v>
      </c>
      <c r="B367" s="36">
        <f t="shared" si="80"/>
        <v>366</v>
      </c>
      <c r="C367" s="38"/>
      <c r="D367" s="38" t="s">
        <v>748</v>
      </c>
      <c r="E367" s="38" t="s">
        <v>1016</v>
      </c>
      <c r="F367" s="55" t="s">
        <v>1251</v>
      </c>
      <c r="G367" s="55" t="s">
        <v>1029</v>
      </c>
      <c r="H367" s="94" t="s">
        <v>1313</v>
      </c>
      <c r="I367" s="100" t="s">
        <v>1314</v>
      </c>
      <c r="J367" s="97" t="s">
        <v>1030</v>
      </c>
      <c r="K367" s="97">
        <v>1</v>
      </c>
      <c r="L367" s="98">
        <v>43690</v>
      </c>
      <c r="M367" s="98">
        <v>43830</v>
      </c>
      <c r="N367" s="61">
        <f t="shared" si="94"/>
        <v>20</v>
      </c>
      <c r="O367" s="54" t="s">
        <v>1598</v>
      </c>
      <c r="P367" s="38" t="s">
        <v>2588</v>
      </c>
      <c r="Q367" s="38">
        <v>1</v>
      </c>
      <c r="R367" s="42">
        <f t="shared" si="82"/>
        <v>100</v>
      </c>
      <c r="S367" s="43">
        <f t="shared" si="83"/>
        <v>20</v>
      </c>
      <c r="T367" s="43">
        <f t="shared" si="84"/>
        <v>20</v>
      </c>
      <c r="U367" s="43">
        <f t="shared" si="85"/>
        <v>20</v>
      </c>
      <c r="V367" s="38"/>
      <c r="W367" s="44" t="str">
        <f t="shared" si="86"/>
        <v>CUMPLIDA</v>
      </c>
      <c r="X367" s="44" t="str">
        <f t="shared" si="87"/>
        <v>VENCIDO</v>
      </c>
      <c r="Y367" s="90" t="s">
        <v>991</v>
      </c>
      <c r="Z367" s="35" t="str">
        <f t="shared" si="92"/>
        <v>H39AF18</v>
      </c>
      <c r="AA367" s="45">
        <f t="shared" si="81"/>
        <v>1</v>
      </c>
      <c r="AB367" s="45" t="str">
        <f t="shared" si="93"/>
        <v>H39AF18 - 1</v>
      </c>
      <c r="AC367" s="46">
        <f t="shared" si="89"/>
        <v>5</v>
      </c>
      <c r="AD367" s="46">
        <f t="shared" si="90"/>
        <v>1</v>
      </c>
      <c r="AE367" s="46" t="str">
        <f t="shared" si="88"/>
        <v>H39AF18.</v>
      </c>
      <c r="AF367" s="46" t="str">
        <f t="shared" si="91"/>
        <v>H39AF18</v>
      </c>
      <c r="AG367" s="47"/>
      <c r="AH367" s="48"/>
      <c r="AI367" s="49"/>
    </row>
    <row r="368" spans="1:35" s="31" customFormat="1" ht="350.1" customHeight="1" x14ac:dyDescent="0.2">
      <c r="A368" s="35" t="str">
        <f>IF(ISBLANK(D368),"",COUNTA($D$2:D368))</f>
        <v/>
      </c>
      <c r="B368" s="36">
        <f t="shared" si="80"/>
        <v>367</v>
      </c>
      <c r="C368" s="38"/>
      <c r="D368" s="38"/>
      <c r="E368" s="38" t="s">
        <v>1016</v>
      </c>
      <c r="F368" s="55" t="s">
        <v>1252</v>
      </c>
      <c r="G368" s="55" t="s">
        <v>1029</v>
      </c>
      <c r="H368" s="94" t="s">
        <v>1315</v>
      </c>
      <c r="I368" s="101" t="s">
        <v>1316</v>
      </c>
      <c r="J368" s="96" t="s">
        <v>1130</v>
      </c>
      <c r="K368" s="96">
        <v>1</v>
      </c>
      <c r="L368" s="98">
        <v>43690</v>
      </c>
      <c r="M368" s="98">
        <v>43830</v>
      </c>
      <c r="N368" s="61">
        <f t="shared" si="94"/>
        <v>20</v>
      </c>
      <c r="O368" s="38" t="s">
        <v>1589</v>
      </c>
      <c r="P368" s="36" t="s">
        <v>2506</v>
      </c>
      <c r="Q368" s="38">
        <v>0.2</v>
      </c>
      <c r="R368" s="42">
        <f t="shared" si="82"/>
        <v>20</v>
      </c>
      <c r="S368" s="43">
        <f t="shared" si="83"/>
        <v>4</v>
      </c>
      <c r="T368" s="43">
        <f t="shared" si="84"/>
        <v>4</v>
      </c>
      <c r="U368" s="43">
        <f t="shared" si="85"/>
        <v>20</v>
      </c>
      <c r="V368" s="38"/>
      <c r="W368" s="44" t="str">
        <f t="shared" si="86"/>
        <v>VENCIDA</v>
      </c>
      <c r="X368" s="44" t="str">
        <f t="shared" si="87"/>
        <v/>
      </c>
      <c r="Y368" s="90" t="s">
        <v>991</v>
      </c>
      <c r="Z368" s="35" t="str">
        <f t="shared" si="92"/>
        <v>H39AF18</v>
      </c>
      <c r="AA368" s="45">
        <f t="shared" si="81"/>
        <v>2</v>
      </c>
      <c r="AB368" s="45" t="str">
        <f t="shared" si="93"/>
        <v>H39AF18 - 2</v>
      </c>
      <c r="AC368" s="46">
        <f t="shared" si="89"/>
        <v>1</v>
      </c>
      <c r="AD368" s="46">
        <f t="shared" si="90"/>
        <v>1</v>
      </c>
      <c r="AE368" s="46" t="str">
        <f t="shared" si="88"/>
        <v>H39AF18.</v>
      </c>
      <c r="AF368" s="46" t="str">
        <f t="shared" si="91"/>
        <v>H39AF18</v>
      </c>
      <c r="AG368" s="47"/>
      <c r="AH368" s="48"/>
      <c r="AI368" s="49"/>
    </row>
    <row r="369" spans="1:35" s="31" customFormat="1" ht="350.1" customHeight="1" x14ac:dyDescent="0.2">
      <c r="A369" s="35">
        <f>IF(ISBLANK(D369),"",COUNTA($D$2:D369))</f>
        <v>287</v>
      </c>
      <c r="B369" s="36">
        <f t="shared" si="80"/>
        <v>368</v>
      </c>
      <c r="C369" s="38"/>
      <c r="D369" s="38" t="s">
        <v>668</v>
      </c>
      <c r="E369" s="38" t="s">
        <v>1016</v>
      </c>
      <c r="F369" s="55" t="s">
        <v>1253</v>
      </c>
      <c r="G369" s="55" t="s">
        <v>1031</v>
      </c>
      <c r="H369" s="94" t="s">
        <v>1133</v>
      </c>
      <c r="I369" s="95" t="s">
        <v>1131</v>
      </c>
      <c r="J369" s="96" t="s">
        <v>1132</v>
      </c>
      <c r="K369" s="97">
        <v>1</v>
      </c>
      <c r="L369" s="98">
        <v>43718</v>
      </c>
      <c r="M369" s="98">
        <v>44012</v>
      </c>
      <c r="N369" s="61">
        <f t="shared" si="94"/>
        <v>42</v>
      </c>
      <c r="O369" s="38" t="s">
        <v>1589</v>
      </c>
      <c r="P369" s="36" t="s">
        <v>2506</v>
      </c>
      <c r="Q369" s="38">
        <v>0</v>
      </c>
      <c r="R369" s="42">
        <f t="shared" si="82"/>
        <v>0</v>
      </c>
      <c r="S369" s="43">
        <f t="shared" si="83"/>
        <v>0</v>
      </c>
      <c r="T369" s="43">
        <f t="shared" si="84"/>
        <v>0</v>
      </c>
      <c r="U369" s="43">
        <f t="shared" si="85"/>
        <v>42</v>
      </c>
      <c r="V369" s="38"/>
      <c r="W369" s="44" t="str">
        <f t="shared" si="86"/>
        <v>VENCIDA</v>
      </c>
      <c r="X369" s="44" t="str">
        <f t="shared" si="87"/>
        <v>VENCIDO</v>
      </c>
      <c r="Y369" s="90" t="s">
        <v>991</v>
      </c>
      <c r="Z369" s="35" t="str">
        <f t="shared" si="92"/>
        <v>H45AF18</v>
      </c>
      <c r="AA369" s="45">
        <f t="shared" si="81"/>
        <v>1</v>
      </c>
      <c r="AB369" s="45" t="str">
        <f t="shared" si="93"/>
        <v>H45AF18 - 1</v>
      </c>
      <c r="AC369" s="46">
        <f t="shared" si="89"/>
        <v>1</v>
      </c>
      <c r="AD369" s="46">
        <f t="shared" si="90"/>
        <v>1</v>
      </c>
      <c r="AE369" s="46" t="str">
        <f t="shared" si="88"/>
        <v>H45AF18.</v>
      </c>
      <c r="AF369" s="46" t="str">
        <f t="shared" si="91"/>
        <v>H45AF18</v>
      </c>
      <c r="AG369" s="47"/>
      <c r="AH369" s="48"/>
      <c r="AI369" s="49"/>
    </row>
    <row r="370" spans="1:35" s="31" customFormat="1" ht="350.1" customHeight="1" x14ac:dyDescent="0.2">
      <c r="A370" s="35" t="str">
        <f>IF(ISBLANK(D370),"",COUNTA($D$2:D370))</f>
        <v/>
      </c>
      <c r="B370" s="36">
        <f t="shared" si="80"/>
        <v>369</v>
      </c>
      <c r="C370" s="38"/>
      <c r="D370" s="38"/>
      <c r="E370" s="38" t="s">
        <v>1016</v>
      </c>
      <c r="F370" s="55" t="s">
        <v>1254</v>
      </c>
      <c r="G370" s="55" t="s">
        <v>1031</v>
      </c>
      <c r="H370" s="94" t="s">
        <v>1055</v>
      </c>
      <c r="I370" s="95" t="s">
        <v>1134</v>
      </c>
      <c r="J370" s="95" t="s">
        <v>1135</v>
      </c>
      <c r="K370" s="97">
        <v>1</v>
      </c>
      <c r="L370" s="98">
        <v>43690</v>
      </c>
      <c r="M370" s="98">
        <v>43830</v>
      </c>
      <c r="N370" s="61">
        <f t="shared" si="94"/>
        <v>20</v>
      </c>
      <c r="O370" s="38" t="s">
        <v>1589</v>
      </c>
      <c r="P370" s="36" t="s">
        <v>2506</v>
      </c>
      <c r="Q370" s="38">
        <v>0</v>
      </c>
      <c r="R370" s="42">
        <f t="shared" si="82"/>
        <v>0</v>
      </c>
      <c r="S370" s="43">
        <f t="shared" si="83"/>
        <v>0</v>
      </c>
      <c r="T370" s="43">
        <f t="shared" si="84"/>
        <v>0</v>
      </c>
      <c r="U370" s="43">
        <f t="shared" si="85"/>
        <v>20</v>
      </c>
      <c r="V370" s="38"/>
      <c r="W370" s="44" t="str">
        <f t="shared" si="86"/>
        <v>VENCIDA</v>
      </c>
      <c r="X370" s="44" t="str">
        <f t="shared" si="87"/>
        <v/>
      </c>
      <c r="Y370" s="90" t="s">
        <v>991</v>
      </c>
      <c r="Z370" s="35" t="str">
        <f t="shared" si="92"/>
        <v>H45AF18</v>
      </c>
      <c r="AA370" s="45">
        <f t="shared" si="81"/>
        <v>2</v>
      </c>
      <c r="AB370" s="45" t="str">
        <f t="shared" si="93"/>
        <v>H45AF18 - 2</v>
      </c>
      <c r="AC370" s="46">
        <f t="shared" si="89"/>
        <v>1</v>
      </c>
      <c r="AD370" s="46">
        <f t="shared" si="90"/>
        <v>1</v>
      </c>
      <c r="AE370" s="46" t="str">
        <f t="shared" si="88"/>
        <v>H45AF18.</v>
      </c>
      <c r="AF370" s="46" t="str">
        <f t="shared" si="91"/>
        <v>H45AF18</v>
      </c>
      <c r="AG370" s="47"/>
      <c r="AH370" s="48"/>
      <c r="AI370" s="49"/>
    </row>
    <row r="371" spans="1:35" s="31" customFormat="1" ht="350.1" customHeight="1" x14ac:dyDescent="0.2">
      <c r="A371" s="35" t="str">
        <f>IF(ISBLANK(D371),"",COUNTA($D$2:D371))</f>
        <v/>
      </c>
      <c r="B371" s="36">
        <f t="shared" si="80"/>
        <v>370</v>
      </c>
      <c r="C371" s="38"/>
      <c r="D371" s="38"/>
      <c r="E371" s="38" t="s">
        <v>1016</v>
      </c>
      <c r="F371" s="55" t="s">
        <v>1255</v>
      </c>
      <c r="G371" s="55" t="s">
        <v>1031</v>
      </c>
      <c r="H371" s="94" t="s">
        <v>1136</v>
      </c>
      <c r="I371" s="94" t="s">
        <v>1137</v>
      </c>
      <c r="J371" s="97" t="s">
        <v>1032</v>
      </c>
      <c r="K371" s="102" t="s">
        <v>1033</v>
      </c>
      <c r="L371" s="98">
        <v>43690</v>
      </c>
      <c r="M371" s="98">
        <v>43830</v>
      </c>
      <c r="N371" s="61">
        <f t="shared" si="94"/>
        <v>20</v>
      </c>
      <c r="O371" s="38" t="s">
        <v>1589</v>
      </c>
      <c r="P371" s="36" t="s">
        <v>2506</v>
      </c>
      <c r="Q371" s="38">
        <v>0</v>
      </c>
      <c r="R371" s="42">
        <f t="shared" si="82"/>
        <v>0</v>
      </c>
      <c r="S371" s="43">
        <f t="shared" si="83"/>
        <v>0</v>
      </c>
      <c r="T371" s="43">
        <f t="shared" si="84"/>
        <v>0</v>
      </c>
      <c r="U371" s="43">
        <f t="shared" si="85"/>
        <v>20</v>
      </c>
      <c r="V371" s="38"/>
      <c r="W371" s="44" t="str">
        <f t="shared" si="86"/>
        <v>VENCIDA</v>
      </c>
      <c r="X371" s="44" t="str">
        <f t="shared" si="87"/>
        <v/>
      </c>
      <c r="Y371" s="90" t="s">
        <v>991</v>
      </c>
      <c r="Z371" s="35" t="str">
        <f t="shared" si="92"/>
        <v>H45AF18</v>
      </c>
      <c r="AA371" s="45">
        <f t="shared" si="81"/>
        <v>3</v>
      </c>
      <c r="AB371" s="45" t="str">
        <f t="shared" si="93"/>
        <v>H45AF18 - 3</v>
      </c>
      <c r="AC371" s="46">
        <f t="shared" si="89"/>
        <v>1</v>
      </c>
      <c r="AD371" s="46">
        <f t="shared" si="90"/>
        <v>1</v>
      </c>
      <c r="AE371" s="46" t="str">
        <f t="shared" si="88"/>
        <v>H45AF18.</v>
      </c>
      <c r="AF371" s="46" t="str">
        <f t="shared" si="91"/>
        <v>H45AF18</v>
      </c>
      <c r="AG371" s="47"/>
      <c r="AH371" s="48"/>
      <c r="AI371" s="49"/>
    </row>
    <row r="372" spans="1:35" s="31" customFormat="1" ht="350.1" customHeight="1" x14ac:dyDescent="0.2">
      <c r="A372" s="35">
        <f>IF(ISBLANK(D372),"",COUNTA($D$2:D372))</f>
        <v>288</v>
      </c>
      <c r="B372" s="36">
        <f t="shared" si="80"/>
        <v>371</v>
      </c>
      <c r="C372" s="38"/>
      <c r="D372" s="38" t="s">
        <v>668</v>
      </c>
      <c r="E372" s="38" t="s">
        <v>1016</v>
      </c>
      <c r="F372" s="55" t="s">
        <v>1256</v>
      </c>
      <c r="G372" s="55" t="s">
        <v>1276</v>
      </c>
      <c r="H372" s="94" t="s">
        <v>1279</v>
      </c>
      <c r="I372" s="94" t="s">
        <v>1277</v>
      </c>
      <c r="J372" s="94" t="s">
        <v>1278</v>
      </c>
      <c r="K372" s="97">
        <v>8</v>
      </c>
      <c r="L372" s="98">
        <v>43718</v>
      </c>
      <c r="M372" s="98">
        <v>44012</v>
      </c>
      <c r="N372" s="61">
        <f t="shared" si="94"/>
        <v>42</v>
      </c>
      <c r="O372" s="38" t="s">
        <v>1589</v>
      </c>
      <c r="P372" s="36" t="s">
        <v>2506</v>
      </c>
      <c r="Q372" s="38">
        <v>0</v>
      </c>
      <c r="R372" s="42">
        <f t="shared" si="82"/>
        <v>0</v>
      </c>
      <c r="S372" s="43">
        <f t="shared" si="83"/>
        <v>0</v>
      </c>
      <c r="T372" s="43">
        <f t="shared" si="84"/>
        <v>0</v>
      </c>
      <c r="U372" s="43">
        <f t="shared" si="85"/>
        <v>42</v>
      </c>
      <c r="V372" s="38"/>
      <c r="W372" s="44" t="str">
        <f t="shared" si="86"/>
        <v>VENCIDA</v>
      </c>
      <c r="X372" s="44" t="str">
        <f t="shared" si="87"/>
        <v>VENCIDO</v>
      </c>
      <c r="Y372" s="90" t="s">
        <v>991</v>
      </c>
      <c r="Z372" s="35" t="str">
        <f t="shared" si="92"/>
        <v>H46AF18</v>
      </c>
      <c r="AA372" s="45">
        <f t="shared" si="81"/>
        <v>1</v>
      </c>
      <c r="AB372" s="45" t="str">
        <f t="shared" si="93"/>
        <v>H46AF18 - 1</v>
      </c>
      <c r="AC372" s="46">
        <f t="shared" si="89"/>
        <v>1</v>
      </c>
      <c r="AD372" s="46">
        <f t="shared" si="90"/>
        <v>1</v>
      </c>
      <c r="AE372" s="46" t="str">
        <f t="shared" si="88"/>
        <v>H46AF18.</v>
      </c>
      <c r="AF372" s="46" t="str">
        <f t="shared" si="91"/>
        <v>H46AF18</v>
      </c>
      <c r="AG372" s="47"/>
      <c r="AH372" s="48"/>
      <c r="AI372" s="49"/>
    </row>
    <row r="373" spans="1:35" s="31" customFormat="1" ht="350.1" customHeight="1" x14ac:dyDescent="0.2">
      <c r="A373" s="35">
        <f>IF(ISBLANK(D373),"",COUNTA($D$2:D373))</f>
        <v>289</v>
      </c>
      <c r="B373" s="36">
        <f t="shared" si="80"/>
        <v>372</v>
      </c>
      <c r="C373" s="38"/>
      <c r="D373" s="38" t="s">
        <v>667</v>
      </c>
      <c r="E373" s="38" t="s">
        <v>1016</v>
      </c>
      <c r="F373" s="55" t="s">
        <v>1257</v>
      </c>
      <c r="G373" s="55" t="s">
        <v>1034</v>
      </c>
      <c r="H373" s="94" t="s">
        <v>1139</v>
      </c>
      <c r="I373" s="94" t="s">
        <v>1435</v>
      </c>
      <c r="J373" s="97" t="s">
        <v>1138</v>
      </c>
      <c r="K373" s="102" t="s">
        <v>1033</v>
      </c>
      <c r="L373" s="98">
        <v>43690</v>
      </c>
      <c r="M373" s="98">
        <v>43830</v>
      </c>
      <c r="N373" s="61">
        <f t="shared" si="94"/>
        <v>20</v>
      </c>
      <c r="O373" s="38" t="s">
        <v>1589</v>
      </c>
      <c r="P373" s="36" t="s">
        <v>2506</v>
      </c>
      <c r="Q373" s="38">
        <v>0</v>
      </c>
      <c r="R373" s="42">
        <f t="shared" si="82"/>
        <v>0</v>
      </c>
      <c r="S373" s="43">
        <f t="shared" si="83"/>
        <v>0</v>
      </c>
      <c r="T373" s="43">
        <f t="shared" si="84"/>
        <v>0</v>
      </c>
      <c r="U373" s="43">
        <f t="shared" si="85"/>
        <v>20</v>
      </c>
      <c r="V373" s="38"/>
      <c r="W373" s="44" t="str">
        <f t="shared" si="86"/>
        <v>VENCIDA</v>
      </c>
      <c r="X373" s="44" t="str">
        <f t="shared" si="87"/>
        <v>VENCIDO</v>
      </c>
      <c r="Y373" s="90" t="s">
        <v>991</v>
      </c>
      <c r="Z373" s="35" t="str">
        <f t="shared" si="92"/>
        <v>H48AF18</v>
      </c>
      <c r="AA373" s="45">
        <f t="shared" si="81"/>
        <v>1</v>
      </c>
      <c r="AB373" s="45" t="str">
        <f t="shared" si="93"/>
        <v>H48AF18 - 1</v>
      </c>
      <c r="AC373" s="46">
        <f t="shared" si="89"/>
        <v>1</v>
      </c>
      <c r="AD373" s="46">
        <f t="shared" si="90"/>
        <v>1</v>
      </c>
      <c r="AE373" s="46" t="str">
        <f t="shared" si="88"/>
        <v>H48AF18.</v>
      </c>
      <c r="AF373" s="46" t="str">
        <f t="shared" si="91"/>
        <v>H48AF18</v>
      </c>
      <c r="AG373" s="47"/>
      <c r="AH373" s="48"/>
      <c r="AI373" s="49"/>
    </row>
    <row r="374" spans="1:35" s="31" customFormat="1" ht="350.1" customHeight="1" x14ac:dyDescent="0.2">
      <c r="A374" s="35" t="str">
        <f>IF(ISBLANK(D374),"",COUNTA($D$2:D374))</f>
        <v/>
      </c>
      <c r="B374" s="36">
        <f t="shared" si="80"/>
        <v>373</v>
      </c>
      <c r="C374" s="38"/>
      <c r="D374" s="38"/>
      <c r="E374" s="38" t="s">
        <v>1016</v>
      </c>
      <c r="F374" s="55" t="s">
        <v>1258</v>
      </c>
      <c r="G374" s="55" t="s">
        <v>1034</v>
      </c>
      <c r="H374" s="94" t="s">
        <v>1035</v>
      </c>
      <c r="I374" s="94" t="s">
        <v>1036</v>
      </c>
      <c r="J374" s="97" t="s">
        <v>9</v>
      </c>
      <c r="K374" s="102" t="s">
        <v>1033</v>
      </c>
      <c r="L374" s="98">
        <v>43690</v>
      </c>
      <c r="M374" s="98">
        <v>43830</v>
      </c>
      <c r="N374" s="61">
        <f t="shared" si="94"/>
        <v>20</v>
      </c>
      <c r="O374" s="38" t="s">
        <v>1589</v>
      </c>
      <c r="P374" s="36" t="s">
        <v>2506</v>
      </c>
      <c r="Q374" s="38">
        <v>0</v>
      </c>
      <c r="R374" s="42">
        <f t="shared" si="82"/>
        <v>0</v>
      </c>
      <c r="S374" s="43">
        <f t="shared" si="83"/>
        <v>0</v>
      </c>
      <c r="T374" s="43">
        <f t="shared" si="84"/>
        <v>0</v>
      </c>
      <c r="U374" s="43">
        <f t="shared" si="85"/>
        <v>20</v>
      </c>
      <c r="V374" s="38"/>
      <c r="W374" s="44" t="str">
        <f t="shared" si="86"/>
        <v>VENCIDA</v>
      </c>
      <c r="X374" s="44" t="str">
        <f t="shared" si="87"/>
        <v/>
      </c>
      <c r="Y374" s="90" t="s">
        <v>991</v>
      </c>
      <c r="Z374" s="35" t="str">
        <f t="shared" si="92"/>
        <v>H48AF18</v>
      </c>
      <c r="AA374" s="45">
        <f t="shared" si="81"/>
        <v>2</v>
      </c>
      <c r="AB374" s="45" t="str">
        <f t="shared" si="93"/>
        <v>H48AF18 - 2</v>
      </c>
      <c r="AC374" s="46">
        <f t="shared" si="89"/>
        <v>1</v>
      </c>
      <c r="AD374" s="46">
        <f t="shared" si="90"/>
        <v>1</v>
      </c>
      <c r="AE374" s="46" t="str">
        <f t="shared" si="88"/>
        <v>H48AF18.</v>
      </c>
      <c r="AF374" s="46" t="str">
        <f t="shared" si="91"/>
        <v>H48AF18</v>
      </c>
      <c r="AG374" s="47"/>
      <c r="AH374" s="48"/>
      <c r="AI374" s="49"/>
    </row>
    <row r="375" spans="1:35" s="31" customFormat="1" ht="350.1" customHeight="1" x14ac:dyDescent="0.2">
      <c r="A375" s="35">
        <f>IF(ISBLANK(D375),"",COUNTA($D$2:D375))</f>
        <v>290</v>
      </c>
      <c r="B375" s="36">
        <f t="shared" ref="B375:B438" si="95">ROW()-1</f>
        <v>374</v>
      </c>
      <c r="C375" s="38"/>
      <c r="D375" s="38" t="s">
        <v>747</v>
      </c>
      <c r="E375" s="38" t="s">
        <v>1016</v>
      </c>
      <c r="F375" s="55" t="s">
        <v>1259</v>
      </c>
      <c r="G375" s="55" t="s">
        <v>1037</v>
      </c>
      <c r="H375" s="55" t="s">
        <v>1141</v>
      </c>
      <c r="I375" s="55" t="s">
        <v>1038</v>
      </c>
      <c r="J375" s="55" t="s">
        <v>1140</v>
      </c>
      <c r="K375" s="54">
        <v>2</v>
      </c>
      <c r="L375" s="56">
        <v>43690</v>
      </c>
      <c r="M375" s="56">
        <v>44055</v>
      </c>
      <c r="N375" s="61">
        <f t="shared" si="94"/>
        <v>52.142857142857146</v>
      </c>
      <c r="O375" s="54" t="s">
        <v>2060</v>
      </c>
      <c r="P375" s="36" t="s">
        <v>2499</v>
      </c>
      <c r="Q375" s="38">
        <v>2</v>
      </c>
      <c r="R375" s="42">
        <f t="shared" si="82"/>
        <v>100</v>
      </c>
      <c r="S375" s="43">
        <f t="shared" si="83"/>
        <v>52.142857142857146</v>
      </c>
      <c r="T375" s="43">
        <f t="shared" si="84"/>
        <v>52.142857142857146</v>
      </c>
      <c r="U375" s="43">
        <f t="shared" si="85"/>
        <v>52.142857142857146</v>
      </c>
      <c r="V375" s="38"/>
      <c r="W375" s="44" t="str">
        <f t="shared" si="86"/>
        <v>CUMPLIDA</v>
      </c>
      <c r="X375" s="44" t="str">
        <f t="shared" si="87"/>
        <v>CUMPLIDO</v>
      </c>
      <c r="Y375" s="90" t="s">
        <v>991</v>
      </c>
      <c r="Z375" s="35" t="str">
        <f t="shared" si="92"/>
        <v>H50AF18</v>
      </c>
      <c r="AA375" s="45">
        <f t="shared" si="81"/>
        <v>1</v>
      </c>
      <c r="AB375" s="45" t="str">
        <f t="shared" si="93"/>
        <v>H50AF18 - 1</v>
      </c>
      <c r="AC375" s="46">
        <f t="shared" si="89"/>
        <v>5</v>
      </c>
      <c r="AD375" s="46">
        <f t="shared" si="90"/>
        <v>5</v>
      </c>
      <c r="AE375" s="46" t="str">
        <f t="shared" si="88"/>
        <v>H50AF18.</v>
      </c>
      <c r="AF375" s="46" t="str">
        <f t="shared" si="91"/>
        <v>H50AF18</v>
      </c>
      <c r="AG375" s="47"/>
      <c r="AH375" s="48"/>
      <c r="AI375" s="49"/>
    </row>
    <row r="376" spans="1:35" s="31" customFormat="1" ht="350.1" customHeight="1" x14ac:dyDescent="0.2">
      <c r="A376" s="35" t="str">
        <f>IF(ISBLANK(D376),"",COUNTA($D$2:D376))</f>
        <v/>
      </c>
      <c r="B376" s="36">
        <f t="shared" si="95"/>
        <v>375</v>
      </c>
      <c r="C376" s="38"/>
      <c r="D376" s="38"/>
      <c r="E376" s="38" t="s">
        <v>1016</v>
      </c>
      <c r="F376" s="55" t="s">
        <v>1260</v>
      </c>
      <c r="G376" s="55" t="s">
        <v>1037</v>
      </c>
      <c r="H376" s="55" t="s">
        <v>1039</v>
      </c>
      <c r="I376" s="55" t="s">
        <v>1040</v>
      </c>
      <c r="J376" s="54" t="s">
        <v>1041</v>
      </c>
      <c r="K376" s="54">
        <v>40</v>
      </c>
      <c r="L376" s="56">
        <v>43690</v>
      </c>
      <c r="M376" s="56">
        <v>44012</v>
      </c>
      <c r="N376" s="61">
        <f t="shared" si="94"/>
        <v>46</v>
      </c>
      <c r="O376" s="54" t="s">
        <v>2060</v>
      </c>
      <c r="P376" s="36" t="s">
        <v>2499</v>
      </c>
      <c r="Q376" s="54">
        <v>40</v>
      </c>
      <c r="R376" s="42">
        <f t="shared" si="82"/>
        <v>100</v>
      </c>
      <c r="S376" s="43">
        <f t="shared" si="83"/>
        <v>46</v>
      </c>
      <c r="T376" s="43">
        <f t="shared" si="84"/>
        <v>46</v>
      </c>
      <c r="U376" s="43">
        <f t="shared" si="85"/>
        <v>46</v>
      </c>
      <c r="V376" s="38"/>
      <c r="W376" s="44" t="str">
        <f t="shared" si="86"/>
        <v>CUMPLIDA</v>
      </c>
      <c r="X376" s="44" t="str">
        <f t="shared" si="87"/>
        <v/>
      </c>
      <c r="Y376" s="90" t="s">
        <v>991</v>
      </c>
      <c r="Z376" s="35" t="str">
        <f t="shared" si="92"/>
        <v>H50AF18</v>
      </c>
      <c r="AA376" s="45">
        <f t="shared" si="81"/>
        <v>2</v>
      </c>
      <c r="AB376" s="45" t="str">
        <f t="shared" si="93"/>
        <v>H50AF18 - 2</v>
      </c>
      <c r="AC376" s="46">
        <f t="shared" si="89"/>
        <v>5</v>
      </c>
      <c r="AD376" s="46">
        <f t="shared" si="90"/>
        <v>5</v>
      </c>
      <c r="AE376" s="46" t="str">
        <f t="shared" si="88"/>
        <v>H50AF18.</v>
      </c>
      <c r="AF376" s="46" t="str">
        <f t="shared" si="91"/>
        <v>H50AF18</v>
      </c>
      <c r="AG376" s="47"/>
      <c r="AH376" s="48"/>
      <c r="AI376" s="49"/>
    </row>
    <row r="377" spans="1:35" s="31" customFormat="1" ht="350.1" customHeight="1" x14ac:dyDescent="0.2">
      <c r="A377" s="35">
        <f>IF(ISBLANK(D377),"",COUNTA($D$2:D377))</f>
        <v>291</v>
      </c>
      <c r="B377" s="36">
        <f t="shared" si="95"/>
        <v>376</v>
      </c>
      <c r="C377" s="38"/>
      <c r="D377" s="38" t="s">
        <v>1003</v>
      </c>
      <c r="E377" s="38" t="s">
        <v>1016</v>
      </c>
      <c r="F377" s="55" t="s">
        <v>1261</v>
      </c>
      <c r="G377" s="55" t="s">
        <v>1042</v>
      </c>
      <c r="H377" s="55" t="s">
        <v>1141</v>
      </c>
      <c r="I377" s="55" t="s">
        <v>1038</v>
      </c>
      <c r="J377" s="55" t="s">
        <v>1140</v>
      </c>
      <c r="K377" s="54">
        <v>2</v>
      </c>
      <c r="L377" s="56">
        <v>43690</v>
      </c>
      <c r="M377" s="56">
        <v>44055</v>
      </c>
      <c r="N377" s="61">
        <f t="shared" si="94"/>
        <v>52.142857142857146</v>
      </c>
      <c r="O377" s="54" t="s">
        <v>2060</v>
      </c>
      <c r="P377" s="36" t="s">
        <v>2499</v>
      </c>
      <c r="Q377" s="38">
        <v>2</v>
      </c>
      <c r="R377" s="42">
        <f t="shared" si="82"/>
        <v>100</v>
      </c>
      <c r="S377" s="43">
        <f t="shared" si="83"/>
        <v>52.142857142857146</v>
      </c>
      <c r="T377" s="43">
        <f t="shared" si="84"/>
        <v>52.142857142857146</v>
      </c>
      <c r="U377" s="43">
        <f t="shared" si="85"/>
        <v>52.142857142857146</v>
      </c>
      <c r="V377" s="38"/>
      <c r="W377" s="44" t="str">
        <f t="shared" si="86"/>
        <v>CUMPLIDA</v>
      </c>
      <c r="X377" s="44" t="str">
        <f t="shared" si="87"/>
        <v>CUMPLIDO</v>
      </c>
      <c r="Y377" s="90" t="s">
        <v>991</v>
      </c>
      <c r="Z377" s="35" t="str">
        <f t="shared" si="92"/>
        <v>H51AF18</v>
      </c>
      <c r="AA377" s="45">
        <f t="shared" si="81"/>
        <v>1</v>
      </c>
      <c r="AB377" s="45" t="str">
        <f t="shared" si="93"/>
        <v>H51AF18 - 1</v>
      </c>
      <c r="AC377" s="46">
        <f t="shared" si="89"/>
        <v>5</v>
      </c>
      <c r="AD377" s="46">
        <f t="shared" si="90"/>
        <v>5</v>
      </c>
      <c r="AE377" s="46" t="str">
        <f t="shared" si="88"/>
        <v>H51AF18.</v>
      </c>
      <c r="AF377" s="46" t="str">
        <f t="shared" si="91"/>
        <v>H51AF18</v>
      </c>
      <c r="AG377" s="47"/>
      <c r="AH377" s="48"/>
      <c r="AI377" s="49"/>
    </row>
    <row r="378" spans="1:35" s="31" customFormat="1" ht="350.1" customHeight="1" x14ac:dyDescent="0.2">
      <c r="A378" s="35">
        <f>IF(ISBLANK(D378),"",COUNTA($D$2:D378))</f>
        <v>292</v>
      </c>
      <c r="B378" s="36">
        <f t="shared" si="95"/>
        <v>377</v>
      </c>
      <c r="C378" s="38"/>
      <c r="D378" s="38" t="s">
        <v>668</v>
      </c>
      <c r="E378" s="38" t="s">
        <v>1016</v>
      </c>
      <c r="F378" s="55" t="s">
        <v>1262</v>
      </c>
      <c r="G378" s="55" t="s">
        <v>1043</v>
      </c>
      <c r="H378" s="55" t="s">
        <v>1044</v>
      </c>
      <c r="I378" s="55" t="s">
        <v>1045</v>
      </c>
      <c r="J378" s="55" t="s">
        <v>1046</v>
      </c>
      <c r="K378" s="54">
        <v>1</v>
      </c>
      <c r="L378" s="56">
        <v>43690</v>
      </c>
      <c r="M378" s="56">
        <v>44012</v>
      </c>
      <c r="N378" s="61">
        <f t="shared" si="94"/>
        <v>46</v>
      </c>
      <c r="O378" s="54" t="s">
        <v>2060</v>
      </c>
      <c r="P378" s="36" t="s">
        <v>2499</v>
      </c>
      <c r="Q378" s="38">
        <v>1</v>
      </c>
      <c r="R378" s="42">
        <f t="shared" si="82"/>
        <v>100</v>
      </c>
      <c r="S378" s="43">
        <f t="shared" si="83"/>
        <v>46</v>
      </c>
      <c r="T378" s="43">
        <f t="shared" si="84"/>
        <v>46</v>
      </c>
      <c r="U378" s="43">
        <f t="shared" si="85"/>
        <v>46</v>
      </c>
      <c r="V378" s="38"/>
      <c r="W378" s="44" t="str">
        <f t="shared" si="86"/>
        <v>CUMPLIDA</v>
      </c>
      <c r="X378" s="44" t="str">
        <f t="shared" si="87"/>
        <v>CUMPLIDO</v>
      </c>
      <c r="Y378" s="90" t="s">
        <v>991</v>
      </c>
      <c r="Z378" s="35" t="str">
        <f t="shared" si="92"/>
        <v>H52AF18</v>
      </c>
      <c r="AA378" s="45">
        <f t="shared" ref="AA378:AA441" si="96">IF(A378&lt;&gt;"",1,AA377+1)</f>
        <v>1</v>
      </c>
      <c r="AB378" s="45" t="str">
        <f t="shared" si="93"/>
        <v>H52AF18 - 1</v>
      </c>
      <c r="AC378" s="46">
        <f t="shared" si="89"/>
        <v>5</v>
      </c>
      <c r="AD378" s="46">
        <f t="shared" si="90"/>
        <v>5</v>
      </c>
      <c r="AE378" s="46" t="str">
        <f t="shared" si="88"/>
        <v>H52AF18.</v>
      </c>
      <c r="AF378" s="46" t="str">
        <f t="shared" si="91"/>
        <v>H52AF18</v>
      </c>
      <c r="AG378" s="47"/>
      <c r="AH378" s="48"/>
      <c r="AI378" s="49"/>
    </row>
    <row r="379" spans="1:35" s="31" customFormat="1" ht="350.1" customHeight="1" x14ac:dyDescent="0.2">
      <c r="A379" s="35">
        <f>IF(ISBLANK(D379),"",COUNTA($D$2:D379))</f>
        <v>293</v>
      </c>
      <c r="B379" s="36">
        <f t="shared" si="95"/>
        <v>378</v>
      </c>
      <c r="C379" s="38"/>
      <c r="D379" s="38" t="s">
        <v>667</v>
      </c>
      <c r="E379" s="38" t="s">
        <v>1016</v>
      </c>
      <c r="F379" s="39" t="s">
        <v>1263</v>
      </c>
      <c r="G379" s="39" t="s">
        <v>1047</v>
      </c>
      <c r="H379" s="103" t="s">
        <v>1048</v>
      </c>
      <c r="I379" s="39" t="s">
        <v>1436</v>
      </c>
      <c r="J379" s="39" t="s">
        <v>1437</v>
      </c>
      <c r="K379" s="38">
        <v>1</v>
      </c>
      <c r="L379" s="40">
        <v>43690</v>
      </c>
      <c r="M379" s="40">
        <v>43830</v>
      </c>
      <c r="N379" s="61">
        <f t="shared" si="94"/>
        <v>20</v>
      </c>
      <c r="O379" s="38" t="s">
        <v>1594</v>
      </c>
      <c r="P379" s="38" t="s">
        <v>2506</v>
      </c>
      <c r="Q379" s="38">
        <v>0</v>
      </c>
      <c r="R379" s="42">
        <f t="shared" si="82"/>
        <v>0</v>
      </c>
      <c r="S379" s="43">
        <f t="shared" si="83"/>
        <v>0</v>
      </c>
      <c r="T379" s="43">
        <f t="shared" si="84"/>
        <v>0</v>
      </c>
      <c r="U379" s="43">
        <f t="shared" si="85"/>
        <v>20</v>
      </c>
      <c r="V379" s="38"/>
      <c r="W379" s="44" t="str">
        <f t="shared" si="86"/>
        <v>VENCIDA</v>
      </c>
      <c r="X379" s="44" t="str">
        <f t="shared" si="87"/>
        <v>VENCIDO</v>
      </c>
      <c r="Y379" s="90" t="s">
        <v>991</v>
      </c>
      <c r="Z379" s="35" t="str">
        <f t="shared" si="92"/>
        <v>H53AF18</v>
      </c>
      <c r="AA379" s="45">
        <f t="shared" si="96"/>
        <v>1</v>
      </c>
      <c r="AB379" s="45" t="str">
        <f t="shared" si="93"/>
        <v>H53AF18 - 1</v>
      </c>
      <c r="AC379" s="46">
        <f t="shared" si="89"/>
        <v>1</v>
      </c>
      <c r="AD379" s="46">
        <f t="shared" si="90"/>
        <v>1</v>
      </c>
      <c r="AE379" s="46" t="str">
        <f t="shared" si="88"/>
        <v>H53AF18.</v>
      </c>
      <c r="AF379" s="46" t="str">
        <f t="shared" si="91"/>
        <v>H53AF18</v>
      </c>
      <c r="AG379" s="47"/>
      <c r="AH379" s="48"/>
      <c r="AI379" s="49"/>
    </row>
    <row r="380" spans="1:35" s="31" customFormat="1" ht="350.1" customHeight="1" x14ac:dyDescent="0.2">
      <c r="A380" s="35">
        <f>IF(ISBLANK(D380),"",COUNTA($D$2:D380))</f>
        <v>294</v>
      </c>
      <c r="B380" s="36">
        <f t="shared" si="95"/>
        <v>379</v>
      </c>
      <c r="C380" s="38"/>
      <c r="D380" s="38" t="s">
        <v>667</v>
      </c>
      <c r="E380" s="38" t="s">
        <v>1016</v>
      </c>
      <c r="F380" s="39" t="s">
        <v>1264</v>
      </c>
      <c r="G380" s="39" t="s">
        <v>1049</v>
      </c>
      <c r="H380" s="94" t="s">
        <v>1849</v>
      </c>
      <c r="I380" s="94" t="s">
        <v>1438</v>
      </c>
      <c r="J380" s="94" t="s">
        <v>1439</v>
      </c>
      <c r="K380" s="97">
        <v>1</v>
      </c>
      <c r="L380" s="98">
        <v>43690</v>
      </c>
      <c r="M380" s="98">
        <v>43830</v>
      </c>
      <c r="N380" s="61">
        <f t="shared" si="94"/>
        <v>20</v>
      </c>
      <c r="O380" s="38" t="s">
        <v>2762</v>
      </c>
      <c r="P380" s="36" t="s">
        <v>2588</v>
      </c>
      <c r="Q380" s="54">
        <v>0.7</v>
      </c>
      <c r="R380" s="42">
        <f t="shared" si="82"/>
        <v>70</v>
      </c>
      <c r="S380" s="43">
        <f t="shared" si="83"/>
        <v>14</v>
      </c>
      <c r="T380" s="43">
        <f t="shared" si="84"/>
        <v>14</v>
      </c>
      <c r="U380" s="43">
        <f t="shared" si="85"/>
        <v>20</v>
      </c>
      <c r="V380" s="38" t="s">
        <v>1429</v>
      </c>
      <c r="W380" s="44" t="str">
        <f t="shared" si="86"/>
        <v>VENCIDA</v>
      </c>
      <c r="X380" s="44" t="str">
        <f t="shared" si="87"/>
        <v>VENCIDO</v>
      </c>
      <c r="Y380" s="90" t="s">
        <v>991</v>
      </c>
      <c r="Z380" s="35" t="str">
        <f t="shared" si="92"/>
        <v xml:space="preserve">
H54AF18</v>
      </c>
      <c r="AA380" s="45">
        <f t="shared" si="96"/>
        <v>1</v>
      </c>
      <c r="AB380" s="45" t="str">
        <f t="shared" si="93"/>
        <v xml:space="preserve">
H54AF18 - 1</v>
      </c>
      <c r="AC380" s="46">
        <f t="shared" si="89"/>
        <v>1</v>
      </c>
      <c r="AD380" s="46">
        <f t="shared" si="90"/>
        <v>1</v>
      </c>
      <c r="AE380" s="46" t="str">
        <f t="shared" si="88"/>
        <v xml:space="preserve">
H54AF18.</v>
      </c>
      <c r="AF380" s="46" t="str">
        <f t="shared" si="91"/>
        <v xml:space="preserve">
H54AF18</v>
      </c>
      <c r="AG380" s="47"/>
      <c r="AH380" s="48"/>
      <c r="AI380" s="49"/>
    </row>
    <row r="381" spans="1:35" s="31" customFormat="1" ht="350.1" customHeight="1" x14ac:dyDescent="0.2">
      <c r="A381" s="35">
        <f>IF(ISBLANK(D381),"",COUNTA($D$2:D381))</f>
        <v>295</v>
      </c>
      <c r="B381" s="36">
        <f t="shared" si="95"/>
        <v>380</v>
      </c>
      <c r="C381" s="38"/>
      <c r="D381" s="38" t="s">
        <v>1234</v>
      </c>
      <c r="E381" s="38" t="s">
        <v>1016</v>
      </c>
      <c r="F381" s="39" t="s">
        <v>1265</v>
      </c>
      <c r="G381" s="39" t="s">
        <v>1050</v>
      </c>
      <c r="H381" s="94" t="s">
        <v>1848</v>
      </c>
      <c r="I381" s="94" t="s">
        <v>1056</v>
      </c>
      <c r="J381" s="94" t="s">
        <v>1440</v>
      </c>
      <c r="K381" s="97">
        <v>1</v>
      </c>
      <c r="L381" s="98">
        <v>43690</v>
      </c>
      <c r="M381" s="98">
        <v>43830</v>
      </c>
      <c r="N381" s="61">
        <f t="shared" si="94"/>
        <v>20</v>
      </c>
      <c r="O381" s="38" t="s">
        <v>1589</v>
      </c>
      <c r="P381" s="36" t="s">
        <v>2506</v>
      </c>
      <c r="Q381" s="38">
        <v>0.3</v>
      </c>
      <c r="R381" s="42">
        <f t="shared" si="82"/>
        <v>30</v>
      </c>
      <c r="S381" s="43">
        <f t="shared" si="83"/>
        <v>6</v>
      </c>
      <c r="T381" s="43">
        <f t="shared" si="84"/>
        <v>6</v>
      </c>
      <c r="U381" s="43">
        <f t="shared" si="85"/>
        <v>20</v>
      </c>
      <c r="V381" s="38" t="s">
        <v>1429</v>
      </c>
      <c r="W381" s="44" t="str">
        <f t="shared" si="86"/>
        <v>VENCIDA</v>
      </c>
      <c r="X381" s="44" t="str">
        <f t="shared" si="87"/>
        <v>VENCIDO</v>
      </c>
      <c r="Y381" s="90" t="s">
        <v>991</v>
      </c>
      <c r="Z381" s="35" t="str">
        <f t="shared" si="92"/>
        <v>H55AF18</v>
      </c>
      <c r="AA381" s="45">
        <f t="shared" si="96"/>
        <v>1</v>
      </c>
      <c r="AB381" s="45" t="str">
        <f t="shared" si="93"/>
        <v>H55AF18 - 1</v>
      </c>
      <c r="AC381" s="46">
        <f t="shared" si="89"/>
        <v>1</v>
      </c>
      <c r="AD381" s="46">
        <f t="shared" si="90"/>
        <v>1</v>
      </c>
      <c r="AE381" s="46" t="str">
        <f t="shared" si="88"/>
        <v>H55AF18.</v>
      </c>
      <c r="AF381" s="46" t="str">
        <f t="shared" si="91"/>
        <v>H55AF18</v>
      </c>
      <c r="AG381" s="47"/>
      <c r="AH381" s="48"/>
      <c r="AI381" s="49"/>
    </row>
    <row r="382" spans="1:35" s="31" customFormat="1" ht="350.1" customHeight="1" x14ac:dyDescent="0.2">
      <c r="A382" s="35">
        <f>IF(ISBLANK(D382),"",COUNTA($D$2:D382))</f>
        <v>296</v>
      </c>
      <c r="B382" s="36">
        <f t="shared" si="95"/>
        <v>381</v>
      </c>
      <c r="C382" s="38"/>
      <c r="D382" s="38" t="s">
        <v>668</v>
      </c>
      <c r="E382" s="38" t="s">
        <v>1016</v>
      </c>
      <c r="F382" s="55" t="s">
        <v>1266</v>
      </c>
      <c r="G382" s="55" t="s">
        <v>1051</v>
      </c>
      <c r="H382" s="55" t="s">
        <v>1052</v>
      </c>
      <c r="I382" s="55" t="s">
        <v>1053</v>
      </c>
      <c r="J382" s="55" t="s">
        <v>1054</v>
      </c>
      <c r="K382" s="54">
        <v>1</v>
      </c>
      <c r="L382" s="56">
        <v>43690</v>
      </c>
      <c r="M382" s="56">
        <v>43753</v>
      </c>
      <c r="N382" s="61">
        <f t="shared" si="94"/>
        <v>9</v>
      </c>
      <c r="O382" s="54" t="s">
        <v>418</v>
      </c>
      <c r="P382" s="36" t="s">
        <v>2499</v>
      </c>
      <c r="Q382" s="54">
        <v>1</v>
      </c>
      <c r="R382" s="42">
        <f t="shared" si="82"/>
        <v>100</v>
      </c>
      <c r="S382" s="43">
        <f t="shared" si="83"/>
        <v>9</v>
      </c>
      <c r="T382" s="43">
        <f t="shared" si="84"/>
        <v>9</v>
      </c>
      <c r="U382" s="43">
        <f t="shared" si="85"/>
        <v>9</v>
      </c>
      <c r="V382" s="38"/>
      <c r="W382" s="44" t="str">
        <f t="shared" si="86"/>
        <v>CUMPLIDA</v>
      </c>
      <c r="X382" s="44" t="str">
        <f t="shared" si="87"/>
        <v>CUMPLIDO</v>
      </c>
      <c r="Y382" s="90" t="s">
        <v>991</v>
      </c>
      <c r="Z382" s="35" t="str">
        <f t="shared" si="92"/>
        <v>H57AF18</v>
      </c>
      <c r="AA382" s="45">
        <f t="shared" si="96"/>
        <v>1</v>
      </c>
      <c r="AB382" s="45" t="str">
        <f t="shared" si="93"/>
        <v>H57AF18 - 1</v>
      </c>
      <c r="AC382" s="46">
        <f t="shared" si="89"/>
        <v>5</v>
      </c>
      <c r="AD382" s="46">
        <f t="shared" si="90"/>
        <v>5</v>
      </c>
      <c r="AE382" s="46" t="str">
        <f t="shared" si="88"/>
        <v>H57AF18.</v>
      </c>
      <c r="AF382" s="46" t="str">
        <f t="shared" si="91"/>
        <v>H57AF18</v>
      </c>
      <c r="AG382" s="47"/>
      <c r="AH382" s="48"/>
      <c r="AI382" s="49"/>
    </row>
    <row r="383" spans="1:35" s="31" customFormat="1" ht="350.1" customHeight="1" x14ac:dyDescent="0.2">
      <c r="A383" s="35">
        <f>IF(ISBLANK(D383),"",COUNTA($D$2:D383))</f>
        <v>297</v>
      </c>
      <c r="B383" s="36">
        <f t="shared" si="95"/>
        <v>382</v>
      </c>
      <c r="C383" s="38"/>
      <c r="D383" s="38" t="s">
        <v>963</v>
      </c>
      <c r="E383" s="38" t="s">
        <v>913</v>
      </c>
      <c r="F383" s="55" t="s">
        <v>981</v>
      </c>
      <c r="G383" s="55" t="s">
        <v>965</v>
      </c>
      <c r="H383" s="39" t="s">
        <v>966</v>
      </c>
      <c r="I383" s="39" t="s">
        <v>967</v>
      </c>
      <c r="J383" s="38" t="s">
        <v>868</v>
      </c>
      <c r="K383" s="38">
        <v>1</v>
      </c>
      <c r="L383" s="40">
        <v>43480</v>
      </c>
      <c r="M383" s="40">
        <v>43524</v>
      </c>
      <c r="N383" s="61">
        <f t="shared" si="94"/>
        <v>6.2857142857142856</v>
      </c>
      <c r="O383" s="38" t="s">
        <v>418</v>
      </c>
      <c r="P383" s="36" t="s">
        <v>2499</v>
      </c>
      <c r="Q383" s="38">
        <v>0.4</v>
      </c>
      <c r="R383" s="42">
        <f t="shared" si="82"/>
        <v>40</v>
      </c>
      <c r="S383" s="43">
        <f t="shared" si="83"/>
        <v>2.5142857142857142</v>
      </c>
      <c r="T383" s="43">
        <f t="shared" si="84"/>
        <v>2.5142857142857142</v>
      </c>
      <c r="U383" s="43">
        <f t="shared" si="85"/>
        <v>6.2857142857142856</v>
      </c>
      <c r="V383" s="38"/>
      <c r="W383" s="44" t="str">
        <f t="shared" si="86"/>
        <v>VENCIDA</v>
      </c>
      <c r="X383" s="44" t="str">
        <f t="shared" si="87"/>
        <v>VENCIDO</v>
      </c>
      <c r="Y383" s="90" t="s">
        <v>980</v>
      </c>
      <c r="Z383" s="35" t="str">
        <f t="shared" si="92"/>
        <v>H1APCSMF18</v>
      </c>
      <c r="AA383" s="45">
        <f t="shared" si="96"/>
        <v>1</v>
      </c>
      <c r="AB383" s="45" t="str">
        <f t="shared" si="93"/>
        <v>H1APCSMF18 - 1</v>
      </c>
      <c r="AC383" s="46">
        <f t="shared" si="89"/>
        <v>1</v>
      </c>
      <c r="AD383" s="46">
        <f t="shared" si="90"/>
        <v>1</v>
      </c>
      <c r="AE383" s="46" t="str">
        <f t="shared" si="88"/>
        <v>H1APCSMF18.</v>
      </c>
      <c r="AF383" s="46" t="str">
        <f t="shared" si="91"/>
        <v>H1APCSMF18</v>
      </c>
      <c r="AG383" s="47"/>
      <c r="AH383" s="48"/>
      <c r="AI383" s="49"/>
    </row>
    <row r="384" spans="1:35" s="31" customFormat="1" ht="350.1" customHeight="1" x14ac:dyDescent="0.2">
      <c r="A384" s="35">
        <f>IF(ISBLANK(D384),"",COUNTA($D$2:D384))</f>
        <v>298</v>
      </c>
      <c r="B384" s="36">
        <f t="shared" si="95"/>
        <v>383</v>
      </c>
      <c r="C384" s="38"/>
      <c r="D384" s="38" t="s">
        <v>964</v>
      </c>
      <c r="E384" s="38" t="s">
        <v>913</v>
      </c>
      <c r="F384" s="55" t="s">
        <v>982</v>
      </c>
      <c r="G384" s="55" t="s">
        <v>968</v>
      </c>
      <c r="H384" s="39" t="s">
        <v>969</v>
      </c>
      <c r="I384" s="39" t="s">
        <v>863</v>
      </c>
      <c r="J384" s="38" t="s">
        <v>868</v>
      </c>
      <c r="K384" s="38">
        <v>1</v>
      </c>
      <c r="L384" s="40">
        <v>43480</v>
      </c>
      <c r="M384" s="40">
        <v>43524</v>
      </c>
      <c r="N384" s="61">
        <f t="shared" si="94"/>
        <v>6.2857142857142856</v>
      </c>
      <c r="O384" s="38" t="s">
        <v>418</v>
      </c>
      <c r="P384" s="36" t="s">
        <v>2499</v>
      </c>
      <c r="Q384" s="38">
        <v>1</v>
      </c>
      <c r="R384" s="42">
        <f t="shared" si="82"/>
        <v>100</v>
      </c>
      <c r="S384" s="43">
        <f t="shared" si="83"/>
        <v>6.2857142857142856</v>
      </c>
      <c r="T384" s="43">
        <f t="shared" si="84"/>
        <v>6.2857142857142856</v>
      </c>
      <c r="U384" s="43">
        <f t="shared" si="85"/>
        <v>6.2857142857142856</v>
      </c>
      <c r="V384" s="38"/>
      <c r="W384" s="44" t="str">
        <f t="shared" si="86"/>
        <v>CUMPLIDA</v>
      </c>
      <c r="X384" s="44" t="str">
        <f t="shared" si="87"/>
        <v>CUMPLIDO</v>
      </c>
      <c r="Y384" s="90" t="s">
        <v>980</v>
      </c>
      <c r="Z384" s="35" t="str">
        <f t="shared" si="92"/>
        <v>H2APCSMF18</v>
      </c>
      <c r="AA384" s="45">
        <f t="shared" si="96"/>
        <v>1</v>
      </c>
      <c r="AB384" s="45" t="str">
        <f t="shared" si="93"/>
        <v>H2APCSMF18 - 1</v>
      </c>
      <c r="AC384" s="46">
        <f t="shared" si="89"/>
        <v>5</v>
      </c>
      <c r="AD384" s="46">
        <f t="shared" si="90"/>
        <v>5</v>
      </c>
      <c r="AE384" s="46" t="str">
        <f t="shared" si="88"/>
        <v>H2APCSMF18.</v>
      </c>
      <c r="AF384" s="46" t="str">
        <f t="shared" si="91"/>
        <v>H2APCSMF18</v>
      </c>
      <c r="AG384" s="47"/>
      <c r="AH384" s="48"/>
      <c r="AI384" s="49"/>
    </row>
    <row r="385" spans="1:35" s="31" customFormat="1" ht="350.1" customHeight="1" x14ac:dyDescent="0.2">
      <c r="A385" s="35">
        <f>IF(ISBLANK(D385),"",COUNTA($D$2:D385))</f>
        <v>299</v>
      </c>
      <c r="B385" s="36">
        <f t="shared" si="95"/>
        <v>384</v>
      </c>
      <c r="C385" s="38"/>
      <c r="D385" s="38" t="s">
        <v>668</v>
      </c>
      <c r="E385" s="38" t="s">
        <v>977</v>
      </c>
      <c r="F385" s="55" t="s">
        <v>983</v>
      </c>
      <c r="G385" s="55" t="s">
        <v>970</v>
      </c>
      <c r="H385" s="39" t="s">
        <v>971</v>
      </c>
      <c r="I385" s="39" t="s">
        <v>972</v>
      </c>
      <c r="J385" s="38" t="s">
        <v>973</v>
      </c>
      <c r="K385" s="38">
        <v>1</v>
      </c>
      <c r="L385" s="40">
        <v>43480</v>
      </c>
      <c r="M385" s="40">
        <v>43524</v>
      </c>
      <c r="N385" s="61">
        <f t="shared" si="94"/>
        <v>6.2857142857142856</v>
      </c>
      <c r="O385" s="38" t="s">
        <v>418</v>
      </c>
      <c r="P385" s="36" t="s">
        <v>2499</v>
      </c>
      <c r="Q385" s="38">
        <v>1</v>
      </c>
      <c r="R385" s="42">
        <f t="shared" si="82"/>
        <v>100</v>
      </c>
      <c r="S385" s="43">
        <f t="shared" si="83"/>
        <v>6.2857142857142856</v>
      </c>
      <c r="T385" s="43">
        <f t="shared" si="84"/>
        <v>6.2857142857142856</v>
      </c>
      <c r="U385" s="43">
        <f t="shared" si="85"/>
        <v>6.2857142857142856</v>
      </c>
      <c r="V385" s="38"/>
      <c r="W385" s="44" t="str">
        <f t="shared" si="86"/>
        <v>CUMPLIDA</v>
      </c>
      <c r="X385" s="44" t="str">
        <f t="shared" si="87"/>
        <v>CUMPLIDO</v>
      </c>
      <c r="Y385" s="90" t="s">
        <v>980</v>
      </c>
      <c r="Z385" s="35" t="str">
        <f t="shared" si="92"/>
        <v>H5APCSMF18</v>
      </c>
      <c r="AA385" s="45">
        <f t="shared" si="96"/>
        <v>1</v>
      </c>
      <c r="AB385" s="45" t="str">
        <f t="shared" si="93"/>
        <v>H5APCSMF18 - 1</v>
      </c>
      <c r="AC385" s="46">
        <f t="shared" si="89"/>
        <v>5</v>
      </c>
      <c r="AD385" s="46">
        <f t="shared" si="90"/>
        <v>5</v>
      </c>
      <c r="AE385" s="46" t="str">
        <f t="shared" si="88"/>
        <v>H5APCSMF18.</v>
      </c>
      <c r="AF385" s="46" t="str">
        <f t="shared" si="91"/>
        <v>H5APCSMF18</v>
      </c>
      <c r="AG385" s="47"/>
      <c r="AH385" s="48"/>
      <c r="AI385" s="49"/>
    </row>
    <row r="386" spans="1:35" s="31" customFormat="1" ht="350.1" customHeight="1" x14ac:dyDescent="0.2">
      <c r="A386" s="35">
        <f>IF(ISBLANK(D386),"",COUNTA($D$2:D386))</f>
        <v>300</v>
      </c>
      <c r="B386" s="36">
        <f t="shared" si="95"/>
        <v>385</v>
      </c>
      <c r="C386" s="38"/>
      <c r="D386" s="38" t="s">
        <v>963</v>
      </c>
      <c r="E386" s="38" t="s">
        <v>913</v>
      </c>
      <c r="F386" s="55" t="s">
        <v>984</v>
      </c>
      <c r="G386" s="55" t="s">
        <v>974</v>
      </c>
      <c r="H386" s="39" t="s">
        <v>975</v>
      </c>
      <c r="I386" s="39" t="s">
        <v>976</v>
      </c>
      <c r="J386" s="38" t="s">
        <v>868</v>
      </c>
      <c r="K386" s="38">
        <v>1</v>
      </c>
      <c r="L386" s="40">
        <v>43480</v>
      </c>
      <c r="M386" s="40">
        <v>43524</v>
      </c>
      <c r="N386" s="61">
        <f t="shared" si="94"/>
        <v>6.2857142857142856</v>
      </c>
      <c r="O386" s="38" t="s">
        <v>418</v>
      </c>
      <c r="P386" s="36" t="s">
        <v>2499</v>
      </c>
      <c r="Q386" s="38">
        <v>0.4</v>
      </c>
      <c r="R386" s="42">
        <f t="shared" ref="R386:R449" si="97">IF(Q386/K386&gt;1,100,+Q386/K386*100)</f>
        <v>40</v>
      </c>
      <c r="S386" s="43">
        <f t="shared" ref="S386:S449" si="98">+N386*R386/100</f>
        <v>2.5142857142857142</v>
      </c>
      <c r="T386" s="43">
        <f t="shared" ref="T386:T449" si="99">IF(M386&lt;=$AH$1,S386,0)</f>
        <v>2.5142857142857142</v>
      </c>
      <c r="U386" s="43">
        <f t="shared" ref="U386:U449" si="100">IF($AH$1&gt;=M386,N386,0)</f>
        <v>6.2857142857142856</v>
      </c>
      <c r="V386" s="38"/>
      <c r="W386" s="44" t="str">
        <f t="shared" ref="W386:W449" si="101">IF(R386=100,"CUMPLIDA",IF(M386-$AH$1&lt;0,"VENCIDA",IF(M386-$AH$1&lt;=30,"PRÓXIMA A VENCER",IF(R386&gt;0,"CON AVANCE","EN TERMINO"))))</f>
        <v>VENCIDA</v>
      </c>
      <c r="X386" s="44" t="str">
        <f t="shared" ref="X386:X449" si="102">IF(A386&lt;&gt;"",IF(AD386=1,"VENCIDO",IF(AD386=2,"PRÓXIMO A VENCER",IF(AD386=3,"EN TERMINO",IF(AD386=4,"CON AVANCE",IF(AD386=5,"CUMPLIDO",))))),"")</f>
        <v>VENCIDO</v>
      </c>
      <c r="Y386" s="90" t="s">
        <v>980</v>
      </c>
      <c r="Z386" s="35" t="str">
        <f t="shared" si="92"/>
        <v>H6APCSMF18</v>
      </c>
      <c r="AA386" s="45">
        <f t="shared" si="96"/>
        <v>1</v>
      </c>
      <c r="AB386" s="45" t="str">
        <f t="shared" si="93"/>
        <v>H6APCSMF18 - 1</v>
      </c>
      <c r="AC386" s="46">
        <f t="shared" si="89"/>
        <v>1</v>
      </c>
      <c r="AD386" s="46">
        <f t="shared" si="90"/>
        <v>1</v>
      </c>
      <c r="AE386" s="46" t="str">
        <f t="shared" ref="AE386:AE449" si="103">IF(A386&lt;&gt;"",MID(F386,1,FIND(" ",F386,1)-1),AE385)</f>
        <v>H6APCSMF18.</v>
      </c>
      <c r="AF386" s="46" t="str">
        <f t="shared" si="91"/>
        <v>H6APCSMF18</v>
      </c>
      <c r="AG386" s="47"/>
      <c r="AH386" s="48"/>
      <c r="AI386" s="49"/>
    </row>
    <row r="387" spans="1:35" s="31" customFormat="1" ht="350.1" customHeight="1" x14ac:dyDescent="0.2">
      <c r="A387" s="35">
        <f>IF(ISBLANK(D387),"",COUNTA($D$2:D387))</f>
        <v>301</v>
      </c>
      <c r="B387" s="36">
        <f t="shared" si="95"/>
        <v>386</v>
      </c>
      <c r="C387" s="38"/>
      <c r="D387" s="38" t="s">
        <v>748</v>
      </c>
      <c r="E387" s="38" t="s">
        <v>910</v>
      </c>
      <c r="F387" s="55" t="s">
        <v>812</v>
      </c>
      <c r="G387" s="55" t="s">
        <v>813</v>
      </c>
      <c r="H387" s="39" t="s">
        <v>874</v>
      </c>
      <c r="I387" s="39" t="s">
        <v>862</v>
      </c>
      <c r="J387" s="38" t="s">
        <v>875</v>
      </c>
      <c r="K387" s="38">
        <v>1</v>
      </c>
      <c r="L387" s="40">
        <v>43467</v>
      </c>
      <c r="M387" s="40">
        <v>43524</v>
      </c>
      <c r="N387" s="61">
        <f t="shared" si="94"/>
        <v>8.1428571428571423</v>
      </c>
      <c r="O387" s="38" t="s">
        <v>1595</v>
      </c>
      <c r="P387" s="36" t="s">
        <v>2499</v>
      </c>
      <c r="Q387" s="38">
        <v>1</v>
      </c>
      <c r="R387" s="42">
        <f t="shared" si="97"/>
        <v>100</v>
      </c>
      <c r="S387" s="43">
        <f t="shared" si="98"/>
        <v>8.1428571428571423</v>
      </c>
      <c r="T387" s="43">
        <f t="shared" si="99"/>
        <v>8.1428571428571423</v>
      </c>
      <c r="U387" s="43">
        <f t="shared" si="100"/>
        <v>8.1428571428571423</v>
      </c>
      <c r="V387" s="38"/>
      <c r="W387" s="44" t="str">
        <f t="shared" si="101"/>
        <v>CUMPLIDA</v>
      </c>
      <c r="X387" s="44" t="str">
        <f t="shared" si="102"/>
        <v>CUMPLIDO</v>
      </c>
      <c r="Y387" s="104" t="s">
        <v>873</v>
      </c>
      <c r="Z387" s="35" t="str">
        <f t="shared" si="92"/>
        <v>H1ACSRT17</v>
      </c>
      <c r="AA387" s="45">
        <f t="shared" si="96"/>
        <v>1</v>
      </c>
      <c r="AB387" s="45" t="str">
        <f t="shared" si="93"/>
        <v>H1ACSRT17 - 1</v>
      </c>
      <c r="AC387" s="46">
        <f t="shared" ref="AC387:AC450" si="104">IF(W387="VENCIDA",1,IF(W387="PRÓXIMA A VENCER",2,IF(W387="EN TERMINO",3,IF(W387="CON AVANCE",4,IF(W387="CUMPLIDA",5,)))))</f>
        <v>5</v>
      </c>
      <c r="AD387" s="46">
        <f t="shared" ref="AD387:AD450" si="105">IF(AA388=AA387+1,MIN(AC387,AD388),AC387)</f>
        <v>5</v>
      </c>
      <c r="AE387" s="46" t="str">
        <f t="shared" si="103"/>
        <v>H1ACSRT17.</v>
      </c>
      <c r="AF387" s="46" t="str">
        <f t="shared" ref="AF387:AF450" si="106">IFERROR(MID(AE387,1,FIND(".",AE387,1)-1),AE387)</f>
        <v>H1ACSRT17</v>
      </c>
      <c r="AG387" s="47"/>
      <c r="AH387" s="48"/>
      <c r="AI387" s="49"/>
    </row>
    <row r="388" spans="1:35" s="31" customFormat="1" ht="350.1" customHeight="1" x14ac:dyDescent="0.2">
      <c r="A388" s="35">
        <f>IF(ISBLANK(D388),"",COUNTA($D$2:D388))</f>
        <v>302</v>
      </c>
      <c r="B388" s="36">
        <f t="shared" si="95"/>
        <v>387</v>
      </c>
      <c r="C388" s="38"/>
      <c r="D388" s="38" t="s">
        <v>667</v>
      </c>
      <c r="E388" s="38" t="s">
        <v>912</v>
      </c>
      <c r="F388" s="55" t="s">
        <v>960</v>
      </c>
      <c r="G388" s="55" t="s">
        <v>911</v>
      </c>
      <c r="H388" s="39" t="s">
        <v>876</v>
      </c>
      <c r="I388" s="39" t="s">
        <v>877</v>
      </c>
      <c r="J388" s="38" t="s">
        <v>878</v>
      </c>
      <c r="K388" s="38">
        <v>1</v>
      </c>
      <c r="L388" s="40">
        <v>43467</v>
      </c>
      <c r="M388" s="40">
        <v>43524</v>
      </c>
      <c r="N388" s="61">
        <f t="shared" si="94"/>
        <v>8.1428571428571423</v>
      </c>
      <c r="O388" s="38" t="s">
        <v>1595</v>
      </c>
      <c r="P388" s="36" t="s">
        <v>2499</v>
      </c>
      <c r="Q388" s="38">
        <v>0</v>
      </c>
      <c r="R388" s="42">
        <f t="shared" si="97"/>
        <v>0</v>
      </c>
      <c r="S388" s="43">
        <f t="shared" si="98"/>
        <v>0</v>
      </c>
      <c r="T388" s="43">
        <f t="shared" si="99"/>
        <v>0</v>
      </c>
      <c r="U388" s="43">
        <f t="shared" si="100"/>
        <v>8.1428571428571423</v>
      </c>
      <c r="V388" s="38"/>
      <c r="W388" s="44" t="str">
        <f t="shared" si="101"/>
        <v>VENCIDA</v>
      </c>
      <c r="X388" s="44" t="str">
        <f t="shared" si="102"/>
        <v>VENCIDO</v>
      </c>
      <c r="Y388" s="104" t="s">
        <v>873</v>
      </c>
      <c r="Z388" s="35" t="str">
        <f t="shared" si="92"/>
        <v>H2ACSRT17</v>
      </c>
      <c r="AA388" s="45">
        <f t="shared" si="96"/>
        <v>1</v>
      </c>
      <c r="AB388" s="45" t="str">
        <f t="shared" si="93"/>
        <v>H2ACSRT17 - 1</v>
      </c>
      <c r="AC388" s="46">
        <f t="shared" si="104"/>
        <v>1</v>
      </c>
      <c r="AD388" s="46">
        <f t="shared" si="105"/>
        <v>1</v>
      </c>
      <c r="AE388" s="46" t="str">
        <f t="shared" si="103"/>
        <v>H2ACSRT17.</v>
      </c>
      <c r="AF388" s="46" t="str">
        <f t="shared" si="106"/>
        <v>H2ACSRT17</v>
      </c>
      <c r="AG388" s="47"/>
      <c r="AH388" s="48"/>
      <c r="AI388" s="49"/>
    </row>
    <row r="389" spans="1:35" s="31" customFormat="1" ht="350.1" customHeight="1" x14ac:dyDescent="0.2">
      <c r="A389" s="35">
        <f>IF(ISBLANK(D389),"",COUNTA($D$2:D389))</f>
        <v>303</v>
      </c>
      <c r="B389" s="36">
        <f t="shared" si="95"/>
        <v>388</v>
      </c>
      <c r="C389" s="38"/>
      <c r="D389" s="38" t="s">
        <v>667</v>
      </c>
      <c r="E389" s="38" t="s">
        <v>913</v>
      </c>
      <c r="F389" s="55" t="s">
        <v>814</v>
      </c>
      <c r="G389" s="55" t="s">
        <v>815</v>
      </c>
      <c r="H389" s="39" t="s">
        <v>876</v>
      </c>
      <c r="I389" s="39" t="s">
        <v>879</v>
      </c>
      <c r="J389" s="38" t="s">
        <v>878</v>
      </c>
      <c r="K389" s="38">
        <v>1</v>
      </c>
      <c r="L389" s="40">
        <v>43467</v>
      </c>
      <c r="M389" s="40">
        <v>43524</v>
      </c>
      <c r="N389" s="61">
        <f t="shared" si="94"/>
        <v>8.1428571428571423</v>
      </c>
      <c r="O389" s="38" t="s">
        <v>1595</v>
      </c>
      <c r="P389" s="36" t="s">
        <v>2499</v>
      </c>
      <c r="Q389" s="38">
        <v>0</v>
      </c>
      <c r="R389" s="42">
        <f t="shared" si="97"/>
        <v>0</v>
      </c>
      <c r="S389" s="43">
        <f t="shared" si="98"/>
        <v>0</v>
      </c>
      <c r="T389" s="43">
        <f t="shared" si="99"/>
        <v>0</v>
      </c>
      <c r="U389" s="43">
        <f t="shared" si="100"/>
        <v>8.1428571428571423</v>
      </c>
      <c r="V389" s="38"/>
      <c r="W389" s="44" t="str">
        <f t="shared" si="101"/>
        <v>VENCIDA</v>
      </c>
      <c r="X389" s="44" t="str">
        <f t="shared" si="102"/>
        <v>VENCIDO</v>
      </c>
      <c r="Y389" s="104" t="s">
        <v>873</v>
      </c>
      <c r="Z389" s="35" t="str">
        <f t="shared" si="92"/>
        <v>H3ACSRT17</v>
      </c>
      <c r="AA389" s="45">
        <f t="shared" si="96"/>
        <v>1</v>
      </c>
      <c r="AB389" s="45" t="str">
        <f t="shared" si="93"/>
        <v>H3ACSRT17 - 1</v>
      </c>
      <c r="AC389" s="46">
        <f t="shared" si="104"/>
        <v>1</v>
      </c>
      <c r="AD389" s="46">
        <f t="shared" si="105"/>
        <v>1</v>
      </c>
      <c r="AE389" s="46" t="str">
        <f t="shared" si="103"/>
        <v>H3ACSRT17.</v>
      </c>
      <c r="AF389" s="46" t="str">
        <f t="shared" si="106"/>
        <v>H3ACSRT17</v>
      </c>
      <c r="AG389" s="47"/>
      <c r="AH389" s="48"/>
      <c r="AI389" s="49"/>
    </row>
    <row r="390" spans="1:35" s="31" customFormat="1" ht="350.1" customHeight="1" x14ac:dyDescent="0.2">
      <c r="A390" s="35">
        <f>IF(ISBLANK(D390),"",COUNTA($D$2:D390))</f>
        <v>304</v>
      </c>
      <c r="B390" s="36">
        <f t="shared" si="95"/>
        <v>389</v>
      </c>
      <c r="C390" s="38"/>
      <c r="D390" s="38" t="s">
        <v>667</v>
      </c>
      <c r="E390" s="38" t="s">
        <v>914</v>
      </c>
      <c r="F390" s="55" t="s">
        <v>816</v>
      </c>
      <c r="G390" s="55" t="s">
        <v>893</v>
      </c>
      <c r="H390" s="39" t="s">
        <v>880</v>
      </c>
      <c r="I390" s="39" t="s">
        <v>881</v>
      </c>
      <c r="J390" s="38" t="s">
        <v>875</v>
      </c>
      <c r="K390" s="38">
        <v>1</v>
      </c>
      <c r="L390" s="40">
        <v>43467</v>
      </c>
      <c r="M390" s="40">
        <v>43524</v>
      </c>
      <c r="N390" s="61">
        <f t="shared" si="94"/>
        <v>8.1428571428571423</v>
      </c>
      <c r="O390" s="38" t="s">
        <v>1595</v>
      </c>
      <c r="P390" s="36" t="s">
        <v>2499</v>
      </c>
      <c r="Q390" s="38">
        <v>1</v>
      </c>
      <c r="R390" s="42">
        <f t="shared" si="97"/>
        <v>100</v>
      </c>
      <c r="S390" s="43">
        <f t="shared" si="98"/>
        <v>8.1428571428571423</v>
      </c>
      <c r="T390" s="43">
        <f t="shared" si="99"/>
        <v>8.1428571428571423</v>
      </c>
      <c r="U390" s="43">
        <f t="shared" si="100"/>
        <v>8.1428571428571423</v>
      </c>
      <c r="V390" s="38"/>
      <c r="W390" s="44" t="str">
        <f t="shared" si="101"/>
        <v>CUMPLIDA</v>
      </c>
      <c r="X390" s="44" t="str">
        <f t="shared" si="102"/>
        <v>CUMPLIDO</v>
      </c>
      <c r="Y390" s="104" t="s">
        <v>873</v>
      </c>
      <c r="Z390" s="35" t="str">
        <f t="shared" si="92"/>
        <v>H4ACSRT17</v>
      </c>
      <c r="AA390" s="45">
        <f t="shared" si="96"/>
        <v>1</v>
      </c>
      <c r="AB390" s="45" t="str">
        <f t="shared" si="93"/>
        <v>H4ACSRT17 - 1</v>
      </c>
      <c r="AC390" s="46">
        <f t="shared" si="104"/>
        <v>5</v>
      </c>
      <c r="AD390" s="46">
        <f t="shared" si="105"/>
        <v>5</v>
      </c>
      <c r="AE390" s="46" t="str">
        <f t="shared" si="103"/>
        <v>H4ACSRT17.</v>
      </c>
      <c r="AF390" s="46" t="str">
        <f t="shared" si="106"/>
        <v>H4ACSRT17</v>
      </c>
      <c r="AG390" s="47"/>
      <c r="AH390" s="48"/>
      <c r="AI390" s="49"/>
    </row>
    <row r="391" spans="1:35" s="31" customFormat="1" ht="350.1" customHeight="1" x14ac:dyDescent="0.2">
      <c r="A391" s="35">
        <f>IF(ISBLANK(D391),"",COUNTA($D$2:D391))</f>
        <v>305</v>
      </c>
      <c r="B391" s="36">
        <f t="shared" si="95"/>
        <v>390</v>
      </c>
      <c r="C391" s="38"/>
      <c r="D391" s="38" t="s">
        <v>668</v>
      </c>
      <c r="E391" s="38" t="s">
        <v>916</v>
      </c>
      <c r="F391" s="55" t="s">
        <v>915</v>
      </c>
      <c r="G391" s="55" t="s">
        <v>817</v>
      </c>
      <c r="H391" s="39" t="s">
        <v>897</v>
      </c>
      <c r="I391" s="39" t="s">
        <v>903</v>
      </c>
      <c r="J391" s="38" t="s">
        <v>904</v>
      </c>
      <c r="K391" s="38">
        <v>1</v>
      </c>
      <c r="L391" s="40">
        <v>43467</v>
      </c>
      <c r="M391" s="40">
        <v>43524</v>
      </c>
      <c r="N391" s="61">
        <f t="shared" si="94"/>
        <v>8.1428571428571423</v>
      </c>
      <c r="O391" s="38" t="s">
        <v>1595</v>
      </c>
      <c r="P391" s="36" t="s">
        <v>2499</v>
      </c>
      <c r="Q391" s="38">
        <v>0</v>
      </c>
      <c r="R391" s="42">
        <f t="shared" si="97"/>
        <v>0</v>
      </c>
      <c r="S391" s="43">
        <f t="shared" si="98"/>
        <v>0</v>
      </c>
      <c r="T391" s="43">
        <f t="shared" si="99"/>
        <v>0</v>
      </c>
      <c r="U391" s="43">
        <f t="shared" si="100"/>
        <v>8.1428571428571423</v>
      </c>
      <c r="V391" s="38"/>
      <c r="W391" s="44" t="str">
        <f t="shared" si="101"/>
        <v>VENCIDA</v>
      </c>
      <c r="X391" s="44" t="str">
        <f t="shared" si="102"/>
        <v>VENCIDO</v>
      </c>
      <c r="Y391" s="104" t="s">
        <v>873</v>
      </c>
      <c r="Z391" s="35" t="str">
        <f t="shared" si="92"/>
        <v>H5ACSRT17</v>
      </c>
      <c r="AA391" s="45">
        <f t="shared" si="96"/>
        <v>1</v>
      </c>
      <c r="AB391" s="45" t="str">
        <f t="shared" si="93"/>
        <v>H5ACSRT17 - 1</v>
      </c>
      <c r="AC391" s="46">
        <f t="shared" si="104"/>
        <v>1</v>
      </c>
      <c r="AD391" s="46">
        <f t="shared" si="105"/>
        <v>1</v>
      </c>
      <c r="AE391" s="46" t="str">
        <f t="shared" si="103"/>
        <v>H5ACSRT17.</v>
      </c>
      <c r="AF391" s="46" t="str">
        <f t="shared" si="106"/>
        <v>H5ACSRT17</v>
      </c>
      <c r="AG391" s="47"/>
      <c r="AH391" s="48"/>
      <c r="AI391" s="49"/>
    </row>
    <row r="392" spans="1:35" s="31" customFormat="1" ht="350.1" customHeight="1" x14ac:dyDescent="0.2">
      <c r="A392" s="35">
        <f>IF(ISBLANK(D392),"",COUNTA($D$2:D392))</f>
        <v>306</v>
      </c>
      <c r="B392" s="36">
        <f t="shared" si="95"/>
        <v>391</v>
      </c>
      <c r="C392" s="38"/>
      <c r="D392" s="38" t="s">
        <v>667</v>
      </c>
      <c r="E392" s="38" t="s">
        <v>918</v>
      </c>
      <c r="F392" s="55" t="s">
        <v>917</v>
      </c>
      <c r="G392" s="55" t="s">
        <v>818</v>
      </c>
      <c r="H392" s="39" t="s">
        <v>874</v>
      </c>
      <c r="I392" s="39" t="s">
        <v>882</v>
      </c>
      <c r="J392" s="38" t="s">
        <v>875</v>
      </c>
      <c r="K392" s="38">
        <v>1</v>
      </c>
      <c r="L392" s="40">
        <v>43467</v>
      </c>
      <c r="M392" s="40">
        <v>43524</v>
      </c>
      <c r="N392" s="61">
        <f t="shared" si="94"/>
        <v>8.1428571428571423</v>
      </c>
      <c r="O392" s="38" t="s">
        <v>1595</v>
      </c>
      <c r="P392" s="36" t="s">
        <v>2499</v>
      </c>
      <c r="Q392" s="38">
        <v>1</v>
      </c>
      <c r="R392" s="42">
        <f t="shared" si="97"/>
        <v>100</v>
      </c>
      <c r="S392" s="43">
        <f t="shared" si="98"/>
        <v>8.1428571428571423</v>
      </c>
      <c r="T392" s="43">
        <f t="shared" si="99"/>
        <v>8.1428571428571423</v>
      </c>
      <c r="U392" s="43">
        <f t="shared" si="100"/>
        <v>8.1428571428571423</v>
      </c>
      <c r="V392" s="38"/>
      <c r="W392" s="44" t="str">
        <f t="shared" si="101"/>
        <v>CUMPLIDA</v>
      </c>
      <c r="X392" s="44" t="str">
        <f t="shared" si="102"/>
        <v>CUMPLIDO</v>
      </c>
      <c r="Y392" s="104" t="s">
        <v>873</v>
      </c>
      <c r="Z392" s="35" t="str">
        <f t="shared" ref="Z392:Z455" si="107">AF392</f>
        <v>H6ACSRT17</v>
      </c>
      <c r="AA392" s="45">
        <f t="shared" si="96"/>
        <v>1</v>
      </c>
      <c r="AB392" s="45" t="str">
        <f t="shared" ref="AB392:AB455" si="108">CONCATENATE(Z392," - ",AA392)</f>
        <v>H6ACSRT17 - 1</v>
      </c>
      <c r="AC392" s="46">
        <f t="shared" si="104"/>
        <v>5</v>
      </c>
      <c r="AD392" s="46">
        <f t="shared" si="105"/>
        <v>5</v>
      </c>
      <c r="AE392" s="46" t="str">
        <f t="shared" si="103"/>
        <v>H6ACSRT17.</v>
      </c>
      <c r="AF392" s="46" t="str">
        <f t="shared" si="106"/>
        <v>H6ACSRT17</v>
      </c>
      <c r="AG392" s="47"/>
      <c r="AH392" s="48"/>
      <c r="AI392" s="49"/>
    </row>
    <row r="393" spans="1:35" s="31" customFormat="1" ht="350.1" customHeight="1" x14ac:dyDescent="0.2">
      <c r="A393" s="35">
        <f>IF(ISBLANK(D393),"",COUNTA($D$2:D393))</f>
        <v>307</v>
      </c>
      <c r="B393" s="36">
        <f t="shared" si="95"/>
        <v>392</v>
      </c>
      <c r="C393" s="38"/>
      <c r="D393" s="38" t="s">
        <v>667</v>
      </c>
      <c r="E393" s="38" t="s">
        <v>921</v>
      </c>
      <c r="F393" s="55" t="s">
        <v>920</v>
      </c>
      <c r="G393" s="55" t="s">
        <v>819</v>
      </c>
      <c r="H393" s="39" t="s">
        <v>876</v>
      </c>
      <c r="I393" s="39" t="s">
        <v>879</v>
      </c>
      <c r="J393" s="38" t="s">
        <v>878</v>
      </c>
      <c r="K393" s="38">
        <v>1</v>
      </c>
      <c r="L393" s="40">
        <v>43467</v>
      </c>
      <c r="M393" s="40">
        <v>43524</v>
      </c>
      <c r="N393" s="61">
        <f t="shared" si="94"/>
        <v>8.1428571428571423</v>
      </c>
      <c r="O393" s="38" t="s">
        <v>1595</v>
      </c>
      <c r="P393" s="36" t="s">
        <v>2499</v>
      </c>
      <c r="Q393" s="38">
        <v>0</v>
      </c>
      <c r="R393" s="42">
        <f t="shared" si="97"/>
        <v>0</v>
      </c>
      <c r="S393" s="43">
        <f t="shared" si="98"/>
        <v>0</v>
      </c>
      <c r="T393" s="43">
        <f t="shared" si="99"/>
        <v>0</v>
      </c>
      <c r="U393" s="43">
        <f t="shared" si="100"/>
        <v>8.1428571428571423</v>
      </c>
      <c r="V393" s="38"/>
      <c r="W393" s="44" t="str">
        <f t="shared" si="101"/>
        <v>VENCIDA</v>
      </c>
      <c r="X393" s="44" t="str">
        <f t="shared" si="102"/>
        <v>VENCIDO</v>
      </c>
      <c r="Y393" s="104" t="s">
        <v>873</v>
      </c>
      <c r="Z393" s="35" t="str">
        <f t="shared" si="107"/>
        <v>H8ACSRT17</v>
      </c>
      <c r="AA393" s="45">
        <f t="shared" si="96"/>
        <v>1</v>
      </c>
      <c r="AB393" s="45" t="str">
        <f t="shared" si="108"/>
        <v>H8ACSRT17 - 1</v>
      </c>
      <c r="AC393" s="46">
        <f t="shared" si="104"/>
        <v>1</v>
      </c>
      <c r="AD393" s="46">
        <f t="shared" si="105"/>
        <v>1</v>
      </c>
      <c r="AE393" s="46" t="str">
        <f t="shared" si="103"/>
        <v>H8ACSRT17.</v>
      </c>
      <c r="AF393" s="46" t="str">
        <f t="shared" si="106"/>
        <v>H8ACSRT17</v>
      </c>
      <c r="AG393" s="47"/>
      <c r="AH393" s="48"/>
      <c r="AI393" s="49"/>
    </row>
    <row r="394" spans="1:35" s="31" customFormat="1" ht="350.1" customHeight="1" x14ac:dyDescent="0.2">
      <c r="A394" s="35">
        <f>IF(ISBLANK(D394),"",COUNTA($D$2:D394))</f>
        <v>308</v>
      </c>
      <c r="B394" s="36">
        <f t="shared" si="95"/>
        <v>393</v>
      </c>
      <c r="C394" s="38"/>
      <c r="D394" s="38" t="s">
        <v>667</v>
      </c>
      <c r="E394" s="38" t="s">
        <v>922</v>
      </c>
      <c r="F394" s="55" t="s">
        <v>919</v>
      </c>
      <c r="G394" s="55" t="s">
        <v>820</v>
      </c>
      <c r="H394" s="39" t="s">
        <v>859</v>
      </c>
      <c r="I394" s="39" t="s">
        <v>863</v>
      </c>
      <c r="J394" s="38" t="s">
        <v>875</v>
      </c>
      <c r="K394" s="38">
        <v>1</v>
      </c>
      <c r="L394" s="40">
        <v>43467</v>
      </c>
      <c r="M394" s="40">
        <v>43524</v>
      </c>
      <c r="N394" s="61">
        <f t="shared" si="94"/>
        <v>8.1428571428571423</v>
      </c>
      <c r="O394" s="38" t="s">
        <v>1595</v>
      </c>
      <c r="P394" s="36" t="s">
        <v>2499</v>
      </c>
      <c r="Q394" s="38">
        <v>1</v>
      </c>
      <c r="R394" s="42">
        <f t="shared" si="97"/>
        <v>100</v>
      </c>
      <c r="S394" s="43">
        <f t="shared" si="98"/>
        <v>8.1428571428571423</v>
      </c>
      <c r="T394" s="43">
        <f t="shared" si="99"/>
        <v>8.1428571428571423</v>
      </c>
      <c r="U394" s="43">
        <f t="shared" si="100"/>
        <v>8.1428571428571423</v>
      </c>
      <c r="V394" s="38"/>
      <c r="W394" s="44" t="str">
        <f t="shared" si="101"/>
        <v>CUMPLIDA</v>
      </c>
      <c r="X394" s="44" t="str">
        <f t="shared" si="102"/>
        <v>CUMPLIDO</v>
      </c>
      <c r="Y394" s="104" t="s">
        <v>873</v>
      </c>
      <c r="Z394" s="35" t="str">
        <f t="shared" si="107"/>
        <v>H9ACSRT17</v>
      </c>
      <c r="AA394" s="45">
        <f t="shared" si="96"/>
        <v>1</v>
      </c>
      <c r="AB394" s="45" t="str">
        <f t="shared" si="108"/>
        <v>H9ACSRT17 - 1</v>
      </c>
      <c r="AC394" s="46">
        <f t="shared" si="104"/>
        <v>5</v>
      </c>
      <c r="AD394" s="46">
        <f t="shared" si="105"/>
        <v>5</v>
      </c>
      <c r="AE394" s="46" t="str">
        <f t="shared" si="103"/>
        <v>H9ACSRT17.</v>
      </c>
      <c r="AF394" s="46" t="str">
        <f t="shared" si="106"/>
        <v>H9ACSRT17</v>
      </c>
      <c r="AG394" s="47"/>
      <c r="AH394" s="48"/>
      <c r="AI394" s="49"/>
    </row>
    <row r="395" spans="1:35" s="31" customFormat="1" ht="350.1" customHeight="1" x14ac:dyDescent="0.2">
      <c r="A395" s="35">
        <f>IF(ISBLANK(D395),"",COUNTA($D$2:D395))</f>
        <v>309</v>
      </c>
      <c r="B395" s="36">
        <f t="shared" si="95"/>
        <v>394</v>
      </c>
      <c r="C395" s="38"/>
      <c r="D395" s="38" t="s">
        <v>667</v>
      </c>
      <c r="E395" s="38" t="s">
        <v>913</v>
      </c>
      <c r="F395" s="55" t="s">
        <v>821</v>
      </c>
      <c r="G395" s="55" t="s">
        <v>822</v>
      </c>
      <c r="H395" s="39" t="s">
        <v>883</v>
      </c>
      <c r="I395" s="39" t="s">
        <v>864</v>
      </c>
      <c r="J395" s="38" t="s">
        <v>884</v>
      </c>
      <c r="K395" s="38">
        <v>1</v>
      </c>
      <c r="L395" s="40">
        <v>43467</v>
      </c>
      <c r="M395" s="40">
        <v>43524</v>
      </c>
      <c r="N395" s="61">
        <f t="shared" si="94"/>
        <v>8.1428571428571423</v>
      </c>
      <c r="O395" s="38" t="s">
        <v>1595</v>
      </c>
      <c r="P395" s="36" t="s">
        <v>2499</v>
      </c>
      <c r="Q395" s="38">
        <v>0</v>
      </c>
      <c r="R395" s="42">
        <f t="shared" si="97"/>
        <v>0</v>
      </c>
      <c r="S395" s="43">
        <f t="shared" si="98"/>
        <v>0</v>
      </c>
      <c r="T395" s="43">
        <f t="shared" si="99"/>
        <v>0</v>
      </c>
      <c r="U395" s="43">
        <f t="shared" si="100"/>
        <v>8.1428571428571423</v>
      </c>
      <c r="V395" s="38"/>
      <c r="W395" s="44" t="str">
        <f t="shared" si="101"/>
        <v>VENCIDA</v>
      </c>
      <c r="X395" s="44" t="str">
        <f t="shared" si="102"/>
        <v>VENCIDO</v>
      </c>
      <c r="Y395" s="104" t="s">
        <v>873</v>
      </c>
      <c r="Z395" s="35" t="str">
        <f t="shared" si="107"/>
        <v>H10ACSRT17</v>
      </c>
      <c r="AA395" s="45">
        <f t="shared" si="96"/>
        <v>1</v>
      </c>
      <c r="AB395" s="45" t="str">
        <f t="shared" si="108"/>
        <v>H10ACSRT17 - 1</v>
      </c>
      <c r="AC395" s="46">
        <f t="shared" si="104"/>
        <v>1</v>
      </c>
      <c r="AD395" s="46">
        <f t="shared" si="105"/>
        <v>1</v>
      </c>
      <c r="AE395" s="46" t="str">
        <f t="shared" si="103"/>
        <v>H10ACSRT17.</v>
      </c>
      <c r="AF395" s="46" t="str">
        <f t="shared" si="106"/>
        <v>H10ACSRT17</v>
      </c>
      <c r="AG395" s="47"/>
      <c r="AH395" s="48"/>
      <c r="AI395" s="49"/>
    </row>
    <row r="396" spans="1:35" s="31" customFormat="1" ht="350.1" customHeight="1" x14ac:dyDescent="0.2">
      <c r="A396" s="35">
        <f>IF(ISBLANK(D396),"",COUNTA($D$2:D396))</f>
        <v>310</v>
      </c>
      <c r="B396" s="36">
        <f t="shared" si="95"/>
        <v>395</v>
      </c>
      <c r="C396" s="38"/>
      <c r="D396" s="38" t="s">
        <v>668</v>
      </c>
      <c r="E396" s="38" t="s">
        <v>923</v>
      </c>
      <c r="F396" s="55" t="s">
        <v>823</v>
      </c>
      <c r="G396" s="55" t="s">
        <v>824</v>
      </c>
      <c r="H396" s="39" t="s">
        <v>898</v>
      </c>
      <c r="I396" s="39" t="s">
        <v>905</v>
      </c>
      <c r="J396" s="38" t="s">
        <v>868</v>
      </c>
      <c r="K396" s="38">
        <v>2</v>
      </c>
      <c r="L396" s="40">
        <v>43467</v>
      </c>
      <c r="M396" s="40">
        <v>43524</v>
      </c>
      <c r="N396" s="61">
        <f t="shared" si="94"/>
        <v>8.1428571428571423</v>
      </c>
      <c r="O396" s="38" t="s">
        <v>1595</v>
      </c>
      <c r="P396" s="36" t="s">
        <v>2499</v>
      </c>
      <c r="Q396" s="38">
        <v>0</v>
      </c>
      <c r="R396" s="42">
        <f t="shared" si="97"/>
        <v>0</v>
      </c>
      <c r="S396" s="43">
        <f t="shared" si="98"/>
        <v>0</v>
      </c>
      <c r="T396" s="43">
        <f t="shared" si="99"/>
        <v>0</v>
      </c>
      <c r="U396" s="43">
        <f t="shared" si="100"/>
        <v>8.1428571428571423</v>
      </c>
      <c r="V396" s="38"/>
      <c r="W396" s="44" t="str">
        <f t="shared" si="101"/>
        <v>VENCIDA</v>
      </c>
      <c r="X396" s="44" t="str">
        <f t="shared" si="102"/>
        <v>VENCIDO</v>
      </c>
      <c r="Y396" s="104" t="s">
        <v>873</v>
      </c>
      <c r="Z396" s="35" t="str">
        <f t="shared" si="107"/>
        <v>H11ACSRT17</v>
      </c>
      <c r="AA396" s="45">
        <f t="shared" si="96"/>
        <v>1</v>
      </c>
      <c r="AB396" s="45" t="str">
        <f t="shared" si="108"/>
        <v>H11ACSRT17 - 1</v>
      </c>
      <c r="AC396" s="46">
        <f t="shared" si="104"/>
        <v>1</v>
      </c>
      <c r="AD396" s="46">
        <f t="shared" si="105"/>
        <v>1</v>
      </c>
      <c r="AE396" s="46" t="str">
        <f t="shared" si="103"/>
        <v>H11ACSRT17.</v>
      </c>
      <c r="AF396" s="46" t="str">
        <f t="shared" si="106"/>
        <v>H11ACSRT17</v>
      </c>
      <c r="AG396" s="47"/>
      <c r="AH396" s="48"/>
      <c r="AI396" s="49"/>
    </row>
    <row r="397" spans="1:35" s="31" customFormat="1" ht="350.1" customHeight="1" x14ac:dyDescent="0.2">
      <c r="A397" s="35">
        <f>IF(ISBLANK(D397),"",COUNTA($D$2:D397))</f>
        <v>311</v>
      </c>
      <c r="B397" s="36">
        <f t="shared" si="95"/>
        <v>396</v>
      </c>
      <c r="C397" s="38"/>
      <c r="D397" s="38" t="s">
        <v>667</v>
      </c>
      <c r="E397" s="38" t="s">
        <v>924</v>
      </c>
      <c r="F397" s="55" t="s">
        <v>825</v>
      </c>
      <c r="G397" s="55" t="s">
        <v>826</v>
      </c>
      <c r="H397" s="39" t="s">
        <v>899</v>
      </c>
      <c r="I397" s="39" t="s">
        <v>905</v>
      </c>
      <c r="J397" s="38" t="s">
        <v>868</v>
      </c>
      <c r="K397" s="38">
        <v>2</v>
      </c>
      <c r="L397" s="40">
        <v>43467</v>
      </c>
      <c r="M397" s="40">
        <v>43524</v>
      </c>
      <c r="N397" s="61">
        <f t="shared" si="94"/>
        <v>8.1428571428571423</v>
      </c>
      <c r="O397" s="38" t="s">
        <v>1595</v>
      </c>
      <c r="P397" s="36" t="s">
        <v>2499</v>
      </c>
      <c r="Q397" s="38">
        <v>0</v>
      </c>
      <c r="R397" s="42">
        <f t="shared" si="97"/>
        <v>0</v>
      </c>
      <c r="S397" s="43">
        <f t="shared" si="98"/>
        <v>0</v>
      </c>
      <c r="T397" s="43">
        <f t="shared" si="99"/>
        <v>0</v>
      </c>
      <c r="U397" s="43">
        <f t="shared" si="100"/>
        <v>8.1428571428571423</v>
      </c>
      <c r="V397" s="38"/>
      <c r="W397" s="44" t="str">
        <f t="shared" si="101"/>
        <v>VENCIDA</v>
      </c>
      <c r="X397" s="44" t="str">
        <f t="shared" si="102"/>
        <v>VENCIDO</v>
      </c>
      <c r="Y397" s="104" t="s">
        <v>873</v>
      </c>
      <c r="Z397" s="35" t="str">
        <f t="shared" si="107"/>
        <v>H12ACSRT17</v>
      </c>
      <c r="AA397" s="45">
        <f t="shared" si="96"/>
        <v>1</v>
      </c>
      <c r="AB397" s="45" t="str">
        <f t="shared" si="108"/>
        <v>H12ACSRT17 - 1</v>
      </c>
      <c r="AC397" s="46">
        <f t="shared" si="104"/>
        <v>1</v>
      </c>
      <c r="AD397" s="46">
        <f t="shared" si="105"/>
        <v>1</v>
      </c>
      <c r="AE397" s="46" t="str">
        <f t="shared" si="103"/>
        <v>H12ACSRT17.</v>
      </c>
      <c r="AF397" s="46" t="str">
        <f t="shared" si="106"/>
        <v>H12ACSRT17</v>
      </c>
      <c r="AG397" s="47"/>
      <c r="AH397" s="48"/>
      <c r="AI397" s="49"/>
    </row>
    <row r="398" spans="1:35" s="31" customFormat="1" ht="350.1" customHeight="1" x14ac:dyDescent="0.2">
      <c r="A398" s="35">
        <f>IF(ISBLANK(D398),"",COUNTA($D$2:D398))</f>
        <v>312</v>
      </c>
      <c r="B398" s="36">
        <f t="shared" si="95"/>
        <v>397</v>
      </c>
      <c r="C398" s="38"/>
      <c r="D398" s="38" t="s">
        <v>668</v>
      </c>
      <c r="E398" s="38" t="s">
        <v>924</v>
      </c>
      <c r="F398" s="55" t="s">
        <v>827</v>
      </c>
      <c r="G398" s="55" t="s">
        <v>828</v>
      </c>
      <c r="H398" s="39" t="s">
        <v>885</v>
      </c>
      <c r="I398" s="39" t="s">
        <v>865</v>
      </c>
      <c r="J398" s="38" t="s">
        <v>868</v>
      </c>
      <c r="K398" s="38">
        <v>1</v>
      </c>
      <c r="L398" s="40">
        <v>43467</v>
      </c>
      <c r="M398" s="40">
        <v>43524</v>
      </c>
      <c r="N398" s="61">
        <f t="shared" si="94"/>
        <v>8.1428571428571423</v>
      </c>
      <c r="O398" s="38" t="s">
        <v>1595</v>
      </c>
      <c r="P398" s="36" t="s">
        <v>2499</v>
      </c>
      <c r="Q398" s="38">
        <v>0</v>
      </c>
      <c r="R398" s="42">
        <f t="shared" si="97"/>
        <v>0</v>
      </c>
      <c r="S398" s="43">
        <f t="shared" si="98"/>
        <v>0</v>
      </c>
      <c r="T398" s="43">
        <f t="shared" si="99"/>
        <v>0</v>
      </c>
      <c r="U398" s="43">
        <f t="shared" si="100"/>
        <v>8.1428571428571423</v>
      </c>
      <c r="V398" s="38"/>
      <c r="W398" s="44" t="str">
        <f t="shared" si="101"/>
        <v>VENCIDA</v>
      </c>
      <c r="X398" s="44" t="str">
        <f t="shared" si="102"/>
        <v>VENCIDO</v>
      </c>
      <c r="Y398" s="104" t="s">
        <v>873</v>
      </c>
      <c r="Z398" s="35" t="str">
        <f t="shared" si="107"/>
        <v>H13ACSRT17</v>
      </c>
      <c r="AA398" s="45">
        <f t="shared" si="96"/>
        <v>1</v>
      </c>
      <c r="AB398" s="45" t="str">
        <f t="shared" si="108"/>
        <v>H13ACSRT17 - 1</v>
      </c>
      <c r="AC398" s="46">
        <f t="shared" si="104"/>
        <v>1</v>
      </c>
      <c r="AD398" s="46">
        <f t="shared" si="105"/>
        <v>1</v>
      </c>
      <c r="AE398" s="46" t="str">
        <f t="shared" si="103"/>
        <v>H13ACSRT17.</v>
      </c>
      <c r="AF398" s="46" t="str">
        <f t="shared" si="106"/>
        <v>H13ACSRT17</v>
      </c>
      <c r="AG398" s="47"/>
      <c r="AH398" s="48"/>
      <c r="AI398" s="49"/>
    </row>
    <row r="399" spans="1:35" s="31" customFormat="1" ht="350.1" customHeight="1" x14ac:dyDescent="0.2">
      <c r="A399" s="35">
        <f>IF(ISBLANK(D399),"",COUNTA($D$2:D399))</f>
        <v>313</v>
      </c>
      <c r="B399" s="36">
        <f t="shared" si="95"/>
        <v>398</v>
      </c>
      <c r="C399" s="38"/>
      <c r="D399" s="38" t="s">
        <v>667</v>
      </c>
      <c r="E399" s="38" t="s">
        <v>925</v>
      </c>
      <c r="F399" s="55" t="s">
        <v>829</v>
      </c>
      <c r="G399" s="55" t="s">
        <v>935</v>
      </c>
      <c r="H399" s="39" t="s">
        <v>886</v>
      </c>
      <c r="I399" s="39" t="s">
        <v>877</v>
      </c>
      <c r="J399" s="38" t="s">
        <v>878</v>
      </c>
      <c r="K399" s="38">
        <v>1</v>
      </c>
      <c r="L399" s="40">
        <v>43467</v>
      </c>
      <c r="M399" s="40">
        <v>43524</v>
      </c>
      <c r="N399" s="61">
        <f t="shared" si="94"/>
        <v>8.1428571428571423</v>
      </c>
      <c r="O399" s="38" t="s">
        <v>1595</v>
      </c>
      <c r="P399" s="36" t="s">
        <v>2499</v>
      </c>
      <c r="Q399" s="38">
        <v>0</v>
      </c>
      <c r="R399" s="42">
        <f t="shared" si="97"/>
        <v>0</v>
      </c>
      <c r="S399" s="43">
        <f t="shared" si="98"/>
        <v>0</v>
      </c>
      <c r="T399" s="43">
        <f t="shared" si="99"/>
        <v>0</v>
      </c>
      <c r="U399" s="43">
        <f t="shared" si="100"/>
        <v>8.1428571428571423</v>
      </c>
      <c r="V399" s="38"/>
      <c r="W399" s="44" t="str">
        <f t="shared" si="101"/>
        <v>VENCIDA</v>
      </c>
      <c r="X399" s="44" t="str">
        <f t="shared" si="102"/>
        <v>VENCIDO</v>
      </c>
      <c r="Y399" s="104" t="s">
        <v>873</v>
      </c>
      <c r="Z399" s="35" t="str">
        <f t="shared" si="107"/>
        <v>H14ACSRT17</v>
      </c>
      <c r="AA399" s="45">
        <f t="shared" si="96"/>
        <v>1</v>
      </c>
      <c r="AB399" s="45" t="str">
        <f t="shared" si="108"/>
        <v>H14ACSRT17 - 1</v>
      </c>
      <c r="AC399" s="46">
        <f t="shared" si="104"/>
        <v>1</v>
      </c>
      <c r="AD399" s="46">
        <f t="shared" si="105"/>
        <v>1</v>
      </c>
      <c r="AE399" s="46" t="str">
        <f t="shared" si="103"/>
        <v>H14ACSRT17.</v>
      </c>
      <c r="AF399" s="46" t="str">
        <f t="shared" si="106"/>
        <v>H14ACSRT17</v>
      </c>
      <c r="AG399" s="47"/>
      <c r="AH399" s="48"/>
      <c r="AI399" s="49"/>
    </row>
    <row r="400" spans="1:35" s="31" customFormat="1" ht="350.1" customHeight="1" x14ac:dyDescent="0.2">
      <c r="A400" s="35">
        <f>IF(ISBLANK(D400),"",COUNTA($D$2:D400))</f>
        <v>314</v>
      </c>
      <c r="B400" s="36">
        <f t="shared" si="95"/>
        <v>399</v>
      </c>
      <c r="C400" s="38"/>
      <c r="D400" s="38" t="s">
        <v>668</v>
      </c>
      <c r="E400" s="38" t="s">
        <v>913</v>
      </c>
      <c r="F400" s="55" t="s">
        <v>830</v>
      </c>
      <c r="G400" s="55" t="s">
        <v>831</v>
      </c>
      <c r="H400" s="39" t="s">
        <v>886</v>
      </c>
      <c r="I400" s="39" t="s">
        <v>877</v>
      </c>
      <c r="J400" s="38" t="s">
        <v>878</v>
      </c>
      <c r="K400" s="38">
        <v>1</v>
      </c>
      <c r="L400" s="40">
        <v>43467</v>
      </c>
      <c r="M400" s="40">
        <v>43524</v>
      </c>
      <c r="N400" s="61">
        <f t="shared" si="94"/>
        <v>8.1428571428571423</v>
      </c>
      <c r="O400" s="38" t="s">
        <v>1595</v>
      </c>
      <c r="P400" s="36" t="s">
        <v>2499</v>
      </c>
      <c r="Q400" s="38">
        <v>0</v>
      </c>
      <c r="R400" s="42">
        <f t="shared" si="97"/>
        <v>0</v>
      </c>
      <c r="S400" s="43">
        <f t="shared" si="98"/>
        <v>0</v>
      </c>
      <c r="T400" s="43">
        <f t="shared" si="99"/>
        <v>0</v>
      </c>
      <c r="U400" s="43">
        <f t="shared" si="100"/>
        <v>8.1428571428571423</v>
      </c>
      <c r="V400" s="38"/>
      <c r="W400" s="44" t="str">
        <f t="shared" si="101"/>
        <v>VENCIDA</v>
      </c>
      <c r="X400" s="44" t="str">
        <f t="shared" si="102"/>
        <v>VENCIDO</v>
      </c>
      <c r="Y400" s="104" t="s">
        <v>873</v>
      </c>
      <c r="Z400" s="35" t="str">
        <f t="shared" si="107"/>
        <v>H15ACSRT17</v>
      </c>
      <c r="AA400" s="45">
        <f t="shared" si="96"/>
        <v>1</v>
      </c>
      <c r="AB400" s="45" t="str">
        <f t="shared" si="108"/>
        <v>H15ACSRT17 - 1</v>
      </c>
      <c r="AC400" s="46">
        <f t="shared" si="104"/>
        <v>1</v>
      </c>
      <c r="AD400" s="46">
        <f t="shared" si="105"/>
        <v>1</v>
      </c>
      <c r="AE400" s="46" t="str">
        <f t="shared" si="103"/>
        <v>H15ACSRT17.</v>
      </c>
      <c r="AF400" s="46" t="str">
        <f t="shared" si="106"/>
        <v>H15ACSRT17</v>
      </c>
      <c r="AG400" s="47"/>
      <c r="AH400" s="48"/>
      <c r="AI400" s="49"/>
    </row>
    <row r="401" spans="1:35" s="31" customFormat="1" ht="350.1" customHeight="1" x14ac:dyDescent="0.2">
      <c r="A401" s="35">
        <f>IF(ISBLANK(D401),"",COUNTA($D$2:D401))</f>
        <v>315</v>
      </c>
      <c r="B401" s="36">
        <f t="shared" si="95"/>
        <v>400</v>
      </c>
      <c r="C401" s="38"/>
      <c r="D401" s="38" t="s">
        <v>668</v>
      </c>
      <c r="E401" s="38" t="s">
        <v>926</v>
      </c>
      <c r="F401" s="39" t="s">
        <v>832</v>
      </c>
      <c r="G401" s="39" t="s">
        <v>833</v>
      </c>
      <c r="H401" s="39" t="s">
        <v>887</v>
      </c>
      <c r="I401" s="39" t="s">
        <v>888</v>
      </c>
      <c r="J401" s="38" t="s">
        <v>878</v>
      </c>
      <c r="K401" s="38">
        <v>1</v>
      </c>
      <c r="L401" s="40">
        <v>43467</v>
      </c>
      <c r="M401" s="40">
        <v>43524</v>
      </c>
      <c r="N401" s="61">
        <f t="shared" si="94"/>
        <v>8.1428571428571423</v>
      </c>
      <c r="O401" s="38" t="s">
        <v>1595</v>
      </c>
      <c r="P401" s="36" t="s">
        <v>2499</v>
      </c>
      <c r="Q401" s="38">
        <v>0</v>
      </c>
      <c r="R401" s="42">
        <f t="shared" si="97"/>
        <v>0</v>
      </c>
      <c r="S401" s="43">
        <f t="shared" si="98"/>
        <v>0</v>
      </c>
      <c r="T401" s="43">
        <f t="shared" si="99"/>
        <v>0</v>
      </c>
      <c r="U401" s="43">
        <f t="shared" si="100"/>
        <v>8.1428571428571423</v>
      </c>
      <c r="V401" s="38" t="s">
        <v>1429</v>
      </c>
      <c r="W401" s="44" t="str">
        <f t="shared" si="101"/>
        <v>VENCIDA</v>
      </c>
      <c r="X401" s="44" t="str">
        <f t="shared" si="102"/>
        <v>VENCIDO</v>
      </c>
      <c r="Y401" s="104" t="s">
        <v>873</v>
      </c>
      <c r="Z401" s="35" t="str">
        <f t="shared" si="107"/>
        <v>H17ACSRT17</v>
      </c>
      <c r="AA401" s="45">
        <f t="shared" si="96"/>
        <v>1</v>
      </c>
      <c r="AB401" s="45" t="str">
        <f t="shared" si="108"/>
        <v>H17ACSRT17 - 1</v>
      </c>
      <c r="AC401" s="46">
        <f t="shared" si="104"/>
        <v>1</v>
      </c>
      <c r="AD401" s="46">
        <f t="shared" si="105"/>
        <v>1</v>
      </c>
      <c r="AE401" s="46" t="str">
        <f t="shared" si="103"/>
        <v>H17ACSRT17.</v>
      </c>
      <c r="AF401" s="46" t="str">
        <f t="shared" si="106"/>
        <v>H17ACSRT17</v>
      </c>
      <c r="AG401" s="47"/>
      <c r="AH401" s="48"/>
      <c r="AI401" s="49"/>
    </row>
    <row r="402" spans="1:35" s="31" customFormat="1" ht="350.1" customHeight="1" x14ac:dyDescent="0.2">
      <c r="A402" s="35">
        <f>IF(ISBLANK(D402),"",COUNTA($D$2:D402))</f>
        <v>316</v>
      </c>
      <c r="B402" s="36">
        <f t="shared" si="95"/>
        <v>401</v>
      </c>
      <c r="C402" s="38"/>
      <c r="D402" s="38" t="s">
        <v>667</v>
      </c>
      <c r="E402" s="38" t="s">
        <v>927</v>
      </c>
      <c r="F402" s="55" t="s">
        <v>834</v>
      </c>
      <c r="G402" s="55" t="s">
        <v>835</v>
      </c>
      <c r="H402" s="39" t="s">
        <v>874</v>
      </c>
      <c r="I402" s="39" t="s">
        <v>889</v>
      </c>
      <c r="J402" s="38" t="s">
        <v>878</v>
      </c>
      <c r="K402" s="38">
        <v>1</v>
      </c>
      <c r="L402" s="40">
        <v>43467</v>
      </c>
      <c r="M402" s="40">
        <v>43524</v>
      </c>
      <c r="N402" s="61">
        <f t="shared" si="94"/>
        <v>8.1428571428571423</v>
      </c>
      <c r="O402" s="38" t="s">
        <v>1595</v>
      </c>
      <c r="P402" s="36" t="s">
        <v>2499</v>
      </c>
      <c r="Q402" s="38">
        <v>1</v>
      </c>
      <c r="R402" s="42">
        <f t="shared" si="97"/>
        <v>100</v>
      </c>
      <c r="S402" s="43">
        <f t="shared" si="98"/>
        <v>8.1428571428571423</v>
      </c>
      <c r="T402" s="43">
        <f t="shared" si="99"/>
        <v>8.1428571428571423</v>
      </c>
      <c r="U402" s="43">
        <f t="shared" si="100"/>
        <v>8.1428571428571423</v>
      </c>
      <c r="V402" s="38"/>
      <c r="W402" s="44" t="str">
        <f t="shared" si="101"/>
        <v>CUMPLIDA</v>
      </c>
      <c r="X402" s="44" t="str">
        <f t="shared" si="102"/>
        <v>CUMPLIDO</v>
      </c>
      <c r="Y402" s="104" t="s">
        <v>873</v>
      </c>
      <c r="Z402" s="35" t="str">
        <f t="shared" si="107"/>
        <v>H19ACSRT17</v>
      </c>
      <c r="AA402" s="45">
        <f t="shared" si="96"/>
        <v>1</v>
      </c>
      <c r="AB402" s="45" t="str">
        <f t="shared" si="108"/>
        <v>H19ACSRT17 - 1</v>
      </c>
      <c r="AC402" s="46">
        <f t="shared" si="104"/>
        <v>5</v>
      </c>
      <c r="AD402" s="46">
        <f t="shared" si="105"/>
        <v>5</v>
      </c>
      <c r="AE402" s="46" t="str">
        <f t="shared" si="103"/>
        <v>H19ACSRT17.</v>
      </c>
      <c r="AF402" s="46" t="str">
        <f t="shared" si="106"/>
        <v>H19ACSRT17</v>
      </c>
      <c r="AG402" s="47"/>
      <c r="AH402" s="48"/>
      <c r="AI402" s="49"/>
    </row>
    <row r="403" spans="1:35" s="31" customFormat="1" ht="350.1" customHeight="1" x14ac:dyDescent="0.2">
      <c r="A403" s="35">
        <f>IF(ISBLANK(D403),"",COUNTA($D$2:D403))</f>
        <v>317</v>
      </c>
      <c r="B403" s="36">
        <f t="shared" si="95"/>
        <v>402</v>
      </c>
      <c r="C403" s="38"/>
      <c r="D403" s="38" t="s">
        <v>667</v>
      </c>
      <c r="E403" s="38" t="s">
        <v>925</v>
      </c>
      <c r="F403" s="55" t="s">
        <v>836</v>
      </c>
      <c r="G403" s="55" t="s">
        <v>837</v>
      </c>
      <c r="H403" s="39" t="s">
        <v>899</v>
      </c>
      <c r="I403" s="39" t="s">
        <v>905</v>
      </c>
      <c r="J403" s="38" t="s">
        <v>868</v>
      </c>
      <c r="K403" s="38">
        <v>2</v>
      </c>
      <c r="L403" s="40">
        <v>43467</v>
      </c>
      <c r="M403" s="40">
        <v>43524</v>
      </c>
      <c r="N403" s="61">
        <f t="shared" si="94"/>
        <v>8.1428571428571423</v>
      </c>
      <c r="O403" s="38" t="s">
        <v>1595</v>
      </c>
      <c r="P403" s="36" t="s">
        <v>2499</v>
      </c>
      <c r="Q403" s="38">
        <v>0</v>
      </c>
      <c r="R403" s="42">
        <f t="shared" si="97"/>
        <v>0</v>
      </c>
      <c r="S403" s="43">
        <f t="shared" si="98"/>
        <v>0</v>
      </c>
      <c r="T403" s="43">
        <f t="shared" si="99"/>
        <v>0</v>
      </c>
      <c r="U403" s="43">
        <f t="shared" si="100"/>
        <v>8.1428571428571423</v>
      </c>
      <c r="V403" s="38" t="s">
        <v>1429</v>
      </c>
      <c r="W403" s="44" t="str">
        <f t="shared" si="101"/>
        <v>VENCIDA</v>
      </c>
      <c r="X403" s="44" t="str">
        <f t="shared" si="102"/>
        <v>VENCIDO</v>
      </c>
      <c r="Y403" s="104" t="s">
        <v>873</v>
      </c>
      <c r="Z403" s="35" t="str">
        <f t="shared" si="107"/>
        <v>H20ACSRT17</v>
      </c>
      <c r="AA403" s="45">
        <f t="shared" si="96"/>
        <v>1</v>
      </c>
      <c r="AB403" s="45" t="str">
        <f t="shared" si="108"/>
        <v>H20ACSRT17 - 1</v>
      </c>
      <c r="AC403" s="46">
        <f t="shared" si="104"/>
        <v>1</v>
      </c>
      <c r="AD403" s="46">
        <f t="shared" si="105"/>
        <v>1</v>
      </c>
      <c r="AE403" s="46" t="str">
        <f t="shared" si="103"/>
        <v>H20ACSRT17.</v>
      </c>
      <c r="AF403" s="46" t="str">
        <f t="shared" si="106"/>
        <v>H20ACSRT17</v>
      </c>
      <c r="AG403" s="47"/>
      <c r="AH403" s="48"/>
      <c r="AI403" s="49"/>
    </row>
    <row r="404" spans="1:35" s="31" customFormat="1" ht="350.1" customHeight="1" x14ac:dyDescent="0.2">
      <c r="A404" s="35">
        <f>IF(ISBLANK(D404),"",COUNTA($D$2:D404))</f>
        <v>318</v>
      </c>
      <c r="B404" s="36">
        <f t="shared" si="95"/>
        <v>403</v>
      </c>
      <c r="C404" s="38"/>
      <c r="D404" s="38" t="s">
        <v>667</v>
      </c>
      <c r="E404" s="38" t="s">
        <v>928</v>
      </c>
      <c r="F404" s="55" t="s">
        <v>838</v>
      </c>
      <c r="G404" s="55" t="s">
        <v>839</v>
      </c>
      <c r="H404" s="39" t="s">
        <v>890</v>
      </c>
      <c r="I404" s="39" t="s">
        <v>891</v>
      </c>
      <c r="J404" s="38" t="s">
        <v>869</v>
      </c>
      <c r="K404" s="38">
        <v>12</v>
      </c>
      <c r="L404" s="40">
        <v>43467</v>
      </c>
      <c r="M404" s="40">
        <v>43827</v>
      </c>
      <c r="N404" s="61">
        <f t="shared" si="94"/>
        <v>51.428571428571431</v>
      </c>
      <c r="O404" s="38" t="s">
        <v>1595</v>
      </c>
      <c r="P404" s="36" t="s">
        <v>2499</v>
      </c>
      <c r="Q404" s="38">
        <v>0</v>
      </c>
      <c r="R404" s="42">
        <f t="shared" si="97"/>
        <v>0</v>
      </c>
      <c r="S404" s="43">
        <f t="shared" si="98"/>
        <v>0</v>
      </c>
      <c r="T404" s="43">
        <f t="shared" si="99"/>
        <v>0</v>
      </c>
      <c r="U404" s="43">
        <f t="shared" si="100"/>
        <v>51.428571428571431</v>
      </c>
      <c r="V404" s="38"/>
      <c r="W404" s="44" t="str">
        <f t="shared" si="101"/>
        <v>VENCIDA</v>
      </c>
      <c r="X404" s="44" t="str">
        <f t="shared" si="102"/>
        <v>VENCIDO</v>
      </c>
      <c r="Y404" s="104" t="s">
        <v>873</v>
      </c>
      <c r="Z404" s="35" t="str">
        <f t="shared" si="107"/>
        <v>H21ACSRT17</v>
      </c>
      <c r="AA404" s="45">
        <f t="shared" si="96"/>
        <v>1</v>
      </c>
      <c r="AB404" s="45" t="str">
        <f t="shared" si="108"/>
        <v>H21ACSRT17 - 1</v>
      </c>
      <c r="AC404" s="46">
        <f t="shared" si="104"/>
        <v>1</v>
      </c>
      <c r="AD404" s="46">
        <f t="shared" si="105"/>
        <v>1</v>
      </c>
      <c r="AE404" s="46" t="str">
        <f t="shared" si="103"/>
        <v>H21ACSRT17.</v>
      </c>
      <c r="AF404" s="46" t="str">
        <f t="shared" si="106"/>
        <v>H21ACSRT17</v>
      </c>
      <c r="AG404" s="47"/>
      <c r="AH404" s="48"/>
      <c r="AI404" s="49"/>
    </row>
    <row r="405" spans="1:35" s="31" customFormat="1" ht="350.1" customHeight="1" x14ac:dyDescent="0.2">
      <c r="A405" s="35">
        <f>IF(ISBLANK(D405),"",COUNTA($D$2:D405))</f>
        <v>319</v>
      </c>
      <c r="B405" s="36">
        <f t="shared" si="95"/>
        <v>404</v>
      </c>
      <c r="C405" s="38"/>
      <c r="D405" s="38" t="s">
        <v>667</v>
      </c>
      <c r="E405" s="38" t="s">
        <v>929</v>
      </c>
      <c r="F405" s="55" t="s">
        <v>840</v>
      </c>
      <c r="G405" s="55" t="s">
        <v>841</v>
      </c>
      <c r="H405" s="39" t="s">
        <v>861</v>
      </c>
      <c r="I405" s="39" t="s">
        <v>894</v>
      </c>
      <c r="J405" s="38" t="s">
        <v>869</v>
      </c>
      <c r="K405" s="38">
        <v>12</v>
      </c>
      <c r="L405" s="40">
        <v>43467</v>
      </c>
      <c r="M405" s="40">
        <v>43827</v>
      </c>
      <c r="N405" s="61">
        <f t="shared" si="94"/>
        <v>51.428571428571431</v>
      </c>
      <c r="O405" s="38" t="s">
        <v>1591</v>
      </c>
      <c r="P405" s="36" t="s">
        <v>2478</v>
      </c>
      <c r="Q405" s="38">
        <v>12</v>
      </c>
      <c r="R405" s="42">
        <f t="shared" si="97"/>
        <v>100</v>
      </c>
      <c r="S405" s="43">
        <f t="shared" si="98"/>
        <v>51.428571428571431</v>
      </c>
      <c r="T405" s="43">
        <f t="shared" si="99"/>
        <v>51.428571428571431</v>
      </c>
      <c r="U405" s="43">
        <f t="shared" si="100"/>
        <v>51.428571428571431</v>
      </c>
      <c r="V405" s="38"/>
      <c r="W405" s="44" t="str">
        <f t="shared" si="101"/>
        <v>CUMPLIDA</v>
      </c>
      <c r="X405" s="44" t="str">
        <f t="shared" si="102"/>
        <v>CUMPLIDO</v>
      </c>
      <c r="Y405" s="104" t="s">
        <v>873</v>
      </c>
      <c r="Z405" s="35" t="str">
        <f t="shared" si="107"/>
        <v>H22ACSRT17</v>
      </c>
      <c r="AA405" s="45">
        <f t="shared" si="96"/>
        <v>1</v>
      </c>
      <c r="AB405" s="45" t="str">
        <f t="shared" si="108"/>
        <v>H22ACSRT17 - 1</v>
      </c>
      <c r="AC405" s="46">
        <f t="shared" si="104"/>
        <v>5</v>
      </c>
      <c r="AD405" s="46">
        <f t="shared" si="105"/>
        <v>5</v>
      </c>
      <c r="AE405" s="46" t="str">
        <f t="shared" si="103"/>
        <v>H22ACSRT17.</v>
      </c>
      <c r="AF405" s="46" t="str">
        <f t="shared" si="106"/>
        <v>H22ACSRT17</v>
      </c>
      <c r="AG405" s="47"/>
      <c r="AH405" s="48"/>
      <c r="AI405" s="49"/>
    </row>
    <row r="406" spans="1:35" s="31" customFormat="1" ht="350.1" customHeight="1" x14ac:dyDescent="0.2">
      <c r="A406" s="35">
        <f>IF(ISBLANK(D406),"",COUNTA($D$2:D406))</f>
        <v>320</v>
      </c>
      <c r="B406" s="36">
        <f t="shared" si="95"/>
        <v>405</v>
      </c>
      <c r="C406" s="38"/>
      <c r="D406" s="38" t="s">
        <v>668</v>
      </c>
      <c r="E406" s="38" t="s">
        <v>930</v>
      </c>
      <c r="F406" s="55" t="s">
        <v>842</v>
      </c>
      <c r="G406" s="55" t="s">
        <v>843</v>
      </c>
      <c r="H406" s="39" t="s">
        <v>895</v>
      </c>
      <c r="I406" s="39" t="s">
        <v>906</v>
      </c>
      <c r="J406" s="38" t="s">
        <v>870</v>
      </c>
      <c r="K406" s="105">
        <v>1</v>
      </c>
      <c r="L406" s="40">
        <v>43527</v>
      </c>
      <c r="M406" s="40">
        <v>43830</v>
      </c>
      <c r="N406" s="61">
        <f t="shared" si="94"/>
        <v>43.285714285714285</v>
      </c>
      <c r="O406" s="38" t="s">
        <v>1595</v>
      </c>
      <c r="P406" s="36" t="s">
        <v>2499</v>
      </c>
      <c r="Q406" s="38">
        <v>0</v>
      </c>
      <c r="R406" s="42">
        <f t="shared" si="97"/>
        <v>0</v>
      </c>
      <c r="S406" s="43">
        <f t="shared" si="98"/>
        <v>0</v>
      </c>
      <c r="T406" s="43">
        <f t="shared" si="99"/>
        <v>0</v>
      </c>
      <c r="U406" s="43">
        <f t="shared" si="100"/>
        <v>43.285714285714285</v>
      </c>
      <c r="V406" s="38"/>
      <c r="W406" s="44" t="str">
        <f t="shared" si="101"/>
        <v>VENCIDA</v>
      </c>
      <c r="X406" s="44" t="str">
        <f t="shared" si="102"/>
        <v>VENCIDO</v>
      </c>
      <c r="Y406" s="104" t="s">
        <v>873</v>
      </c>
      <c r="Z406" s="35" t="str">
        <f t="shared" si="107"/>
        <v>H23ACSRT17</v>
      </c>
      <c r="AA406" s="45">
        <f t="shared" si="96"/>
        <v>1</v>
      </c>
      <c r="AB406" s="45" t="str">
        <f t="shared" si="108"/>
        <v>H23ACSRT17 - 1</v>
      </c>
      <c r="AC406" s="46">
        <f t="shared" si="104"/>
        <v>1</v>
      </c>
      <c r="AD406" s="46">
        <f t="shared" si="105"/>
        <v>1</v>
      </c>
      <c r="AE406" s="46" t="str">
        <f t="shared" si="103"/>
        <v>H23ACSRT17.</v>
      </c>
      <c r="AF406" s="46" t="str">
        <f t="shared" si="106"/>
        <v>H23ACSRT17</v>
      </c>
      <c r="AG406" s="47"/>
      <c r="AH406" s="48"/>
      <c r="AI406" s="49"/>
    </row>
    <row r="407" spans="1:35" s="31" customFormat="1" ht="350.1" customHeight="1" x14ac:dyDescent="0.2">
      <c r="A407" s="35">
        <f>IF(ISBLANK(D407),"",COUNTA($D$2:D407))</f>
        <v>321</v>
      </c>
      <c r="B407" s="36">
        <f t="shared" si="95"/>
        <v>406</v>
      </c>
      <c r="C407" s="38"/>
      <c r="D407" s="38" t="s">
        <v>667</v>
      </c>
      <c r="E407" s="38" t="s">
        <v>931</v>
      </c>
      <c r="F407" s="55" t="s">
        <v>844</v>
      </c>
      <c r="G407" s="55" t="s">
        <v>845</v>
      </c>
      <c r="H407" s="39" t="s">
        <v>896</v>
      </c>
      <c r="I407" s="39" t="s">
        <v>907</v>
      </c>
      <c r="J407" s="38" t="s">
        <v>871</v>
      </c>
      <c r="K407" s="38">
        <v>1</v>
      </c>
      <c r="L407" s="40">
        <v>43467</v>
      </c>
      <c r="M407" s="40">
        <v>43524</v>
      </c>
      <c r="N407" s="61">
        <f t="shared" si="94"/>
        <v>8.1428571428571423</v>
      </c>
      <c r="O407" s="38" t="s">
        <v>1595</v>
      </c>
      <c r="P407" s="36" t="s">
        <v>2499</v>
      </c>
      <c r="Q407" s="38">
        <v>0</v>
      </c>
      <c r="R407" s="42">
        <f t="shared" si="97"/>
        <v>0</v>
      </c>
      <c r="S407" s="43">
        <f t="shared" si="98"/>
        <v>0</v>
      </c>
      <c r="T407" s="43">
        <f t="shared" si="99"/>
        <v>0</v>
      </c>
      <c r="U407" s="43">
        <f t="shared" si="100"/>
        <v>8.1428571428571423</v>
      </c>
      <c r="V407" s="38"/>
      <c r="W407" s="44" t="str">
        <f t="shared" si="101"/>
        <v>VENCIDA</v>
      </c>
      <c r="X407" s="44" t="str">
        <f t="shared" si="102"/>
        <v>VENCIDO</v>
      </c>
      <c r="Y407" s="104" t="s">
        <v>873</v>
      </c>
      <c r="Z407" s="35" t="str">
        <f t="shared" si="107"/>
        <v>H24ACSRT17</v>
      </c>
      <c r="AA407" s="45">
        <f t="shared" si="96"/>
        <v>1</v>
      </c>
      <c r="AB407" s="45" t="str">
        <f t="shared" si="108"/>
        <v>H24ACSRT17 - 1</v>
      </c>
      <c r="AC407" s="46">
        <f t="shared" si="104"/>
        <v>1</v>
      </c>
      <c r="AD407" s="46">
        <f t="shared" si="105"/>
        <v>1</v>
      </c>
      <c r="AE407" s="46" t="str">
        <f t="shared" si="103"/>
        <v>H24ACSRT17.</v>
      </c>
      <c r="AF407" s="46" t="str">
        <f t="shared" si="106"/>
        <v>H24ACSRT17</v>
      </c>
      <c r="AG407" s="47"/>
      <c r="AH407" s="48"/>
      <c r="AI407" s="49"/>
    </row>
    <row r="408" spans="1:35" s="31" customFormat="1" ht="350.1" customHeight="1" x14ac:dyDescent="0.2">
      <c r="A408" s="35">
        <f>IF(ISBLANK(D408),"",COUNTA($D$2:D408))</f>
        <v>322</v>
      </c>
      <c r="B408" s="36">
        <f t="shared" si="95"/>
        <v>407</v>
      </c>
      <c r="C408" s="38"/>
      <c r="D408" s="38" t="s">
        <v>667</v>
      </c>
      <c r="E408" s="38" t="s">
        <v>932</v>
      </c>
      <c r="F408" s="55" t="s">
        <v>846</v>
      </c>
      <c r="G408" s="55" t="s">
        <v>847</v>
      </c>
      <c r="H408" s="39" t="s">
        <v>1456</v>
      </c>
      <c r="I408" s="39" t="s">
        <v>908</v>
      </c>
      <c r="J408" s="38" t="s">
        <v>872</v>
      </c>
      <c r="K408" s="38">
        <v>1</v>
      </c>
      <c r="L408" s="40">
        <v>43467</v>
      </c>
      <c r="M408" s="40">
        <v>43830</v>
      </c>
      <c r="N408" s="61">
        <f t="shared" si="94"/>
        <v>51.857142857142854</v>
      </c>
      <c r="O408" s="38" t="s">
        <v>1595</v>
      </c>
      <c r="P408" s="36" t="s">
        <v>2499</v>
      </c>
      <c r="Q408" s="38">
        <v>0</v>
      </c>
      <c r="R408" s="42">
        <f t="shared" si="97"/>
        <v>0</v>
      </c>
      <c r="S408" s="43">
        <f t="shared" si="98"/>
        <v>0</v>
      </c>
      <c r="T408" s="43">
        <f t="shared" si="99"/>
        <v>0</v>
      </c>
      <c r="U408" s="43">
        <f t="shared" si="100"/>
        <v>51.857142857142854</v>
      </c>
      <c r="V408" s="38" t="s">
        <v>1429</v>
      </c>
      <c r="W408" s="44" t="str">
        <f t="shared" si="101"/>
        <v>VENCIDA</v>
      </c>
      <c r="X408" s="44" t="str">
        <f t="shared" si="102"/>
        <v>VENCIDO</v>
      </c>
      <c r="Y408" s="104" t="s">
        <v>873</v>
      </c>
      <c r="Z408" s="35" t="str">
        <f t="shared" si="107"/>
        <v>H25ACSRT17</v>
      </c>
      <c r="AA408" s="45">
        <f t="shared" si="96"/>
        <v>1</v>
      </c>
      <c r="AB408" s="45" t="str">
        <f t="shared" si="108"/>
        <v>H25ACSRT17 - 1</v>
      </c>
      <c r="AC408" s="46">
        <f t="shared" si="104"/>
        <v>1</v>
      </c>
      <c r="AD408" s="46">
        <f t="shared" si="105"/>
        <v>1</v>
      </c>
      <c r="AE408" s="46" t="str">
        <f t="shared" si="103"/>
        <v>H25ACSRT17.</v>
      </c>
      <c r="AF408" s="46" t="str">
        <f t="shared" si="106"/>
        <v>H25ACSRT17</v>
      </c>
      <c r="AG408" s="47"/>
      <c r="AH408" s="48"/>
      <c r="AI408" s="49"/>
    </row>
    <row r="409" spans="1:35" s="31" customFormat="1" ht="350.1" customHeight="1" x14ac:dyDescent="0.2">
      <c r="A409" s="35">
        <f>IF(ISBLANK(D409),"",COUNTA($D$2:D409))</f>
        <v>323</v>
      </c>
      <c r="B409" s="36">
        <f t="shared" si="95"/>
        <v>408</v>
      </c>
      <c r="C409" s="38"/>
      <c r="D409" s="38" t="s">
        <v>668</v>
      </c>
      <c r="E409" s="38" t="s">
        <v>933</v>
      </c>
      <c r="F409" s="55" t="s">
        <v>848</v>
      </c>
      <c r="G409" s="55" t="s">
        <v>849</v>
      </c>
      <c r="H409" s="39" t="s">
        <v>900</v>
      </c>
      <c r="I409" s="39" t="s">
        <v>866</v>
      </c>
      <c r="J409" s="38" t="s">
        <v>868</v>
      </c>
      <c r="K409" s="38">
        <v>2</v>
      </c>
      <c r="L409" s="40">
        <v>43467</v>
      </c>
      <c r="M409" s="40">
        <v>43524</v>
      </c>
      <c r="N409" s="61">
        <f t="shared" si="94"/>
        <v>8.1428571428571423</v>
      </c>
      <c r="O409" s="38" t="s">
        <v>1595</v>
      </c>
      <c r="P409" s="36" t="s">
        <v>2499</v>
      </c>
      <c r="Q409" s="38">
        <v>0</v>
      </c>
      <c r="R409" s="42">
        <f t="shared" si="97"/>
        <v>0</v>
      </c>
      <c r="S409" s="43">
        <f t="shared" si="98"/>
        <v>0</v>
      </c>
      <c r="T409" s="43">
        <f t="shared" si="99"/>
        <v>0</v>
      </c>
      <c r="U409" s="43">
        <f t="shared" si="100"/>
        <v>8.1428571428571423</v>
      </c>
      <c r="V409" s="38"/>
      <c r="W409" s="44" t="str">
        <f t="shared" si="101"/>
        <v>VENCIDA</v>
      </c>
      <c r="X409" s="44" t="str">
        <f t="shared" si="102"/>
        <v>VENCIDO</v>
      </c>
      <c r="Y409" s="104" t="s">
        <v>873</v>
      </c>
      <c r="Z409" s="35" t="str">
        <f t="shared" si="107"/>
        <v>H26ACSRT17</v>
      </c>
      <c r="AA409" s="45">
        <f t="shared" si="96"/>
        <v>1</v>
      </c>
      <c r="AB409" s="45" t="str">
        <f t="shared" si="108"/>
        <v>H26ACSRT17 - 1</v>
      </c>
      <c r="AC409" s="46">
        <f t="shared" si="104"/>
        <v>1</v>
      </c>
      <c r="AD409" s="46">
        <f t="shared" si="105"/>
        <v>1</v>
      </c>
      <c r="AE409" s="46" t="str">
        <f t="shared" si="103"/>
        <v>H26ACSRT17.</v>
      </c>
      <c r="AF409" s="46" t="str">
        <f t="shared" si="106"/>
        <v>H26ACSRT17</v>
      </c>
      <c r="AG409" s="47"/>
      <c r="AH409" s="48"/>
      <c r="AI409" s="49"/>
    </row>
    <row r="410" spans="1:35" s="31" customFormat="1" ht="350.1" customHeight="1" x14ac:dyDescent="0.2">
      <c r="A410" s="35">
        <f>IF(ISBLANK(D410),"",COUNTA($D$2:D410))</f>
        <v>324</v>
      </c>
      <c r="B410" s="36">
        <f t="shared" si="95"/>
        <v>409</v>
      </c>
      <c r="C410" s="38"/>
      <c r="D410" s="38" t="s">
        <v>668</v>
      </c>
      <c r="E410" s="38" t="s">
        <v>930</v>
      </c>
      <c r="F410" s="55" t="s">
        <v>850</v>
      </c>
      <c r="G410" s="55" t="s">
        <v>851</v>
      </c>
      <c r="H410" s="39" t="s">
        <v>901</v>
      </c>
      <c r="I410" s="39" t="s">
        <v>909</v>
      </c>
      <c r="J410" s="38" t="s">
        <v>868</v>
      </c>
      <c r="K410" s="38">
        <v>2</v>
      </c>
      <c r="L410" s="40">
        <v>43467</v>
      </c>
      <c r="M410" s="40">
        <v>43524</v>
      </c>
      <c r="N410" s="61">
        <f t="shared" ref="N410:N473" si="109">(+M410-L410)/7</f>
        <v>8.1428571428571423</v>
      </c>
      <c r="O410" s="38" t="s">
        <v>1595</v>
      </c>
      <c r="P410" s="36" t="s">
        <v>2499</v>
      </c>
      <c r="Q410" s="38">
        <v>0</v>
      </c>
      <c r="R410" s="42">
        <f t="shared" si="97"/>
        <v>0</v>
      </c>
      <c r="S410" s="43">
        <f t="shared" si="98"/>
        <v>0</v>
      </c>
      <c r="T410" s="43">
        <f t="shared" si="99"/>
        <v>0</v>
      </c>
      <c r="U410" s="43">
        <f t="shared" si="100"/>
        <v>8.1428571428571423</v>
      </c>
      <c r="V410" s="38"/>
      <c r="W410" s="44" t="str">
        <f t="shared" si="101"/>
        <v>VENCIDA</v>
      </c>
      <c r="X410" s="44" t="str">
        <f t="shared" si="102"/>
        <v>VENCIDO</v>
      </c>
      <c r="Y410" s="104" t="s">
        <v>873</v>
      </c>
      <c r="Z410" s="35" t="str">
        <f t="shared" si="107"/>
        <v>H27ACSRT17</v>
      </c>
      <c r="AA410" s="45">
        <f t="shared" si="96"/>
        <v>1</v>
      </c>
      <c r="AB410" s="45" t="str">
        <f t="shared" si="108"/>
        <v>H27ACSRT17 - 1</v>
      </c>
      <c r="AC410" s="46">
        <f t="shared" si="104"/>
        <v>1</v>
      </c>
      <c r="AD410" s="46">
        <f t="shared" si="105"/>
        <v>1</v>
      </c>
      <c r="AE410" s="46" t="str">
        <f t="shared" si="103"/>
        <v>H27ACSRT17.</v>
      </c>
      <c r="AF410" s="46" t="str">
        <f t="shared" si="106"/>
        <v>H27ACSRT17</v>
      </c>
      <c r="AG410" s="47"/>
      <c r="AH410" s="48"/>
      <c r="AI410" s="49"/>
    </row>
    <row r="411" spans="1:35" s="31" customFormat="1" ht="350.1" customHeight="1" x14ac:dyDescent="0.2">
      <c r="A411" s="35">
        <f>IF(ISBLANK(D411),"",COUNTA($D$2:D411))</f>
        <v>325</v>
      </c>
      <c r="B411" s="36">
        <f t="shared" si="95"/>
        <v>410</v>
      </c>
      <c r="C411" s="38"/>
      <c r="D411" s="38" t="s">
        <v>667</v>
      </c>
      <c r="E411" s="38" t="s">
        <v>934</v>
      </c>
      <c r="F411" s="55" t="s">
        <v>852</v>
      </c>
      <c r="G411" s="55" t="s">
        <v>902</v>
      </c>
      <c r="H411" s="39" t="s">
        <v>861</v>
      </c>
      <c r="I411" s="39" t="s">
        <v>894</v>
      </c>
      <c r="J411" s="38" t="s">
        <v>869</v>
      </c>
      <c r="K411" s="38">
        <v>12</v>
      </c>
      <c r="L411" s="40">
        <v>43467</v>
      </c>
      <c r="M411" s="40">
        <v>43827</v>
      </c>
      <c r="N411" s="61">
        <f t="shared" si="109"/>
        <v>51.428571428571431</v>
      </c>
      <c r="O411" s="38" t="s">
        <v>1591</v>
      </c>
      <c r="P411" s="36" t="s">
        <v>2478</v>
      </c>
      <c r="Q411" s="38">
        <v>12</v>
      </c>
      <c r="R411" s="42">
        <f t="shared" si="97"/>
        <v>100</v>
      </c>
      <c r="S411" s="43">
        <f t="shared" si="98"/>
        <v>51.428571428571431</v>
      </c>
      <c r="T411" s="43">
        <f t="shared" si="99"/>
        <v>51.428571428571431</v>
      </c>
      <c r="U411" s="43">
        <f t="shared" si="100"/>
        <v>51.428571428571431</v>
      </c>
      <c r="V411" s="38"/>
      <c r="W411" s="44" t="str">
        <f t="shared" si="101"/>
        <v>CUMPLIDA</v>
      </c>
      <c r="X411" s="44" t="str">
        <f t="shared" si="102"/>
        <v>CUMPLIDO</v>
      </c>
      <c r="Y411" s="104" t="s">
        <v>873</v>
      </c>
      <c r="Z411" s="35" t="str">
        <f t="shared" si="107"/>
        <v>H28ACSRT17</v>
      </c>
      <c r="AA411" s="45">
        <f t="shared" si="96"/>
        <v>1</v>
      </c>
      <c r="AB411" s="45" t="str">
        <f t="shared" si="108"/>
        <v>H28ACSRT17 - 1</v>
      </c>
      <c r="AC411" s="46">
        <f t="shared" si="104"/>
        <v>5</v>
      </c>
      <c r="AD411" s="46">
        <f t="shared" si="105"/>
        <v>5</v>
      </c>
      <c r="AE411" s="46" t="str">
        <f t="shared" si="103"/>
        <v>H28ACSRT17.</v>
      </c>
      <c r="AF411" s="46" t="str">
        <f t="shared" si="106"/>
        <v>H28ACSRT17</v>
      </c>
      <c r="AG411" s="47"/>
      <c r="AH411" s="48"/>
      <c r="AI411" s="49"/>
    </row>
    <row r="412" spans="1:35" s="31" customFormat="1" ht="350.1" customHeight="1" x14ac:dyDescent="0.2">
      <c r="A412" s="35">
        <f>IF(ISBLANK(D412),"",COUNTA($D$2:D412))</f>
        <v>326</v>
      </c>
      <c r="B412" s="36">
        <f t="shared" si="95"/>
        <v>411</v>
      </c>
      <c r="C412" s="38"/>
      <c r="D412" s="38" t="s">
        <v>667</v>
      </c>
      <c r="E412" s="38" t="s">
        <v>913</v>
      </c>
      <c r="F412" s="55" t="s">
        <v>853</v>
      </c>
      <c r="G412" s="55" t="s">
        <v>854</v>
      </c>
      <c r="H412" s="39" t="s">
        <v>860</v>
      </c>
      <c r="I412" s="39" t="s">
        <v>867</v>
      </c>
      <c r="J412" s="38" t="s">
        <v>878</v>
      </c>
      <c r="K412" s="38">
        <v>1</v>
      </c>
      <c r="L412" s="40">
        <v>43467</v>
      </c>
      <c r="M412" s="40">
        <v>43524</v>
      </c>
      <c r="N412" s="61">
        <f t="shared" si="109"/>
        <v>8.1428571428571423</v>
      </c>
      <c r="O412" s="38" t="s">
        <v>1595</v>
      </c>
      <c r="P412" s="36" t="s">
        <v>2499</v>
      </c>
      <c r="Q412" s="38">
        <v>0</v>
      </c>
      <c r="R412" s="42">
        <f t="shared" si="97"/>
        <v>0</v>
      </c>
      <c r="S412" s="43">
        <f t="shared" si="98"/>
        <v>0</v>
      </c>
      <c r="T412" s="43">
        <f t="shared" si="99"/>
        <v>0</v>
      </c>
      <c r="U412" s="43">
        <f t="shared" si="100"/>
        <v>8.1428571428571423</v>
      </c>
      <c r="V412" s="38"/>
      <c r="W412" s="44" t="str">
        <f t="shared" si="101"/>
        <v>VENCIDA</v>
      </c>
      <c r="X412" s="44" t="str">
        <f t="shared" si="102"/>
        <v>VENCIDO</v>
      </c>
      <c r="Y412" s="104" t="s">
        <v>873</v>
      </c>
      <c r="Z412" s="35" t="str">
        <f t="shared" si="107"/>
        <v>H29ACSRT17</v>
      </c>
      <c r="AA412" s="45">
        <f t="shared" si="96"/>
        <v>1</v>
      </c>
      <c r="AB412" s="45" t="str">
        <f t="shared" si="108"/>
        <v>H29ACSRT17 - 1</v>
      </c>
      <c r="AC412" s="46">
        <f t="shared" si="104"/>
        <v>1</v>
      </c>
      <c r="AD412" s="46">
        <f t="shared" si="105"/>
        <v>1</v>
      </c>
      <c r="AE412" s="46" t="str">
        <f t="shared" si="103"/>
        <v>H29ACSRT17.</v>
      </c>
      <c r="AF412" s="46" t="str">
        <f t="shared" si="106"/>
        <v>H29ACSRT17</v>
      </c>
      <c r="AG412" s="47"/>
      <c r="AH412" s="48"/>
      <c r="AI412" s="49"/>
    </row>
    <row r="413" spans="1:35" s="31" customFormat="1" ht="350.1" customHeight="1" x14ac:dyDescent="0.2">
      <c r="A413" s="35">
        <f>IF(ISBLANK(D413),"",COUNTA($D$2:D413))</f>
        <v>327</v>
      </c>
      <c r="B413" s="36">
        <f t="shared" si="95"/>
        <v>412</v>
      </c>
      <c r="C413" s="38"/>
      <c r="D413" s="38" t="s">
        <v>668</v>
      </c>
      <c r="E413" s="38" t="s">
        <v>926</v>
      </c>
      <c r="F413" s="55" t="s">
        <v>855</v>
      </c>
      <c r="G413" s="55" t="s">
        <v>856</v>
      </c>
      <c r="H413" s="39" t="s">
        <v>861</v>
      </c>
      <c r="I413" s="39" t="s">
        <v>894</v>
      </c>
      <c r="J413" s="38" t="s">
        <v>869</v>
      </c>
      <c r="K413" s="38">
        <v>12</v>
      </c>
      <c r="L413" s="40">
        <v>43467</v>
      </c>
      <c r="M413" s="40">
        <v>43827</v>
      </c>
      <c r="N413" s="61">
        <f t="shared" si="109"/>
        <v>51.428571428571431</v>
      </c>
      <c r="O413" s="38" t="s">
        <v>1591</v>
      </c>
      <c r="P413" s="36" t="s">
        <v>2478</v>
      </c>
      <c r="Q413" s="38">
        <v>12</v>
      </c>
      <c r="R413" s="42">
        <f t="shared" si="97"/>
        <v>100</v>
      </c>
      <c r="S413" s="43">
        <f t="shared" si="98"/>
        <v>51.428571428571431</v>
      </c>
      <c r="T413" s="43">
        <f t="shared" si="99"/>
        <v>51.428571428571431</v>
      </c>
      <c r="U413" s="43">
        <f t="shared" si="100"/>
        <v>51.428571428571431</v>
      </c>
      <c r="V413" s="38"/>
      <c r="W413" s="44" t="str">
        <f t="shared" si="101"/>
        <v>CUMPLIDA</v>
      </c>
      <c r="X413" s="44" t="str">
        <f t="shared" si="102"/>
        <v>CUMPLIDO</v>
      </c>
      <c r="Y413" s="104" t="s">
        <v>873</v>
      </c>
      <c r="Z413" s="35" t="str">
        <f t="shared" si="107"/>
        <v>H30ACSRT17</v>
      </c>
      <c r="AA413" s="45">
        <f t="shared" si="96"/>
        <v>1</v>
      </c>
      <c r="AB413" s="45" t="str">
        <f t="shared" si="108"/>
        <v>H30ACSRT17 - 1</v>
      </c>
      <c r="AC413" s="46">
        <f t="shared" si="104"/>
        <v>5</v>
      </c>
      <c r="AD413" s="46">
        <f t="shared" si="105"/>
        <v>5</v>
      </c>
      <c r="AE413" s="46" t="str">
        <f t="shared" si="103"/>
        <v>H30ACSRT17.</v>
      </c>
      <c r="AF413" s="46" t="str">
        <f t="shared" si="106"/>
        <v>H30ACSRT17</v>
      </c>
      <c r="AG413" s="47"/>
      <c r="AH413" s="48"/>
      <c r="AI413" s="49"/>
    </row>
    <row r="414" spans="1:35" s="31" customFormat="1" ht="350.1" customHeight="1" x14ac:dyDescent="0.2">
      <c r="A414" s="35">
        <f>IF(ISBLANK(D414),"",COUNTA($D$2:D414))</f>
        <v>328</v>
      </c>
      <c r="B414" s="36">
        <f t="shared" si="95"/>
        <v>413</v>
      </c>
      <c r="C414" s="38"/>
      <c r="D414" s="38" t="s">
        <v>668</v>
      </c>
      <c r="E414" s="38" t="s">
        <v>925</v>
      </c>
      <c r="F414" s="55" t="s">
        <v>857</v>
      </c>
      <c r="G414" s="55" t="s">
        <v>858</v>
      </c>
      <c r="H414" s="39" t="s">
        <v>886</v>
      </c>
      <c r="I414" s="39" t="s">
        <v>892</v>
      </c>
      <c r="J414" s="38" t="s">
        <v>878</v>
      </c>
      <c r="K414" s="38">
        <v>1</v>
      </c>
      <c r="L414" s="40">
        <v>43467</v>
      </c>
      <c r="M414" s="40">
        <v>43524</v>
      </c>
      <c r="N414" s="61">
        <f t="shared" si="109"/>
        <v>8.1428571428571423</v>
      </c>
      <c r="O414" s="38" t="s">
        <v>1595</v>
      </c>
      <c r="P414" s="36" t="s">
        <v>2499</v>
      </c>
      <c r="Q414" s="38">
        <v>0</v>
      </c>
      <c r="R414" s="42">
        <f t="shared" si="97"/>
        <v>0</v>
      </c>
      <c r="S414" s="43">
        <f t="shared" si="98"/>
        <v>0</v>
      </c>
      <c r="T414" s="43">
        <f t="shared" si="99"/>
        <v>0</v>
      </c>
      <c r="U414" s="43">
        <f t="shared" si="100"/>
        <v>8.1428571428571423</v>
      </c>
      <c r="V414" s="38"/>
      <c r="W414" s="44" t="str">
        <f t="shared" si="101"/>
        <v>VENCIDA</v>
      </c>
      <c r="X414" s="44" t="str">
        <f t="shared" si="102"/>
        <v>VENCIDO</v>
      </c>
      <c r="Y414" s="104" t="s">
        <v>873</v>
      </c>
      <c r="Z414" s="35" t="str">
        <f t="shared" si="107"/>
        <v>H31ACSRT17</v>
      </c>
      <c r="AA414" s="45">
        <f t="shared" si="96"/>
        <v>1</v>
      </c>
      <c r="AB414" s="45" t="str">
        <f t="shared" si="108"/>
        <v>H31ACSRT17 - 1</v>
      </c>
      <c r="AC414" s="46">
        <f t="shared" si="104"/>
        <v>1</v>
      </c>
      <c r="AD414" s="46">
        <f t="shared" si="105"/>
        <v>1</v>
      </c>
      <c r="AE414" s="46" t="str">
        <f t="shared" si="103"/>
        <v>H31ACSRT17.</v>
      </c>
      <c r="AF414" s="46" t="str">
        <f t="shared" si="106"/>
        <v>H31ACSRT17</v>
      </c>
      <c r="AG414" s="47"/>
      <c r="AH414" s="48"/>
      <c r="AI414" s="49"/>
    </row>
    <row r="415" spans="1:35" s="31" customFormat="1" ht="350.1" customHeight="1" x14ac:dyDescent="0.2">
      <c r="A415" s="35">
        <f>IF(ISBLANK(D415),"",COUNTA($D$2:D415))</f>
        <v>329</v>
      </c>
      <c r="B415" s="36">
        <f t="shared" si="95"/>
        <v>414</v>
      </c>
      <c r="C415" s="38"/>
      <c r="D415" s="38" t="s">
        <v>747</v>
      </c>
      <c r="E415" s="38" t="s">
        <v>14</v>
      </c>
      <c r="F415" s="55" t="s">
        <v>985</v>
      </c>
      <c r="G415" s="55" t="s">
        <v>800</v>
      </c>
      <c r="H415" s="55" t="s">
        <v>1096</v>
      </c>
      <c r="I415" s="55" t="s">
        <v>1095</v>
      </c>
      <c r="J415" s="54" t="s">
        <v>1108</v>
      </c>
      <c r="K415" s="54">
        <v>1</v>
      </c>
      <c r="L415" s="56">
        <v>43858</v>
      </c>
      <c r="M415" s="56">
        <v>44165</v>
      </c>
      <c r="N415" s="61">
        <f t="shared" si="109"/>
        <v>43.857142857142854</v>
      </c>
      <c r="O415" s="38" t="s">
        <v>2056</v>
      </c>
      <c r="P415" s="36" t="s">
        <v>2506</v>
      </c>
      <c r="Q415" s="38">
        <v>0</v>
      </c>
      <c r="R415" s="42">
        <f t="shared" si="97"/>
        <v>0</v>
      </c>
      <c r="S415" s="43">
        <f t="shared" si="98"/>
        <v>0</v>
      </c>
      <c r="T415" s="43">
        <f t="shared" si="99"/>
        <v>0</v>
      </c>
      <c r="U415" s="43">
        <f t="shared" si="100"/>
        <v>43.857142857142854</v>
      </c>
      <c r="V415" s="38"/>
      <c r="W415" s="44" t="str">
        <f t="shared" si="101"/>
        <v>VENCIDA</v>
      </c>
      <c r="X415" s="44" t="str">
        <f t="shared" si="102"/>
        <v>VENCIDO</v>
      </c>
      <c r="Y415" s="104" t="s">
        <v>801</v>
      </c>
      <c r="Z415" s="35" t="str">
        <f t="shared" si="107"/>
        <v>H2DP17</v>
      </c>
      <c r="AA415" s="45">
        <f t="shared" si="96"/>
        <v>1</v>
      </c>
      <c r="AB415" s="45" t="str">
        <f t="shared" si="108"/>
        <v>H2DP17 - 1</v>
      </c>
      <c r="AC415" s="46">
        <f t="shared" si="104"/>
        <v>1</v>
      </c>
      <c r="AD415" s="46">
        <f t="shared" si="105"/>
        <v>1</v>
      </c>
      <c r="AE415" s="46" t="str">
        <f t="shared" si="103"/>
        <v>H2DP17.</v>
      </c>
      <c r="AF415" s="46" t="str">
        <f t="shared" si="106"/>
        <v>H2DP17</v>
      </c>
      <c r="AG415" s="47"/>
      <c r="AH415" s="48"/>
      <c r="AI415" s="49"/>
    </row>
    <row r="416" spans="1:35" s="31" customFormat="1" ht="350.1" customHeight="1" x14ac:dyDescent="0.2">
      <c r="A416" s="35">
        <f>IF(ISBLANK(D416),"",COUNTA($D$2:D416))</f>
        <v>330</v>
      </c>
      <c r="B416" s="36">
        <f t="shared" si="95"/>
        <v>415</v>
      </c>
      <c r="C416" s="38"/>
      <c r="D416" s="38" t="s">
        <v>747</v>
      </c>
      <c r="E416" s="38" t="s">
        <v>14</v>
      </c>
      <c r="F416" s="55" t="s">
        <v>987</v>
      </c>
      <c r="G416" s="55" t="s">
        <v>800</v>
      </c>
      <c r="H416" s="55" t="s">
        <v>803</v>
      </c>
      <c r="I416" s="55" t="s">
        <v>804</v>
      </c>
      <c r="J416" s="54" t="s">
        <v>802</v>
      </c>
      <c r="K416" s="54">
        <v>4</v>
      </c>
      <c r="L416" s="56">
        <v>43361</v>
      </c>
      <c r="M416" s="56">
        <v>43434</v>
      </c>
      <c r="N416" s="61">
        <f t="shared" si="109"/>
        <v>10.428571428571429</v>
      </c>
      <c r="O416" s="38" t="s">
        <v>2056</v>
      </c>
      <c r="P416" s="36" t="s">
        <v>2506</v>
      </c>
      <c r="Q416" s="54">
        <v>4</v>
      </c>
      <c r="R416" s="42">
        <f t="shared" si="97"/>
        <v>100</v>
      </c>
      <c r="S416" s="43">
        <f t="shared" si="98"/>
        <v>10.428571428571429</v>
      </c>
      <c r="T416" s="43">
        <f t="shared" si="99"/>
        <v>10.428571428571429</v>
      </c>
      <c r="U416" s="43">
        <f t="shared" si="100"/>
        <v>10.428571428571429</v>
      </c>
      <c r="V416" s="38"/>
      <c r="W416" s="44" t="str">
        <f t="shared" si="101"/>
        <v>CUMPLIDA</v>
      </c>
      <c r="X416" s="44" t="str">
        <f t="shared" si="102"/>
        <v>VENCIDO</v>
      </c>
      <c r="Y416" s="104" t="s">
        <v>801</v>
      </c>
      <c r="Z416" s="35" t="str">
        <f t="shared" si="107"/>
        <v>H3DP17</v>
      </c>
      <c r="AA416" s="45">
        <f t="shared" si="96"/>
        <v>1</v>
      </c>
      <c r="AB416" s="45" t="str">
        <f t="shared" si="108"/>
        <v>H3DP17 - 1</v>
      </c>
      <c r="AC416" s="46">
        <f t="shared" si="104"/>
        <v>5</v>
      </c>
      <c r="AD416" s="46">
        <f t="shared" si="105"/>
        <v>1</v>
      </c>
      <c r="AE416" s="46" t="str">
        <f t="shared" si="103"/>
        <v>H3DP17.</v>
      </c>
      <c r="AF416" s="46" t="str">
        <f t="shared" si="106"/>
        <v>H3DP17</v>
      </c>
      <c r="AG416" s="47"/>
      <c r="AH416" s="48"/>
      <c r="AI416" s="49"/>
    </row>
    <row r="417" spans="1:35" s="31" customFormat="1" ht="350.1" customHeight="1" x14ac:dyDescent="0.2">
      <c r="A417" s="35" t="str">
        <f>IF(ISBLANK(D417),"",COUNTA($D$2:D417))</f>
        <v/>
      </c>
      <c r="B417" s="36">
        <f t="shared" si="95"/>
        <v>416</v>
      </c>
      <c r="C417" s="38"/>
      <c r="D417" s="38"/>
      <c r="E417" s="38" t="s">
        <v>14</v>
      </c>
      <c r="F417" s="55" t="s">
        <v>986</v>
      </c>
      <c r="G417" s="55" t="s">
        <v>800</v>
      </c>
      <c r="H417" s="55" t="s">
        <v>807</v>
      </c>
      <c r="I417" s="55" t="s">
        <v>805</v>
      </c>
      <c r="J417" s="54" t="s">
        <v>806</v>
      </c>
      <c r="K417" s="54">
        <v>2</v>
      </c>
      <c r="L417" s="56">
        <v>43361</v>
      </c>
      <c r="M417" s="56">
        <v>43434</v>
      </c>
      <c r="N417" s="61">
        <f t="shared" si="109"/>
        <v>10.428571428571429</v>
      </c>
      <c r="O417" s="38" t="s">
        <v>2056</v>
      </c>
      <c r="P417" s="36" t="s">
        <v>2506</v>
      </c>
      <c r="Q417" s="38">
        <v>0</v>
      </c>
      <c r="R417" s="42">
        <f t="shared" si="97"/>
        <v>0</v>
      </c>
      <c r="S417" s="43">
        <f t="shared" si="98"/>
        <v>0</v>
      </c>
      <c r="T417" s="43">
        <f t="shared" si="99"/>
        <v>0</v>
      </c>
      <c r="U417" s="43">
        <f t="shared" si="100"/>
        <v>10.428571428571429</v>
      </c>
      <c r="V417" s="38"/>
      <c r="W417" s="44" t="str">
        <f t="shared" si="101"/>
        <v>VENCIDA</v>
      </c>
      <c r="X417" s="44" t="str">
        <f t="shared" si="102"/>
        <v/>
      </c>
      <c r="Y417" s="104" t="s">
        <v>801</v>
      </c>
      <c r="Z417" s="35" t="str">
        <f t="shared" si="107"/>
        <v>H3DP17</v>
      </c>
      <c r="AA417" s="45">
        <f t="shared" si="96"/>
        <v>2</v>
      </c>
      <c r="AB417" s="45" t="str">
        <f t="shared" si="108"/>
        <v>H3DP17 - 2</v>
      </c>
      <c r="AC417" s="46">
        <f t="shared" si="104"/>
        <v>1</v>
      </c>
      <c r="AD417" s="46">
        <f t="shared" si="105"/>
        <v>1</v>
      </c>
      <c r="AE417" s="46" t="str">
        <f t="shared" si="103"/>
        <v>H3DP17.</v>
      </c>
      <c r="AF417" s="46" t="str">
        <f t="shared" si="106"/>
        <v>H3DP17</v>
      </c>
      <c r="AG417" s="47"/>
      <c r="AH417" s="48"/>
      <c r="AI417" s="49"/>
    </row>
    <row r="418" spans="1:35" s="31" customFormat="1" ht="350.1" customHeight="1" x14ac:dyDescent="0.2">
      <c r="A418" s="35">
        <f>IF(ISBLANK(D418),"",COUNTA($D$2:D418))</f>
        <v>331</v>
      </c>
      <c r="B418" s="36">
        <f t="shared" si="95"/>
        <v>417</v>
      </c>
      <c r="C418" s="38"/>
      <c r="D418" s="38" t="s">
        <v>747</v>
      </c>
      <c r="E418" s="38" t="s">
        <v>14</v>
      </c>
      <c r="F418" s="55" t="s">
        <v>988</v>
      </c>
      <c r="G418" s="55" t="s">
        <v>800</v>
      </c>
      <c r="H418" s="55" t="s">
        <v>1096</v>
      </c>
      <c r="I418" s="55" t="s">
        <v>1095</v>
      </c>
      <c r="J418" s="54" t="s">
        <v>1108</v>
      </c>
      <c r="K418" s="54">
        <v>1</v>
      </c>
      <c r="L418" s="56">
        <v>43858</v>
      </c>
      <c r="M418" s="56">
        <v>44165</v>
      </c>
      <c r="N418" s="61">
        <f t="shared" si="109"/>
        <v>43.857142857142854</v>
      </c>
      <c r="O418" s="38" t="s">
        <v>2056</v>
      </c>
      <c r="P418" s="36" t="s">
        <v>2506</v>
      </c>
      <c r="Q418" s="38">
        <v>0</v>
      </c>
      <c r="R418" s="42">
        <f t="shared" si="97"/>
        <v>0</v>
      </c>
      <c r="S418" s="43">
        <f t="shared" si="98"/>
        <v>0</v>
      </c>
      <c r="T418" s="43">
        <f t="shared" si="99"/>
        <v>0</v>
      </c>
      <c r="U418" s="43">
        <f t="shared" si="100"/>
        <v>43.857142857142854</v>
      </c>
      <c r="V418" s="38"/>
      <c r="W418" s="44" t="str">
        <f t="shared" si="101"/>
        <v>VENCIDA</v>
      </c>
      <c r="X418" s="44" t="str">
        <f t="shared" si="102"/>
        <v>VENCIDO</v>
      </c>
      <c r="Y418" s="104" t="s">
        <v>801</v>
      </c>
      <c r="Z418" s="35" t="str">
        <f t="shared" si="107"/>
        <v>H4DP17</v>
      </c>
      <c r="AA418" s="45">
        <f t="shared" si="96"/>
        <v>1</v>
      </c>
      <c r="AB418" s="45" t="str">
        <f t="shared" si="108"/>
        <v>H4DP17 - 1</v>
      </c>
      <c r="AC418" s="46">
        <f t="shared" si="104"/>
        <v>1</v>
      </c>
      <c r="AD418" s="46">
        <f t="shared" si="105"/>
        <v>1</v>
      </c>
      <c r="AE418" s="46" t="str">
        <f t="shared" si="103"/>
        <v>H4DP17.</v>
      </c>
      <c r="AF418" s="46" t="str">
        <f t="shared" si="106"/>
        <v>H4DP17</v>
      </c>
      <c r="AG418" s="47"/>
      <c r="AH418" s="48"/>
      <c r="AI418" s="49"/>
    </row>
    <row r="419" spans="1:35" s="31" customFormat="1" ht="350.1" customHeight="1" x14ac:dyDescent="0.2">
      <c r="A419" s="35">
        <f>IF(ISBLANK(D419),"",COUNTA($D$2:D419))</f>
        <v>332</v>
      </c>
      <c r="B419" s="36">
        <f t="shared" si="95"/>
        <v>418</v>
      </c>
      <c r="C419" s="38"/>
      <c r="D419" s="38" t="s">
        <v>747</v>
      </c>
      <c r="E419" s="38" t="s">
        <v>14</v>
      </c>
      <c r="F419" s="55" t="s">
        <v>989</v>
      </c>
      <c r="G419" s="55" t="s">
        <v>800</v>
      </c>
      <c r="H419" s="55" t="s">
        <v>1097</v>
      </c>
      <c r="I419" s="55" t="s">
        <v>1095</v>
      </c>
      <c r="J419" s="54" t="s">
        <v>1108</v>
      </c>
      <c r="K419" s="54">
        <v>1</v>
      </c>
      <c r="L419" s="56">
        <v>43858</v>
      </c>
      <c r="M419" s="56">
        <v>44165</v>
      </c>
      <c r="N419" s="61">
        <f t="shared" si="109"/>
        <v>43.857142857142854</v>
      </c>
      <c r="O419" s="38" t="s">
        <v>2056</v>
      </c>
      <c r="P419" s="36" t="s">
        <v>2506</v>
      </c>
      <c r="Q419" s="38">
        <v>0</v>
      </c>
      <c r="R419" s="42">
        <f t="shared" si="97"/>
        <v>0</v>
      </c>
      <c r="S419" s="43">
        <f t="shared" si="98"/>
        <v>0</v>
      </c>
      <c r="T419" s="43">
        <f t="shared" si="99"/>
        <v>0</v>
      </c>
      <c r="U419" s="43">
        <f t="shared" si="100"/>
        <v>43.857142857142854</v>
      </c>
      <c r="V419" s="38"/>
      <c r="W419" s="44" t="str">
        <f t="shared" si="101"/>
        <v>VENCIDA</v>
      </c>
      <c r="X419" s="44" t="str">
        <f t="shared" si="102"/>
        <v>VENCIDO</v>
      </c>
      <c r="Y419" s="104" t="s">
        <v>801</v>
      </c>
      <c r="Z419" s="35" t="str">
        <f t="shared" si="107"/>
        <v>H7DP17</v>
      </c>
      <c r="AA419" s="45">
        <f t="shared" si="96"/>
        <v>1</v>
      </c>
      <c r="AB419" s="45" t="str">
        <f t="shared" si="108"/>
        <v>H7DP17 - 1</v>
      </c>
      <c r="AC419" s="46">
        <f t="shared" si="104"/>
        <v>1</v>
      </c>
      <c r="AD419" s="46">
        <f t="shared" si="105"/>
        <v>1</v>
      </c>
      <c r="AE419" s="46" t="str">
        <f t="shared" si="103"/>
        <v>H7DP17.</v>
      </c>
      <c r="AF419" s="46" t="str">
        <f t="shared" si="106"/>
        <v>H7DP17</v>
      </c>
      <c r="AG419" s="47"/>
      <c r="AH419" s="48"/>
      <c r="AI419" s="49"/>
    </row>
    <row r="420" spans="1:35" s="31" customFormat="1" ht="350.1" customHeight="1" x14ac:dyDescent="0.2">
      <c r="A420" s="35">
        <f>IF(ISBLANK(D420),"",COUNTA($D$2:D420))</f>
        <v>333</v>
      </c>
      <c r="B420" s="36">
        <f t="shared" si="95"/>
        <v>419</v>
      </c>
      <c r="C420" s="38"/>
      <c r="D420" s="38" t="s">
        <v>749</v>
      </c>
      <c r="E420" s="38" t="s">
        <v>75</v>
      </c>
      <c r="F420" s="39" t="s">
        <v>1081</v>
      </c>
      <c r="G420" s="39" t="s">
        <v>727</v>
      </c>
      <c r="H420" s="39" t="s">
        <v>1092</v>
      </c>
      <c r="I420" s="39" t="s">
        <v>1082</v>
      </c>
      <c r="J420" s="38" t="s">
        <v>1083</v>
      </c>
      <c r="K420" s="38">
        <v>4</v>
      </c>
      <c r="L420" s="40">
        <v>43859</v>
      </c>
      <c r="M420" s="40">
        <v>44224</v>
      </c>
      <c r="N420" s="61">
        <f t="shared" si="109"/>
        <v>52.142857142857146</v>
      </c>
      <c r="O420" s="38" t="s">
        <v>302</v>
      </c>
      <c r="P420" s="38" t="s">
        <v>2445</v>
      </c>
      <c r="Q420" s="38">
        <v>4</v>
      </c>
      <c r="R420" s="42">
        <f t="shared" si="97"/>
        <v>100</v>
      </c>
      <c r="S420" s="43">
        <f t="shared" si="98"/>
        <v>52.142857142857146</v>
      </c>
      <c r="T420" s="43">
        <f t="shared" si="99"/>
        <v>52.142857142857146</v>
      </c>
      <c r="U420" s="43">
        <f t="shared" si="100"/>
        <v>52.142857142857146</v>
      </c>
      <c r="V420" s="38" t="s">
        <v>1429</v>
      </c>
      <c r="W420" s="44" t="str">
        <f t="shared" si="101"/>
        <v>CUMPLIDA</v>
      </c>
      <c r="X420" s="44" t="str">
        <f t="shared" si="102"/>
        <v>CUMPLIDO</v>
      </c>
      <c r="Y420" s="104" t="s">
        <v>751</v>
      </c>
      <c r="Z420" s="35" t="str">
        <f t="shared" si="107"/>
        <v>H3AF17</v>
      </c>
      <c r="AA420" s="45">
        <f t="shared" si="96"/>
        <v>1</v>
      </c>
      <c r="AB420" s="45" t="str">
        <f t="shared" si="108"/>
        <v>H3AF17 - 1</v>
      </c>
      <c r="AC420" s="46">
        <f t="shared" si="104"/>
        <v>5</v>
      </c>
      <c r="AD420" s="46">
        <f t="shared" si="105"/>
        <v>5</v>
      </c>
      <c r="AE420" s="46" t="str">
        <f t="shared" si="103"/>
        <v>H3AF17.</v>
      </c>
      <c r="AF420" s="46" t="str">
        <f t="shared" si="106"/>
        <v>H3AF17</v>
      </c>
      <c r="AG420" s="47"/>
      <c r="AH420" s="48"/>
      <c r="AI420" s="49"/>
    </row>
    <row r="421" spans="1:35" s="31" customFormat="1" ht="350.1" customHeight="1" x14ac:dyDescent="0.2">
      <c r="A421" s="35">
        <f>IF(ISBLANK(D421),"",COUNTA($D$2:D421))</f>
        <v>334</v>
      </c>
      <c r="B421" s="36">
        <f t="shared" si="95"/>
        <v>420</v>
      </c>
      <c r="C421" s="38"/>
      <c r="D421" s="38" t="s">
        <v>749</v>
      </c>
      <c r="E421" s="38" t="s">
        <v>75</v>
      </c>
      <c r="F421" s="92" t="s">
        <v>728</v>
      </c>
      <c r="G421" s="39" t="s">
        <v>729</v>
      </c>
      <c r="H421" s="39" t="s">
        <v>730</v>
      </c>
      <c r="I421" s="39" t="s">
        <v>936</v>
      </c>
      <c r="J421" s="38" t="s">
        <v>731</v>
      </c>
      <c r="K421" s="38">
        <v>3</v>
      </c>
      <c r="L421" s="40">
        <v>43313</v>
      </c>
      <c r="M421" s="86">
        <v>43497</v>
      </c>
      <c r="N421" s="61">
        <f t="shared" si="109"/>
        <v>26.285714285714285</v>
      </c>
      <c r="O421" s="38" t="s">
        <v>1609</v>
      </c>
      <c r="P421" s="38" t="s">
        <v>2506</v>
      </c>
      <c r="Q421" s="38">
        <v>3</v>
      </c>
      <c r="R421" s="42">
        <f t="shared" si="97"/>
        <v>100</v>
      </c>
      <c r="S421" s="43">
        <f t="shared" si="98"/>
        <v>26.285714285714285</v>
      </c>
      <c r="T421" s="43">
        <f t="shared" si="99"/>
        <v>26.285714285714285</v>
      </c>
      <c r="U421" s="43">
        <f t="shared" si="100"/>
        <v>26.285714285714285</v>
      </c>
      <c r="V421" s="38" t="s">
        <v>2401</v>
      </c>
      <c r="W421" s="44" t="str">
        <f t="shared" si="101"/>
        <v>CUMPLIDA</v>
      </c>
      <c r="X421" s="44" t="str">
        <f t="shared" si="102"/>
        <v>CUMPLIDO</v>
      </c>
      <c r="Y421" s="104" t="s">
        <v>751</v>
      </c>
      <c r="Z421" s="35" t="str">
        <f t="shared" si="107"/>
        <v>H7AF17</v>
      </c>
      <c r="AA421" s="45">
        <f t="shared" si="96"/>
        <v>1</v>
      </c>
      <c r="AB421" s="45" t="str">
        <f t="shared" si="108"/>
        <v>H7AF17 - 1</v>
      </c>
      <c r="AC421" s="46">
        <f t="shared" si="104"/>
        <v>5</v>
      </c>
      <c r="AD421" s="46">
        <f t="shared" si="105"/>
        <v>5</v>
      </c>
      <c r="AE421" s="46" t="str">
        <f t="shared" si="103"/>
        <v>H7AF17.</v>
      </c>
      <c r="AF421" s="46" t="str">
        <f t="shared" si="106"/>
        <v>H7AF17</v>
      </c>
      <c r="AG421" s="47"/>
      <c r="AH421" s="48"/>
      <c r="AI421" s="49"/>
    </row>
    <row r="422" spans="1:35" s="31" customFormat="1" ht="350.1" customHeight="1" x14ac:dyDescent="0.2">
      <c r="A422" s="35">
        <f>IF(ISBLANK(D422),"",COUNTA($D$2:D422))</f>
        <v>335</v>
      </c>
      <c r="B422" s="36">
        <f t="shared" si="95"/>
        <v>421</v>
      </c>
      <c r="C422" s="38"/>
      <c r="D422" s="38" t="s">
        <v>668</v>
      </c>
      <c r="E422" s="38" t="s">
        <v>86</v>
      </c>
      <c r="F422" s="92" t="s">
        <v>732</v>
      </c>
      <c r="G422" s="39" t="s">
        <v>733</v>
      </c>
      <c r="H422" s="39" t="s">
        <v>734</v>
      </c>
      <c r="I422" s="39" t="s">
        <v>937</v>
      </c>
      <c r="J422" s="38" t="s">
        <v>735</v>
      </c>
      <c r="K422" s="38">
        <v>1</v>
      </c>
      <c r="L422" s="40">
        <v>43405</v>
      </c>
      <c r="M422" s="86">
        <v>43554</v>
      </c>
      <c r="N422" s="61">
        <f t="shared" si="109"/>
        <v>21.285714285714285</v>
      </c>
      <c r="O422" s="38" t="s">
        <v>316</v>
      </c>
      <c r="P422" s="38" t="s">
        <v>2445</v>
      </c>
      <c r="Q422" s="38">
        <v>1</v>
      </c>
      <c r="R422" s="42">
        <f t="shared" si="97"/>
        <v>100</v>
      </c>
      <c r="S422" s="43">
        <f t="shared" si="98"/>
        <v>21.285714285714285</v>
      </c>
      <c r="T422" s="43">
        <f t="shared" si="99"/>
        <v>21.285714285714285</v>
      </c>
      <c r="U422" s="43">
        <f t="shared" si="100"/>
        <v>21.285714285714285</v>
      </c>
      <c r="V422" s="38" t="s">
        <v>2401</v>
      </c>
      <c r="W422" s="44" t="str">
        <f t="shared" si="101"/>
        <v>CUMPLIDA</v>
      </c>
      <c r="X422" s="44" t="str">
        <f t="shared" si="102"/>
        <v>CUMPLIDO</v>
      </c>
      <c r="Y422" s="104" t="s">
        <v>751</v>
      </c>
      <c r="Z422" s="35" t="str">
        <f t="shared" si="107"/>
        <v>H18AF17</v>
      </c>
      <c r="AA422" s="45">
        <f t="shared" si="96"/>
        <v>1</v>
      </c>
      <c r="AB422" s="45" t="str">
        <f t="shared" si="108"/>
        <v>H18AF17 - 1</v>
      </c>
      <c r="AC422" s="46">
        <f t="shared" si="104"/>
        <v>5</v>
      </c>
      <c r="AD422" s="46">
        <f t="shared" si="105"/>
        <v>5</v>
      </c>
      <c r="AE422" s="46" t="str">
        <f t="shared" si="103"/>
        <v>H18AF17.</v>
      </c>
      <c r="AF422" s="46" t="str">
        <f t="shared" si="106"/>
        <v>H18AF17</v>
      </c>
      <c r="AG422" s="47"/>
      <c r="AH422" s="48"/>
      <c r="AI422" s="49"/>
    </row>
    <row r="423" spans="1:35" s="31" customFormat="1" ht="350.1" customHeight="1" x14ac:dyDescent="0.2">
      <c r="A423" s="35">
        <f>IF(ISBLANK(D423),"",COUNTA($D$2:D423))</f>
        <v>336</v>
      </c>
      <c r="B423" s="36">
        <f t="shared" si="95"/>
        <v>422</v>
      </c>
      <c r="C423" s="38"/>
      <c r="D423" s="38" t="s">
        <v>749</v>
      </c>
      <c r="E423" s="45" t="s">
        <v>28</v>
      </c>
      <c r="F423" s="106" t="s">
        <v>2600</v>
      </c>
      <c r="G423" s="39" t="s">
        <v>2601</v>
      </c>
      <c r="H423" s="39" t="s">
        <v>2495</v>
      </c>
      <c r="I423" s="39" t="s">
        <v>2496</v>
      </c>
      <c r="J423" s="38" t="s">
        <v>2593</v>
      </c>
      <c r="K423" s="38">
        <v>2</v>
      </c>
      <c r="L423" s="40">
        <v>45139</v>
      </c>
      <c r="M423" s="40">
        <v>45230</v>
      </c>
      <c r="N423" s="61">
        <f t="shared" si="109"/>
        <v>13</v>
      </c>
      <c r="O423" s="38" t="s">
        <v>418</v>
      </c>
      <c r="P423" s="36" t="s">
        <v>2499</v>
      </c>
      <c r="Q423" s="38">
        <v>0</v>
      </c>
      <c r="R423" s="42">
        <f t="shared" si="97"/>
        <v>0</v>
      </c>
      <c r="S423" s="43">
        <f t="shared" si="98"/>
        <v>0</v>
      </c>
      <c r="T423" s="43">
        <f t="shared" si="99"/>
        <v>0</v>
      </c>
      <c r="U423" s="43">
        <f t="shared" si="100"/>
        <v>0</v>
      </c>
      <c r="V423" s="38"/>
      <c r="W423" s="44" t="str">
        <f t="shared" si="101"/>
        <v>PRÓXIMA A VENCER</v>
      </c>
      <c r="X423" s="44" t="str">
        <f t="shared" si="102"/>
        <v>PRÓXIMO A VENCER</v>
      </c>
      <c r="Y423" s="104" t="s">
        <v>751</v>
      </c>
      <c r="Z423" s="35" t="str">
        <f t="shared" si="107"/>
        <v>H24AF17</v>
      </c>
      <c r="AA423" s="45">
        <f t="shared" si="96"/>
        <v>1</v>
      </c>
      <c r="AB423" s="45" t="str">
        <f t="shared" si="108"/>
        <v>H24AF17 - 1</v>
      </c>
      <c r="AC423" s="46">
        <f t="shared" si="104"/>
        <v>2</v>
      </c>
      <c r="AD423" s="46">
        <f t="shared" si="105"/>
        <v>2</v>
      </c>
      <c r="AE423" s="46" t="str">
        <f t="shared" si="103"/>
        <v>H24AF17.</v>
      </c>
      <c r="AF423" s="46" t="str">
        <f t="shared" si="106"/>
        <v>H24AF17</v>
      </c>
      <c r="AG423" s="47"/>
      <c r="AH423" s="48"/>
      <c r="AI423" s="49"/>
    </row>
    <row r="424" spans="1:35" s="108" customFormat="1" ht="350.1" customHeight="1" x14ac:dyDescent="0.2">
      <c r="A424" s="35">
        <f>IF(ISBLANK(D424),"",COUNTA($D$2:D424))</f>
        <v>337</v>
      </c>
      <c r="B424" s="36">
        <f t="shared" si="95"/>
        <v>423</v>
      </c>
      <c r="C424" s="38"/>
      <c r="D424" s="38" t="s">
        <v>749</v>
      </c>
      <c r="E424" s="45" t="s">
        <v>28</v>
      </c>
      <c r="F424" s="106" t="s">
        <v>2602</v>
      </c>
      <c r="G424" s="39" t="s">
        <v>736</v>
      </c>
      <c r="H424" s="39" t="s">
        <v>2589</v>
      </c>
      <c r="I424" s="39" t="s">
        <v>2496</v>
      </c>
      <c r="J424" s="38" t="s">
        <v>2497</v>
      </c>
      <c r="K424" s="38">
        <v>2</v>
      </c>
      <c r="L424" s="40">
        <v>45108</v>
      </c>
      <c r="M424" s="40">
        <v>45230</v>
      </c>
      <c r="N424" s="61">
        <v>17.428571428571427</v>
      </c>
      <c r="O424" s="38" t="s">
        <v>1589</v>
      </c>
      <c r="P424" s="36" t="s">
        <v>2506</v>
      </c>
      <c r="Q424" s="38">
        <v>0</v>
      </c>
      <c r="R424" s="42">
        <f t="shared" si="97"/>
        <v>0</v>
      </c>
      <c r="S424" s="43">
        <f t="shared" si="98"/>
        <v>0</v>
      </c>
      <c r="T424" s="43">
        <f t="shared" si="99"/>
        <v>0</v>
      </c>
      <c r="U424" s="43">
        <f t="shared" si="100"/>
        <v>0</v>
      </c>
      <c r="V424" s="38"/>
      <c r="W424" s="44" t="str">
        <f t="shared" si="101"/>
        <v>PRÓXIMA A VENCER</v>
      </c>
      <c r="X424" s="44" t="str">
        <f t="shared" si="102"/>
        <v>PRÓXIMO A VENCER</v>
      </c>
      <c r="Y424" s="104" t="s">
        <v>751</v>
      </c>
      <c r="Z424" s="35" t="str">
        <f t="shared" si="107"/>
        <v>H25AF17</v>
      </c>
      <c r="AA424" s="45">
        <f t="shared" si="96"/>
        <v>1</v>
      </c>
      <c r="AB424" s="45" t="str">
        <f t="shared" si="108"/>
        <v>H25AF17 - 1</v>
      </c>
      <c r="AC424" s="46">
        <f t="shared" si="104"/>
        <v>2</v>
      </c>
      <c r="AD424" s="46">
        <f t="shared" si="105"/>
        <v>2</v>
      </c>
      <c r="AE424" s="46" t="str">
        <f t="shared" si="103"/>
        <v>H25AF17.</v>
      </c>
      <c r="AF424" s="46" t="str">
        <f t="shared" si="106"/>
        <v>H25AF17</v>
      </c>
      <c r="AG424" s="107"/>
      <c r="AH424" s="107"/>
    </row>
    <row r="425" spans="1:35" s="108" customFormat="1" ht="350.1" customHeight="1" x14ac:dyDescent="0.2">
      <c r="A425" s="35">
        <f>IF(ISBLANK(D425),"",COUNTA($D$2:D425))</f>
        <v>338</v>
      </c>
      <c r="B425" s="36">
        <f t="shared" si="95"/>
        <v>424</v>
      </c>
      <c r="C425" s="38"/>
      <c r="D425" s="38" t="s">
        <v>749</v>
      </c>
      <c r="E425" s="45" t="s">
        <v>28</v>
      </c>
      <c r="F425" s="106" t="s">
        <v>2603</v>
      </c>
      <c r="G425" s="39" t="s">
        <v>736</v>
      </c>
      <c r="H425" s="39" t="s">
        <v>2495</v>
      </c>
      <c r="I425" s="39" t="s">
        <v>2496</v>
      </c>
      <c r="J425" s="38" t="s">
        <v>2497</v>
      </c>
      <c r="K425" s="38">
        <v>2</v>
      </c>
      <c r="L425" s="40">
        <v>45139</v>
      </c>
      <c r="M425" s="40">
        <v>45230</v>
      </c>
      <c r="N425" s="61">
        <v>13</v>
      </c>
      <c r="O425" s="38" t="s">
        <v>2060</v>
      </c>
      <c r="P425" s="36" t="s">
        <v>2499</v>
      </c>
      <c r="Q425" s="38">
        <v>0</v>
      </c>
      <c r="R425" s="42">
        <f t="shared" si="97"/>
        <v>0</v>
      </c>
      <c r="S425" s="43">
        <f t="shared" si="98"/>
        <v>0</v>
      </c>
      <c r="T425" s="43">
        <f t="shared" si="99"/>
        <v>0</v>
      </c>
      <c r="U425" s="43">
        <f t="shared" si="100"/>
        <v>0</v>
      </c>
      <c r="V425" s="38"/>
      <c r="W425" s="44" t="str">
        <f t="shared" si="101"/>
        <v>PRÓXIMA A VENCER</v>
      </c>
      <c r="X425" s="44" t="str">
        <f t="shared" si="102"/>
        <v>PRÓXIMO A VENCER</v>
      </c>
      <c r="Y425" s="104" t="s">
        <v>751</v>
      </c>
      <c r="Z425" s="35" t="str">
        <f t="shared" si="107"/>
        <v>H26AF17</v>
      </c>
      <c r="AA425" s="45">
        <f t="shared" si="96"/>
        <v>1</v>
      </c>
      <c r="AB425" s="45" t="str">
        <f t="shared" si="108"/>
        <v>H26AF17 - 1</v>
      </c>
      <c r="AC425" s="46">
        <f t="shared" si="104"/>
        <v>2</v>
      </c>
      <c r="AD425" s="46">
        <f t="shared" si="105"/>
        <v>2</v>
      </c>
      <c r="AE425" s="46" t="str">
        <f t="shared" si="103"/>
        <v>H26AF17.</v>
      </c>
      <c r="AF425" s="46" t="str">
        <f t="shared" si="106"/>
        <v>H26AF17</v>
      </c>
      <c r="AG425" s="107"/>
      <c r="AH425" s="107"/>
    </row>
    <row r="426" spans="1:35" s="108" customFormat="1" ht="350.1" customHeight="1" x14ac:dyDescent="0.2">
      <c r="A426" s="35">
        <f>IF(ISBLANK(D426),"",COUNTA($D$2:D426))</f>
        <v>339</v>
      </c>
      <c r="B426" s="36">
        <f t="shared" si="95"/>
        <v>425</v>
      </c>
      <c r="C426" s="38"/>
      <c r="D426" s="38" t="s">
        <v>749</v>
      </c>
      <c r="E426" s="45" t="s">
        <v>28</v>
      </c>
      <c r="F426" s="106" t="s">
        <v>2604</v>
      </c>
      <c r="G426" s="39" t="s">
        <v>736</v>
      </c>
      <c r="H426" s="39" t="s">
        <v>2589</v>
      </c>
      <c r="I426" s="39" t="s">
        <v>2496</v>
      </c>
      <c r="J426" s="38" t="s">
        <v>2497</v>
      </c>
      <c r="K426" s="38">
        <v>2</v>
      </c>
      <c r="L426" s="40">
        <v>45108</v>
      </c>
      <c r="M426" s="40">
        <v>45230</v>
      </c>
      <c r="N426" s="61">
        <v>17.428571428571427</v>
      </c>
      <c r="O426" s="38" t="s">
        <v>1589</v>
      </c>
      <c r="P426" s="36" t="s">
        <v>2506</v>
      </c>
      <c r="Q426" s="38">
        <v>0</v>
      </c>
      <c r="R426" s="42">
        <f t="shared" si="97"/>
        <v>0</v>
      </c>
      <c r="S426" s="43">
        <f t="shared" si="98"/>
        <v>0</v>
      </c>
      <c r="T426" s="43">
        <f t="shared" si="99"/>
        <v>0</v>
      </c>
      <c r="U426" s="43">
        <f t="shared" si="100"/>
        <v>0</v>
      </c>
      <c r="V426" s="38"/>
      <c r="W426" s="44" t="str">
        <f t="shared" si="101"/>
        <v>PRÓXIMA A VENCER</v>
      </c>
      <c r="X426" s="44" t="str">
        <f t="shared" si="102"/>
        <v>PRÓXIMO A VENCER</v>
      </c>
      <c r="Y426" s="104" t="s">
        <v>751</v>
      </c>
      <c r="Z426" s="35" t="str">
        <f t="shared" si="107"/>
        <v>H27AF17</v>
      </c>
      <c r="AA426" s="45">
        <f t="shared" si="96"/>
        <v>1</v>
      </c>
      <c r="AB426" s="45" t="str">
        <f t="shared" si="108"/>
        <v>H27AF17 - 1</v>
      </c>
      <c r="AC426" s="46">
        <f t="shared" si="104"/>
        <v>2</v>
      </c>
      <c r="AD426" s="46">
        <f t="shared" si="105"/>
        <v>2</v>
      </c>
      <c r="AE426" s="46" t="str">
        <f t="shared" si="103"/>
        <v>H27AF17.</v>
      </c>
      <c r="AF426" s="46" t="str">
        <f t="shared" si="106"/>
        <v>H27AF17</v>
      </c>
      <c r="AG426" s="107"/>
      <c r="AH426" s="107"/>
    </row>
    <row r="427" spans="1:35" s="108" customFormat="1" ht="350.1" customHeight="1" x14ac:dyDescent="0.2">
      <c r="A427" s="35">
        <f>IF(ISBLANK(D427),"",COUNTA($D$2:D427))</f>
        <v>340</v>
      </c>
      <c r="B427" s="36">
        <f t="shared" si="95"/>
        <v>426</v>
      </c>
      <c r="C427" s="38"/>
      <c r="D427" s="38" t="s">
        <v>749</v>
      </c>
      <c r="E427" s="45" t="s">
        <v>28</v>
      </c>
      <c r="F427" s="106" t="s">
        <v>2605</v>
      </c>
      <c r="G427" s="39" t="s">
        <v>736</v>
      </c>
      <c r="H427" s="39" t="s">
        <v>2589</v>
      </c>
      <c r="I427" s="39" t="s">
        <v>2496</v>
      </c>
      <c r="J427" s="38" t="s">
        <v>2497</v>
      </c>
      <c r="K427" s="38">
        <v>2</v>
      </c>
      <c r="L427" s="40">
        <v>45108</v>
      </c>
      <c r="M427" s="40">
        <v>45230</v>
      </c>
      <c r="N427" s="61">
        <v>17.428571428571427</v>
      </c>
      <c r="O427" s="38" t="s">
        <v>1589</v>
      </c>
      <c r="P427" s="36" t="s">
        <v>2506</v>
      </c>
      <c r="Q427" s="38">
        <v>0</v>
      </c>
      <c r="R427" s="42">
        <f t="shared" si="97"/>
        <v>0</v>
      </c>
      <c r="S427" s="43">
        <f t="shared" si="98"/>
        <v>0</v>
      </c>
      <c r="T427" s="43">
        <f t="shared" si="99"/>
        <v>0</v>
      </c>
      <c r="U427" s="43">
        <f t="shared" si="100"/>
        <v>0</v>
      </c>
      <c r="V427" s="38"/>
      <c r="W427" s="44" t="str">
        <f t="shared" si="101"/>
        <v>PRÓXIMA A VENCER</v>
      </c>
      <c r="X427" s="44" t="str">
        <f t="shared" si="102"/>
        <v>PRÓXIMO A VENCER</v>
      </c>
      <c r="Y427" s="104" t="s">
        <v>751</v>
      </c>
      <c r="Z427" s="35" t="str">
        <f t="shared" si="107"/>
        <v>H28AF17</v>
      </c>
      <c r="AA427" s="45">
        <f t="shared" si="96"/>
        <v>1</v>
      </c>
      <c r="AB427" s="45" t="str">
        <f t="shared" si="108"/>
        <v>H28AF17 - 1</v>
      </c>
      <c r="AC427" s="46">
        <f t="shared" si="104"/>
        <v>2</v>
      </c>
      <c r="AD427" s="46">
        <f t="shared" si="105"/>
        <v>2</v>
      </c>
      <c r="AE427" s="46" t="str">
        <f t="shared" si="103"/>
        <v>H28AF17.</v>
      </c>
      <c r="AF427" s="46" t="str">
        <f t="shared" si="106"/>
        <v>H28AF17</v>
      </c>
      <c r="AG427" s="107"/>
      <c r="AH427" s="107"/>
    </row>
    <row r="428" spans="1:35" s="108" customFormat="1" ht="350.1" customHeight="1" x14ac:dyDescent="0.2">
      <c r="A428" s="35">
        <f>IF(ISBLANK(D428),"",COUNTA($D$2:D428))</f>
        <v>341</v>
      </c>
      <c r="B428" s="36">
        <f t="shared" si="95"/>
        <v>427</v>
      </c>
      <c r="C428" s="38"/>
      <c r="D428" s="38" t="s">
        <v>749</v>
      </c>
      <c r="E428" s="45" t="s">
        <v>28</v>
      </c>
      <c r="F428" s="106" t="s">
        <v>2606</v>
      </c>
      <c r="G428" s="39" t="s">
        <v>736</v>
      </c>
      <c r="H428" s="39" t="s">
        <v>2495</v>
      </c>
      <c r="I428" s="39" t="s">
        <v>2496</v>
      </c>
      <c r="J428" s="38" t="s">
        <v>2497</v>
      </c>
      <c r="K428" s="38">
        <v>2</v>
      </c>
      <c r="L428" s="40">
        <v>45139</v>
      </c>
      <c r="M428" s="40">
        <v>45230</v>
      </c>
      <c r="N428" s="61">
        <v>13</v>
      </c>
      <c r="O428" s="38" t="s">
        <v>2060</v>
      </c>
      <c r="P428" s="36" t="s">
        <v>2499</v>
      </c>
      <c r="Q428" s="38">
        <v>0</v>
      </c>
      <c r="R428" s="42">
        <f t="shared" si="97"/>
        <v>0</v>
      </c>
      <c r="S428" s="43">
        <f t="shared" si="98"/>
        <v>0</v>
      </c>
      <c r="T428" s="43">
        <f t="shared" si="99"/>
        <v>0</v>
      </c>
      <c r="U428" s="43">
        <f t="shared" si="100"/>
        <v>0</v>
      </c>
      <c r="V428" s="38"/>
      <c r="W428" s="44" t="str">
        <f t="shared" si="101"/>
        <v>PRÓXIMA A VENCER</v>
      </c>
      <c r="X428" s="44" t="str">
        <f t="shared" si="102"/>
        <v>PRÓXIMO A VENCER</v>
      </c>
      <c r="Y428" s="104" t="s">
        <v>751</v>
      </c>
      <c r="Z428" s="35" t="str">
        <f t="shared" si="107"/>
        <v>H29AF17</v>
      </c>
      <c r="AA428" s="45">
        <f t="shared" si="96"/>
        <v>1</v>
      </c>
      <c r="AB428" s="45" t="str">
        <f t="shared" si="108"/>
        <v>H29AF17 - 1</v>
      </c>
      <c r="AC428" s="46">
        <f t="shared" si="104"/>
        <v>2</v>
      </c>
      <c r="AD428" s="46">
        <f t="shared" si="105"/>
        <v>2</v>
      </c>
      <c r="AE428" s="46" t="str">
        <f t="shared" si="103"/>
        <v>H29AF17.</v>
      </c>
      <c r="AF428" s="46" t="str">
        <f t="shared" si="106"/>
        <v>H29AF17</v>
      </c>
      <c r="AG428" s="107"/>
      <c r="AH428" s="107"/>
    </row>
    <row r="429" spans="1:35" s="108" customFormat="1" ht="350.1" customHeight="1" x14ac:dyDescent="0.2">
      <c r="A429" s="35">
        <f>IF(ISBLANK(D429),"",COUNTA($D$2:D429))</f>
        <v>342</v>
      </c>
      <c r="B429" s="36">
        <f t="shared" si="95"/>
        <v>428</v>
      </c>
      <c r="C429" s="38"/>
      <c r="D429" s="38" t="s">
        <v>749</v>
      </c>
      <c r="E429" s="45" t="s">
        <v>28</v>
      </c>
      <c r="F429" s="106" t="s">
        <v>2607</v>
      </c>
      <c r="G429" s="39" t="s">
        <v>736</v>
      </c>
      <c r="H429" s="39" t="s">
        <v>2495</v>
      </c>
      <c r="I429" s="39" t="s">
        <v>2496</v>
      </c>
      <c r="J429" s="38" t="s">
        <v>2497</v>
      </c>
      <c r="K429" s="38">
        <v>2</v>
      </c>
      <c r="L429" s="40">
        <v>45139</v>
      </c>
      <c r="M429" s="40">
        <v>45230</v>
      </c>
      <c r="N429" s="61">
        <v>13</v>
      </c>
      <c r="O429" s="38" t="s">
        <v>1593</v>
      </c>
      <c r="P429" s="36" t="s">
        <v>2499</v>
      </c>
      <c r="Q429" s="38">
        <v>0</v>
      </c>
      <c r="R429" s="42">
        <f t="shared" si="97"/>
        <v>0</v>
      </c>
      <c r="S429" s="43">
        <f t="shared" si="98"/>
        <v>0</v>
      </c>
      <c r="T429" s="43">
        <f t="shared" si="99"/>
        <v>0</v>
      </c>
      <c r="U429" s="43">
        <f t="shared" si="100"/>
        <v>0</v>
      </c>
      <c r="V429" s="38"/>
      <c r="W429" s="44" t="str">
        <f t="shared" si="101"/>
        <v>PRÓXIMA A VENCER</v>
      </c>
      <c r="X429" s="44" t="str">
        <f t="shared" si="102"/>
        <v>PRÓXIMO A VENCER</v>
      </c>
      <c r="Y429" s="104" t="s">
        <v>751</v>
      </c>
      <c r="Z429" s="35" t="str">
        <f t="shared" si="107"/>
        <v>H30AF17</v>
      </c>
      <c r="AA429" s="45">
        <f t="shared" si="96"/>
        <v>1</v>
      </c>
      <c r="AB429" s="45" t="str">
        <f t="shared" si="108"/>
        <v>H30AF17 - 1</v>
      </c>
      <c r="AC429" s="46">
        <f t="shared" si="104"/>
        <v>2</v>
      </c>
      <c r="AD429" s="46">
        <f t="shared" si="105"/>
        <v>2</v>
      </c>
      <c r="AE429" s="46" t="str">
        <f t="shared" si="103"/>
        <v>H30AF17.</v>
      </c>
      <c r="AF429" s="46" t="str">
        <f t="shared" si="106"/>
        <v>H30AF17</v>
      </c>
      <c r="AG429" s="107"/>
      <c r="AH429" s="107"/>
    </row>
    <row r="430" spans="1:35" s="108" customFormat="1" ht="350.1" customHeight="1" x14ac:dyDescent="0.2">
      <c r="A430" s="35">
        <f>IF(ISBLANK(D430),"",COUNTA($D$2:D430))</f>
        <v>343</v>
      </c>
      <c r="B430" s="36">
        <f t="shared" si="95"/>
        <v>429</v>
      </c>
      <c r="C430" s="38"/>
      <c r="D430" s="38" t="s">
        <v>749</v>
      </c>
      <c r="E430" s="45" t="s">
        <v>28</v>
      </c>
      <c r="F430" s="106" t="s">
        <v>2608</v>
      </c>
      <c r="G430" s="39" t="s">
        <v>736</v>
      </c>
      <c r="H430" s="39" t="s">
        <v>2495</v>
      </c>
      <c r="I430" s="39" t="s">
        <v>2496</v>
      </c>
      <c r="J430" s="38" t="s">
        <v>2497</v>
      </c>
      <c r="K430" s="38">
        <v>2</v>
      </c>
      <c r="L430" s="40">
        <v>45139</v>
      </c>
      <c r="M430" s="40">
        <v>45230</v>
      </c>
      <c r="N430" s="61">
        <v>13</v>
      </c>
      <c r="O430" s="38" t="s">
        <v>1593</v>
      </c>
      <c r="P430" s="36" t="s">
        <v>2499</v>
      </c>
      <c r="Q430" s="38">
        <v>0</v>
      </c>
      <c r="R430" s="42">
        <f t="shared" si="97"/>
        <v>0</v>
      </c>
      <c r="S430" s="43">
        <f t="shared" si="98"/>
        <v>0</v>
      </c>
      <c r="T430" s="43">
        <f t="shared" si="99"/>
        <v>0</v>
      </c>
      <c r="U430" s="43">
        <f t="shared" si="100"/>
        <v>0</v>
      </c>
      <c r="V430" s="38"/>
      <c r="W430" s="44" t="str">
        <f t="shared" si="101"/>
        <v>PRÓXIMA A VENCER</v>
      </c>
      <c r="X430" s="44" t="str">
        <f t="shared" si="102"/>
        <v>PRÓXIMO A VENCER</v>
      </c>
      <c r="Y430" s="104" t="s">
        <v>751</v>
      </c>
      <c r="Z430" s="35" t="str">
        <f t="shared" si="107"/>
        <v>H31AF17</v>
      </c>
      <c r="AA430" s="45">
        <f t="shared" si="96"/>
        <v>1</v>
      </c>
      <c r="AB430" s="45" t="str">
        <f t="shared" si="108"/>
        <v>H31AF17 - 1</v>
      </c>
      <c r="AC430" s="46">
        <f t="shared" si="104"/>
        <v>2</v>
      </c>
      <c r="AD430" s="46">
        <f t="shared" si="105"/>
        <v>2</v>
      </c>
      <c r="AE430" s="46" t="str">
        <f t="shared" si="103"/>
        <v>H31AF17.</v>
      </c>
      <c r="AF430" s="46" t="str">
        <f t="shared" si="106"/>
        <v>H31AF17</v>
      </c>
      <c r="AG430" s="107"/>
      <c r="AH430" s="107"/>
    </row>
    <row r="431" spans="1:35" s="108" customFormat="1" ht="350.1" customHeight="1" x14ac:dyDescent="0.2">
      <c r="A431" s="35">
        <f>IF(ISBLANK(D431),"",COUNTA($D$2:D431))</f>
        <v>344</v>
      </c>
      <c r="B431" s="36">
        <f t="shared" si="95"/>
        <v>430</v>
      </c>
      <c r="C431" s="38"/>
      <c r="D431" s="38" t="s">
        <v>749</v>
      </c>
      <c r="E431" s="45" t="s">
        <v>28</v>
      </c>
      <c r="F431" s="106" t="s">
        <v>2609</v>
      </c>
      <c r="G431" s="39" t="s">
        <v>736</v>
      </c>
      <c r="H431" s="39" t="s">
        <v>2495</v>
      </c>
      <c r="I431" s="39" t="s">
        <v>2496</v>
      </c>
      <c r="J431" s="38" t="s">
        <v>2497</v>
      </c>
      <c r="K431" s="38">
        <v>2</v>
      </c>
      <c r="L431" s="40">
        <v>45139</v>
      </c>
      <c r="M431" s="40">
        <v>45230</v>
      </c>
      <c r="N431" s="61">
        <v>13</v>
      </c>
      <c r="O431" s="38" t="s">
        <v>2610</v>
      </c>
      <c r="P431" s="36" t="s">
        <v>2499</v>
      </c>
      <c r="Q431" s="38">
        <v>0</v>
      </c>
      <c r="R431" s="42">
        <f t="shared" si="97"/>
        <v>0</v>
      </c>
      <c r="S431" s="43">
        <f t="shared" si="98"/>
        <v>0</v>
      </c>
      <c r="T431" s="43">
        <f t="shared" si="99"/>
        <v>0</v>
      </c>
      <c r="U431" s="43">
        <f t="shared" si="100"/>
        <v>0</v>
      </c>
      <c r="V431" s="38"/>
      <c r="W431" s="44" t="str">
        <f t="shared" si="101"/>
        <v>PRÓXIMA A VENCER</v>
      </c>
      <c r="X431" s="44" t="str">
        <f t="shared" si="102"/>
        <v>PRÓXIMO A VENCER</v>
      </c>
      <c r="Y431" s="104" t="s">
        <v>751</v>
      </c>
      <c r="Z431" s="35" t="str">
        <f t="shared" si="107"/>
        <v>H32AF17</v>
      </c>
      <c r="AA431" s="45">
        <f t="shared" si="96"/>
        <v>1</v>
      </c>
      <c r="AB431" s="45" t="str">
        <f t="shared" si="108"/>
        <v>H32AF17 - 1</v>
      </c>
      <c r="AC431" s="46">
        <f t="shared" si="104"/>
        <v>2</v>
      </c>
      <c r="AD431" s="46">
        <f t="shared" si="105"/>
        <v>2</v>
      </c>
      <c r="AE431" s="46" t="str">
        <f t="shared" si="103"/>
        <v>H32AF17.</v>
      </c>
      <c r="AF431" s="46" t="str">
        <f t="shared" si="106"/>
        <v>H32AF17</v>
      </c>
      <c r="AG431" s="107"/>
      <c r="AH431" s="107"/>
    </row>
    <row r="432" spans="1:35" s="108" customFormat="1" ht="350.1" customHeight="1" x14ac:dyDescent="0.2">
      <c r="A432" s="35">
        <f>IF(ISBLANK(D432),"",COUNTA($D$2:D432))</f>
        <v>345</v>
      </c>
      <c r="B432" s="36">
        <f t="shared" si="95"/>
        <v>431</v>
      </c>
      <c r="C432" s="38"/>
      <c r="D432" s="38" t="s">
        <v>749</v>
      </c>
      <c r="E432" s="45" t="s">
        <v>28</v>
      </c>
      <c r="F432" s="106" t="s">
        <v>2611</v>
      </c>
      <c r="G432" s="39" t="s">
        <v>736</v>
      </c>
      <c r="H432" s="39" t="s">
        <v>2495</v>
      </c>
      <c r="I432" s="39" t="s">
        <v>2496</v>
      </c>
      <c r="J432" s="38" t="s">
        <v>2497</v>
      </c>
      <c r="K432" s="38">
        <v>2</v>
      </c>
      <c r="L432" s="40">
        <v>45139</v>
      </c>
      <c r="M432" s="40">
        <v>45230</v>
      </c>
      <c r="N432" s="61">
        <v>13</v>
      </c>
      <c r="O432" s="38" t="s">
        <v>1593</v>
      </c>
      <c r="P432" s="36" t="s">
        <v>2499</v>
      </c>
      <c r="Q432" s="38">
        <v>0</v>
      </c>
      <c r="R432" s="42">
        <f t="shared" si="97"/>
        <v>0</v>
      </c>
      <c r="S432" s="43">
        <f t="shared" si="98"/>
        <v>0</v>
      </c>
      <c r="T432" s="43">
        <f t="shared" si="99"/>
        <v>0</v>
      </c>
      <c r="U432" s="43">
        <f t="shared" si="100"/>
        <v>0</v>
      </c>
      <c r="V432" s="38"/>
      <c r="W432" s="44" t="str">
        <f t="shared" si="101"/>
        <v>PRÓXIMA A VENCER</v>
      </c>
      <c r="X432" s="44" t="str">
        <f t="shared" si="102"/>
        <v>PRÓXIMO A VENCER</v>
      </c>
      <c r="Y432" s="104" t="s">
        <v>751</v>
      </c>
      <c r="Z432" s="35" t="str">
        <f t="shared" si="107"/>
        <v>H33AF17</v>
      </c>
      <c r="AA432" s="45">
        <f t="shared" si="96"/>
        <v>1</v>
      </c>
      <c r="AB432" s="45" t="str">
        <f t="shared" si="108"/>
        <v>H33AF17 - 1</v>
      </c>
      <c r="AC432" s="46">
        <f t="shared" si="104"/>
        <v>2</v>
      </c>
      <c r="AD432" s="46">
        <f t="shared" si="105"/>
        <v>2</v>
      </c>
      <c r="AE432" s="46" t="str">
        <f t="shared" si="103"/>
        <v>H33AF17.</v>
      </c>
      <c r="AF432" s="46" t="str">
        <f t="shared" si="106"/>
        <v>H33AF17</v>
      </c>
      <c r="AG432" s="107"/>
      <c r="AH432" s="107"/>
    </row>
    <row r="433" spans="1:34" s="108" customFormat="1" ht="350.1" customHeight="1" x14ac:dyDescent="0.2">
      <c r="A433" s="35">
        <f>IF(ISBLANK(D433),"",COUNTA($D$2:D433))</f>
        <v>346</v>
      </c>
      <c r="B433" s="36">
        <f t="shared" si="95"/>
        <v>432</v>
      </c>
      <c r="C433" s="38"/>
      <c r="D433" s="38" t="s">
        <v>749</v>
      </c>
      <c r="E433" s="45" t="s">
        <v>28</v>
      </c>
      <c r="F433" s="106" t="s">
        <v>2612</v>
      </c>
      <c r="G433" s="39" t="s">
        <v>736</v>
      </c>
      <c r="H433" s="39" t="s">
        <v>2495</v>
      </c>
      <c r="I433" s="39" t="s">
        <v>2496</v>
      </c>
      <c r="J433" s="38" t="s">
        <v>2497</v>
      </c>
      <c r="K433" s="38">
        <v>2</v>
      </c>
      <c r="L433" s="40">
        <v>45139</v>
      </c>
      <c r="M433" s="40">
        <v>45230</v>
      </c>
      <c r="N433" s="61">
        <v>13</v>
      </c>
      <c r="O433" s="38" t="s">
        <v>1593</v>
      </c>
      <c r="P433" s="36" t="s">
        <v>2499</v>
      </c>
      <c r="Q433" s="38">
        <v>0</v>
      </c>
      <c r="R433" s="42">
        <f t="shared" si="97"/>
        <v>0</v>
      </c>
      <c r="S433" s="43">
        <f t="shared" si="98"/>
        <v>0</v>
      </c>
      <c r="T433" s="43">
        <f t="shared" si="99"/>
        <v>0</v>
      </c>
      <c r="U433" s="43">
        <f t="shared" si="100"/>
        <v>0</v>
      </c>
      <c r="V433" s="38"/>
      <c r="W433" s="44" t="str">
        <f t="shared" si="101"/>
        <v>PRÓXIMA A VENCER</v>
      </c>
      <c r="X433" s="44" t="str">
        <f t="shared" si="102"/>
        <v>PRÓXIMO A VENCER</v>
      </c>
      <c r="Y433" s="104" t="s">
        <v>751</v>
      </c>
      <c r="Z433" s="35" t="str">
        <f t="shared" si="107"/>
        <v>H34AF17</v>
      </c>
      <c r="AA433" s="45">
        <f t="shared" si="96"/>
        <v>1</v>
      </c>
      <c r="AB433" s="45" t="str">
        <f t="shared" si="108"/>
        <v>H34AF17 - 1</v>
      </c>
      <c r="AC433" s="46">
        <f t="shared" si="104"/>
        <v>2</v>
      </c>
      <c r="AD433" s="46">
        <f t="shared" si="105"/>
        <v>2</v>
      </c>
      <c r="AE433" s="46" t="str">
        <f t="shared" si="103"/>
        <v>H34AF17.</v>
      </c>
      <c r="AF433" s="46" t="str">
        <f t="shared" si="106"/>
        <v>H34AF17</v>
      </c>
      <c r="AG433" s="107"/>
      <c r="AH433" s="107"/>
    </row>
    <row r="434" spans="1:34" s="108" customFormat="1" ht="350.1" customHeight="1" x14ac:dyDescent="0.2">
      <c r="A434" s="35">
        <f>IF(ISBLANK(D434),"",COUNTA($D$2:D434))</f>
        <v>347</v>
      </c>
      <c r="B434" s="36">
        <f t="shared" si="95"/>
        <v>433</v>
      </c>
      <c r="C434" s="38"/>
      <c r="D434" s="38" t="s">
        <v>749</v>
      </c>
      <c r="E434" s="45" t="s">
        <v>28</v>
      </c>
      <c r="F434" s="106" t="s">
        <v>2613</v>
      </c>
      <c r="G434" s="39" t="s">
        <v>736</v>
      </c>
      <c r="H434" s="39" t="s">
        <v>2495</v>
      </c>
      <c r="I434" s="39" t="s">
        <v>2496</v>
      </c>
      <c r="J434" s="38" t="s">
        <v>2497</v>
      </c>
      <c r="K434" s="38">
        <v>2</v>
      </c>
      <c r="L434" s="40">
        <v>45139</v>
      </c>
      <c r="M434" s="40">
        <v>45230</v>
      </c>
      <c r="N434" s="61">
        <v>13</v>
      </c>
      <c r="O434" s="38" t="s">
        <v>1593</v>
      </c>
      <c r="P434" s="36" t="s">
        <v>2499</v>
      </c>
      <c r="Q434" s="38">
        <v>0</v>
      </c>
      <c r="R434" s="42">
        <f t="shared" si="97"/>
        <v>0</v>
      </c>
      <c r="S434" s="43">
        <f t="shared" si="98"/>
        <v>0</v>
      </c>
      <c r="T434" s="43">
        <f t="shared" si="99"/>
        <v>0</v>
      </c>
      <c r="U434" s="43">
        <f t="shared" si="100"/>
        <v>0</v>
      </c>
      <c r="V434" s="38"/>
      <c r="W434" s="44" t="str">
        <f t="shared" si="101"/>
        <v>PRÓXIMA A VENCER</v>
      </c>
      <c r="X434" s="44" t="str">
        <f t="shared" si="102"/>
        <v>PRÓXIMO A VENCER</v>
      </c>
      <c r="Y434" s="104" t="s">
        <v>751</v>
      </c>
      <c r="Z434" s="35" t="str">
        <f t="shared" si="107"/>
        <v>H35AF17</v>
      </c>
      <c r="AA434" s="45">
        <f t="shared" si="96"/>
        <v>1</v>
      </c>
      <c r="AB434" s="45" t="str">
        <f t="shared" si="108"/>
        <v>H35AF17 - 1</v>
      </c>
      <c r="AC434" s="46">
        <f t="shared" si="104"/>
        <v>2</v>
      </c>
      <c r="AD434" s="46">
        <f t="shared" si="105"/>
        <v>2</v>
      </c>
      <c r="AE434" s="46" t="str">
        <f t="shared" si="103"/>
        <v>H35AF17.</v>
      </c>
      <c r="AF434" s="46" t="str">
        <f t="shared" si="106"/>
        <v>H35AF17</v>
      </c>
      <c r="AG434" s="107"/>
      <c r="AH434" s="107"/>
    </row>
    <row r="435" spans="1:34" s="108" customFormat="1" ht="350.1" customHeight="1" x14ac:dyDescent="0.2">
      <c r="A435" s="35">
        <f>IF(ISBLANK(D435),"",COUNTA($D$2:D435))</f>
        <v>348</v>
      </c>
      <c r="B435" s="36">
        <f t="shared" si="95"/>
        <v>434</v>
      </c>
      <c r="C435" s="38"/>
      <c r="D435" s="38" t="s">
        <v>749</v>
      </c>
      <c r="E435" s="45" t="s">
        <v>28</v>
      </c>
      <c r="F435" s="106" t="s">
        <v>2614</v>
      </c>
      <c r="G435" s="39" t="s">
        <v>736</v>
      </c>
      <c r="H435" s="39" t="s">
        <v>2589</v>
      </c>
      <c r="I435" s="39" t="s">
        <v>2496</v>
      </c>
      <c r="J435" s="38" t="s">
        <v>2497</v>
      </c>
      <c r="K435" s="38">
        <v>2</v>
      </c>
      <c r="L435" s="40">
        <v>45108</v>
      </c>
      <c r="M435" s="40">
        <v>45230</v>
      </c>
      <c r="N435" s="61">
        <v>17.428571428571427</v>
      </c>
      <c r="O435" s="38" t="s">
        <v>1840</v>
      </c>
      <c r="P435" s="36" t="s">
        <v>2506</v>
      </c>
      <c r="Q435" s="38">
        <v>0</v>
      </c>
      <c r="R435" s="42">
        <f t="shared" si="97"/>
        <v>0</v>
      </c>
      <c r="S435" s="43">
        <f t="shared" si="98"/>
        <v>0</v>
      </c>
      <c r="T435" s="43">
        <f t="shared" si="99"/>
        <v>0</v>
      </c>
      <c r="U435" s="43">
        <f t="shared" si="100"/>
        <v>0</v>
      </c>
      <c r="V435" s="38"/>
      <c r="W435" s="44" t="str">
        <f t="shared" si="101"/>
        <v>PRÓXIMA A VENCER</v>
      </c>
      <c r="X435" s="44" t="str">
        <f t="shared" si="102"/>
        <v>PRÓXIMO A VENCER</v>
      </c>
      <c r="Y435" s="104" t="s">
        <v>751</v>
      </c>
      <c r="Z435" s="35" t="str">
        <f t="shared" si="107"/>
        <v>H36AF17</v>
      </c>
      <c r="AA435" s="45">
        <f t="shared" si="96"/>
        <v>1</v>
      </c>
      <c r="AB435" s="45" t="str">
        <f t="shared" si="108"/>
        <v>H36AF17 - 1</v>
      </c>
      <c r="AC435" s="46">
        <f t="shared" si="104"/>
        <v>2</v>
      </c>
      <c r="AD435" s="46">
        <f t="shared" si="105"/>
        <v>2</v>
      </c>
      <c r="AE435" s="46" t="str">
        <f t="shared" si="103"/>
        <v>H36AF17.</v>
      </c>
      <c r="AF435" s="46" t="str">
        <f t="shared" si="106"/>
        <v>H36AF17</v>
      </c>
      <c r="AG435" s="107"/>
      <c r="AH435" s="107"/>
    </row>
    <row r="436" spans="1:34" s="108" customFormat="1" ht="350.1" customHeight="1" x14ac:dyDescent="0.2">
      <c r="A436" s="35">
        <f>IF(ISBLANK(D436),"",COUNTA($D$2:D436))</f>
        <v>349</v>
      </c>
      <c r="B436" s="36">
        <f t="shared" si="95"/>
        <v>435</v>
      </c>
      <c r="C436" s="38"/>
      <c r="D436" s="38" t="s">
        <v>749</v>
      </c>
      <c r="E436" s="45" t="s">
        <v>28</v>
      </c>
      <c r="F436" s="106" t="s">
        <v>2615</v>
      </c>
      <c r="G436" s="39" t="s">
        <v>736</v>
      </c>
      <c r="H436" s="39" t="s">
        <v>2589</v>
      </c>
      <c r="I436" s="39" t="s">
        <v>2496</v>
      </c>
      <c r="J436" s="38" t="s">
        <v>2497</v>
      </c>
      <c r="K436" s="38">
        <v>2</v>
      </c>
      <c r="L436" s="40">
        <v>45108</v>
      </c>
      <c r="M436" s="40">
        <v>45230</v>
      </c>
      <c r="N436" s="61">
        <v>17.428571428571427</v>
      </c>
      <c r="O436" s="38" t="s">
        <v>1589</v>
      </c>
      <c r="P436" s="36" t="s">
        <v>2506</v>
      </c>
      <c r="Q436" s="38">
        <v>0</v>
      </c>
      <c r="R436" s="42">
        <f t="shared" si="97"/>
        <v>0</v>
      </c>
      <c r="S436" s="43">
        <f t="shared" si="98"/>
        <v>0</v>
      </c>
      <c r="T436" s="43">
        <f t="shared" si="99"/>
        <v>0</v>
      </c>
      <c r="U436" s="43">
        <f t="shared" si="100"/>
        <v>0</v>
      </c>
      <c r="V436" s="38"/>
      <c r="W436" s="44" t="str">
        <f t="shared" si="101"/>
        <v>PRÓXIMA A VENCER</v>
      </c>
      <c r="X436" s="44" t="str">
        <f t="shared" si="102"/>
        <v>PRÓXIMO A VENCER</v>
      </c>
      <c r="Y436" s="104" t="s">
        <v>751</v>
      </c>
      <c r="Z436" s="35" t="str">
        <f t="shared" si="107"/>
        <v>H37AF17</v>
      </c>
      <c r="AA436" s="45">
        <f t="shared" si="96"/>
        <v>1</v>
      </c>
      <c r="AB436" s="45" t="str">
        <f t="shared" si="108"/>
        <v>H37AF17 - 1</v>
      </c>
      <c r="AC436" s="46">
        <f t="shared" si="104"/>
        <v>2</v>
      </c>
      <c r="AD436" s="46">
        <f t="shared" si="105"/>
        <v>2</v>
      </c>
      <c r="AE436" s="46" t="str">
        <f t="shared" si="103"/>
        <v>H37AF17.</v>
      </c>
      <c r="AF436" s="46" t="str">
        <f t="shared" si="106"/>
        <v>H37AF17</v>
      </c>
      <c r="AG436" s="107"/>
      <c r="AH436" s="107"/>
    </row>
    <row r="437" spans="1:34" s="108" customFormat="1" ht="350.1" customHeight="1" x14ac:dyDescent="0.2">
      <c r="A437" s="35">
        <f>IF(ISBLANK(D437),"",COUNTA($D$2:D437))</f>
        <v>350</v>
      </c>
      <c r="B437" s="36">
        <f t="shared" si="95"/>
        <v>436</v>
      </c>
      <c r="C437" s="38"/>
      <c r="D437" s="38" t="s">
        <v>748</v>
      </c>
      <c r="E437" s="45" t="s">
        <v>18</v>
      </c>
      <c r="F437" s="39" t="s">
        <v>1122</v>
      </c>
      <c r="G437" s="39" t="s">
        <v>737</v>
      </c>
      <c r="H437" s="39" t="s">
        <v>1537</v>
      </c>
      <c r="I437" s="39" t="s">
        <v>1537</v>
      </c>
      <c r="J437" s="38" t="s">
        <v>1488</v>
      </c>
      <c r="K437" s="38">
        <v>1</v>
      </c>
      <c r="L437" s="40">
        <v>44407</v>
      </c>
      <c r="M437" s="40">
        <v>44561</v>
      </c>
      <c r="N437" s="61">
        <f t="shared" si="109"/>
        <v>22</v>
      </c>
      <c r="O437" s="38" t="s">
        <v>1591</v>
      </c>
      <c r="P437" s="36" t="s">
        <v>2478</v>
      </c>
      <c r="Q437" s="38">
        <v>1</v>
      </c>
      <c r="R437" s="42">
        <f t="shared" si="97"/>
        <v>100</v>
      </c>
      <c r="S437" s="43">
        <f t="shared" si="98"/>
        <v>22</v>
      </c>
      <c r="T437" s="43">
        <f t="shared" si="99"/>
        <v>22</v>
      </c>
      <c r="U437" s="43">
        <f t="shared" si="100"/>
        <v>22</v>
      </c>
      <c r="V437" s="38"/>
      <c r="W437" s="44" t="str">
        <f t="shared" si="101"/>
        <v>CUMPLIDA</v>
      </c>
      <c r="X437" s="44" t="str">
        <f t="shared" si="102"/>
        <v>CUMPLIDO</v>
      </c>
      <c r="Y437" s="104" t="s">
        <v>751</v>
      </c>
      <c r="Z437" s="35" t="str">
        <f t="shared" si="107"/>
        <v>H38AF17</v>
      </c>
      <c r="AA437" s="45">
        <f t="shared" si="96"/>
        <v>1</v>
      </c>
      <c r="AB437" s="45" t="str">
        <f t="shared" si="108"/>
        <v>H38AF17 - 1</v>
      </c>
      <c r="AC437" s="46">
        <f t="shared" si="104"/>
        <v>5</v>
      </c>
      <c r="AD437" s="46">
        <f t="shared" si="105"/>
        <v>5</v>
      </c>
      <c r="AE437" s="46" t="str">
        <f t="shared" si="103"/>
        <v>H38AF17.</v>
      </c>
      <c r="AF437" s="46" t="str">
        <f t="shared" si="106"/>
        <v>H38AF17</v>
      </c>
      <c r="AG437" s="107"/>
      <c r="AH437" s="107"/>
    </row>
    <row r="438" spans="1:34" s="108" customFormat="1" ht="350.1" customHeight="1" x14ac:dyDescent="0.2">
      <c r="A438" s="35">
        <f>IF(ISBLANK(D438),"",COUNTA($D$2:D438))</f>
        <v>351</v>
      </c>
      <c r="B438" s="36">
        <f t="shared" si="95"/>
        <v>437</v>
      </c>
      <c r="C438" s="38"/>
      <c r="D438" s="38" t="s">
        <v>750</v>
      </c>
      <c r="E438" s="45" t="s">
        <v>14</v>
      </c>
      <c r="F438" s="39" t="s">
        <v>739</v>
      </c>
      <c r="G438" s="39" t="s">
        <v>740</v>
      </c>
      <c r="H438" s="39" t="s">
        <v>741</v>
      </c>
      <c r="I438" s="39" t="s">
        <v>742</v>
      </c>
      <c r="J438" s="38" t="s">
        <v>743</v>
      </c>
      <c r="K438" s="38">
        <v>3</v>
      </c>
      <c r="L438" s="40">
        <v>43313</v>
      </c>
      <c r="M438" s="40">
        <v>43496</v>
      </c>
      <c r="N438" s="61">
        <f t="shared" si="109"/>
        <v>26.142857142857142</v>
      </c>
      <c r="O438" s="38" t="s">
        <v>1601</v>
      </c>
      <c r="P438" s="38" t="s">
        <v>2499</v>
      </c>
      <c r="Q438" s="54">
        <v>3</v>
      </c>
      <c r="R438" s="42">
        <f t="shared" si="97"/>
        <v>100</v>
      </c>
      <c r="S438" s="43">
        <f t="shared" si="98"/>
        <v>26.142857142857142</v>
      </c>
      <c r="T438" s="43">
        <f t="shared" si="99"/>
        <v>26.142857142857142</v>
      </c>
      <c r="U438" s="43">
        <f t="shared" si="100"/>
        <v>26.142857142857142</v>
      </c>
      <c r="V438" s="38" t="s">
        <v>1429</v>
      </c>
      <c r="W438" s="44" t="str">
        <f t="shared" si="101"/>
        <v>CUMPLIDA</v>
      </c>
      <c r="X438" s="44" t="str">
        <f t="shared" si="102"/>
        <v>CUMPLIDO</v>
      </c>
      <c r="Y438" s="104" t="s">
        <v>751</v>
      </c>
      <c r="Z438" s="35" t="str">
        <f t="shared" si="107"/>
        <v>H43AF17</v>
      </c>
      <c r="AA438" s="45">
        <f t="shared" si="96"/>
        <v>1</v>
      </c>
      <c r="AB438" s="45" t="str">
        <f t="shared" si="108"/>
        <v>H43AF17 - 1</v>
      </c>
      <c r="AC438" s="46">
        <f t="shared" si="104"/>
        <v>5</v>
      </c>
      <c r="AD438" s="46">
        <f t="shared" si="105"/>
        <v>5</v>
      </c>
      <c r="AE438" s="46" t="str">
        <f t="shared" si="103"/>
        <v>H43AF17.</v>
      </c>
      <c r="AF438" s="46" t="str">
        <f t="shared" si="106"/>
        <v>H43AF17</v>
      </c>
      <c r="AG438" s="107"/>
      <c r="AH438" s="107"/>
    </row>
    <row r="439" spans="1:34" s="108" customFormat="1" ht="350.1" customHeight="1" x14ac:dyDescent="0.2">
      <c r="A439" s="35">
        <f>IF(ISBLANK(D439),"",COUNTA($D$2:D439))</f>
        <v>352</v>
      </c>
      <c r="B439" s="36">
        <f t="shared" ref="B439:B501" si="110">ROW()-1</f>
        <v>438</v>
      </c>
      <c r="C439" s="38"/>
      <c r="D439" s="38" t="s">
        <v>747</v>
      </c>
      <c r="E439" s="45" t="s">
        <v>144</v>
      </c>
      <c r="F439" s="39" t="s">
        <v>783</v>
      </c>
      <c r="G439" s="39" t="s">
        <v>744</v>
      </c>
      <c r="H439" s="39" t="s">
        <v>1103</v>
      </c>
      <c r="I439" s="39" t="s">
        <v>1104</v>
      </c>
      <c r="J439" s="38" t="s">
        <v>1099</v>
      </c>
      <c r="K439" s="43">
        <v>1</v>
      </c>
      <c r="L439" s="40">
        <v>43862</v>
      </c>
      <c r="M439" s="40">
        <v>43979</v>
      </c>
      <c r="N439" s="61">
        <f t="shared" si="109"/>
        <v>16.714285714285715</v>
      </c>
      <c r="O439" s="38" t="s">
        <v>2060</v>
      </c>
      <c r="P439" s="36" t="s">
        <v>2499</v>
      </c>
      <c r="Q439" s="38">
        <v>1</v>
      </c>
      <c r="R439" s="42">
        <f t="shared" si="97"/>
        <v>100</v>
      </c>
      <c r="S439" s="43">
        <f t="shared" si="98"/>
        <v>16.714285714285715</v>
      </c>
      <c r="T439" s="43">
        <f t="shared" si="99"/>
        <v>16.714285714285715</v>
      </c>
      <c r="U439" s="43">
        <f t="shared" si="100"/>
        <v>16.714285714285715</v>
      </c>
      <c r="V439" s="38"/>
      <c r="W439" s="44" t="str">
        <f t="shared" si="101"/>
        <v>CUMPLIDA</v>
      </c>
      <c r="X439" s="44" t="str">
        <f t="shared" si="102"/>
        <v>CUMPLIDO</v>
      </c>
      <c r="Y439" s="104" t="s">
        <v>751</v>
      </c>
      <c r="Z439" s="35" t="str">
        <f t="shared" si="107"/>
        <v>H56AF17</v>
      </c>
      <c r="AA439" s="45">
        <f t="shared" si="96"/>
        <v>1</v>
      </c>
      <c r="AB439" s="45" t="str">
        <f t="shared" si="108"/>
        <v>H56AF17 - 1</v>
      </c>
      <c r="AC439" s="46">
        <f t="shared" si="104"/>
        <v>5</v>
      </c>
      <c r="AD439" s="46">
        <f t="shared" si="105"/>
        <v>5</v>
      </c>
      <c r="AE439" s="46" t="str">
        <f t="shared" si="103"/>
        <v>H56AF17.</v>
      </c>
      <c r="AF439" s="46" t="str">
        <f t="shared" si="106"/>
        <v>H56AF17</v>
      </c>
      <c r="AG439" s="107"/>
      <c r="AH439" s="107"/>
    </row>
    <row r="440" spans="1:34" s="108" customFormat="1" ht="350.1" customHeight="1" x14ac:dyDescent="0.2">
      <c r="A440" s="35">
        <f>IF(ISBLANK(D440),"",COUNTA($D$2:D440))</f>
        <v>353</v>
      </c>
      <c r="B440" s="36">
        <f t="shared" si="110"/>
        <v>439</v>
      </c>
      <c r="C440" s="38"/>
      <c r="D440" s="38" t="s">
        <v>747</v>
      </c>
      <c r="E440" s="45" t="s">
        <v>144</v>
      </c>
      <c r="F440" s="39" t="s">
        <v>745</v>
      </c>
      <c r="G440" s="39" t="s">
        <v>746</v>
      </c>
      <c r="H440" s="39" t="s">
        <v>1103</v>
      </c>
      <c r="I440" s="39" t="s">
        <v>1104</v>
      </c>
      <c r="J440" s="38" t="s">
        <v>1099</v>
      </c>
      <c r="K440" s="43">
        <v>1</v>
      </c>
      <c r="L440" s="40">
        <v>43862</v>
      </c>
      <c r="M440" s="40">
        <v>43979</v>
      </c>
      <c r="N440" s="61">
        <f t="shared" si="109"/>
        <v>16.714285714285715</v>
      </c>
      <c r="O440" s="38" t="s">
        <v>2060</v>
      </c>
      <c r="P440" s="36" t="s">
        <v>2499</v>
      </c>
      <c r="Q440" s="38">
        <v>1</v>
      </c>
      <c r="R440" s="42">
        <f t="shared" si="97"/>
        <v>100</v>
      </c>
      <c r="S440" s="43">
        <f t="shared" si="98"/>
        <v>16.714285714285715</v>
      </c>
      <c r="T440" s="43">
        <f t="shared" si="99"/>
        <v>16.714285714285715</v>
      </c>
      <c r="U440" s="43">
        <f t="shared" si="100"/>
        <v>16.714285714285715</v>
      </c>
      <c r="V440" s="38"/>
      <c r="W440" s="44" t="str">
        <f t="shared" si="101"/>
        <v>CUMPLIDA</v>
      </c>
      <c r="X440" s="44" t="str">
        <f t="shared" si="102"/>
        <v>CUMPLIDO</v>
      </c>
      <c r="Y440" s="104" t="s">
        <v>751</v>
      </c>
      <c r="Z440" s="35" t="str">
        <f t="shared" si="107"/>
        <v>H57AF17</v>
      </c>
      <c r="AA440" s="45">
        <f t="shared" si="96"/>
        <v>1</v>
      </c>
      <c r="AB440" s="45" t="str">
        <f t="shared" si="108"/>
        <v>H57AF17 - 1</v>
      </c>
      <c r="AC440" s="46">
        <f t="shared" si="104"/>
        <v>5</v>
      </c>
      <c r="AD440" s="46">
        <f t="shared" si="105"/>
        <v>5</v>
      </c>
      <c r="AE440" s="46" t="str">
        <f t="shared" si="103"/>
        <v>H57AF17.</v>
      </c>
      <c r="AF440" s="46" t="str">
        <f t="shared" si="106"/>
        <v>H57AF17</v>
      </c>
      <c r="AG440" s="107"/>
      <c r="AH440" s="107"/>
    </row>
    <row r="441" spans="1:34" s="108" customFormat="1" ht="350.1" customHeight="1" x14ac:dyDescent="0.2">
      <c r="A441" s="35">
        <f>IF(ISBLANK(D441),"",COUNTA($D$2:D441))</f>
        <v>354</v>
      </c>
      <c r="B441" s="36">
        <f t="shared" si="110"/>
        <v>440</v>
      </c>
      <c r="C441" s="38"/>
      <c r="D441" s="38" t="s">
        <v>667</v>
      </c>
      <c r="E441" s="38" t="s">
        <v>75</v>
      </c>
      <c r="F441" s="39" t="s">
        <v>679</v>
      </c>
      <c r="G441" s="39" t="s">
        <v>664</v>
      </c>
      <c r="H441" s="39" t="s">
        <v>1084</v>
      </c>
      <c r="I441" s="39" t="s">
        <v>1085</v>
      </c>
      <c r="J441" s="38" t="s">
        <v>1110</v>
      </c>
      <c r="K441" s="38">
        <v>4</v>
      </c>
      <c r="L441" s="40">
        <v>43859</v>
      </c>
      <c r="M441" s="40">
        <v>44224</v>
      </c>
      <c r="N441" s="61">
        <f t="shared" si="109"/>
        <v>52.142857142857146</v>
      </c>
      <c r="O441" s="38" t="s">
        <v>673</v>
      </c>
      <c r="P441" s="38" t="s">
        <v>2445</v>
      </c>
      <c r="Q441" s="38">
        <v>4</v>
      </c>
      <c r="R441" s="42">
        <f t="shared" si="97"/>
        <v>100</v>
      </c>
      <c r="S441" s="43">
        <f t="shared" si="98"/>
        <v>52.142857142857146</v>
      </c>
      <c r="T441" s="43">
        <f t="shared" si="99"/>
        <v>52.142857142857146</v>
      </c>
      <c r="U441" s="43">
        <f t="shared" si="100"/>
        <v>52.142857142857146</v>
      </c>
      <c r="V441" s="38" t="s">
        <v>1429</v>
      </c>
      <c r="W441" s="44" t="str">
        <f t="shared" si="101"/>
        <v>CUMPLIDA</v>
      </c>
      <c r="X441" s="44" t="str">
        <f t="shared" si="102"/>
        <v>CUMPLIDO</v>
      </c>
      <c r="Y441" s="104" t="s">
        <v>663</v>
      </c>
      <c r="Z441" s="35" t="str">
        <f t="shared" si="107"/>
        <v>H1AC17</v>
      </c>
      <c r="AA441" s="45">
        <f t="shared" si="96"/>
        <v>1</v>
      </c>
      <c r="AB441" s="45" t="str">
        <f t="shared" si="108"/>
        <v>H1AC17 - 1</v>
      </c>
      <c r="AC441" s="46">
        <f t="shared" si="104"/>
        <v>5</v>
      </c>
      <c r="AD441" s="46">
        <f t="shared" si="105"/>
        <v>5</v>
      </c>
      <c r="AE441" s="46" t="str">
        <f t="shared" si="103"/>
        <v>H1AC17.</v>
      </c>
      <c r="AF441" s="46" t="str">
        <f t="shared" si="106"/>
        <v>H1AC17</v>
      </c>
      <c r="AG441" s="107"/>
      <c r="AH441" s="107"/>
    </row>
    <row r="442" spans="1:34" s="108" customFormat="1" ht="350.1" customHeight="1" x14ac:dyDescent="0.2">
      <c r="A442" s="35">
        <f>IF(ISBLANK(D442),"",COUNTA($D$2:D442))</f>
        <v>355</v>
      </c>
      <c r="B442" s="36">
        <f t="shared" si="110"/>
        <v>441</v>
      </c>
      <c r="C442" s="38"/>
      <c r="D442" s="38" t="s">
        <v>667</v>
      </c>
      <c r="E442" s="38" t="s">
        <v>75</v>
      </c>
      <c r="F442" s="39" t="s">
        <v>665</v>
      </c>
      <c r="G442" s="39" t="s">
        <v>666</v>
      </c>
      <c r="H442" s="39" t="s">
        <v>680</v>
      </c>
      <c r="I442" s="39" t="s">
        <v>681</v>
      </c>
      <c r="J442" s="38" t="s">
        <v>16</v>
      </c>
      <c r="K442" s="38">
        <v>4</v>
      </c>
      <c r="L442" s="40">
        <v>43122</v>
      </c>
      <c r="M442" s="40">
        <v>43485</v>
      </c>
      <c r="N442" s="61">
        <f t="shared" si="109"/>
        <v>51.857142857142854</v>
      </c>
      <c r="O442" s="38" t="s">
        <v>298</v>
      </c>
      <c r="P442" s="38" t="s">
        <v>2445</v>
      </c>
      <c r="Q442" s="38">
        <v>4</v>
      </c>
      <c r="R442" s="42">
        <f t="shared" si="97"/>
        <v>100</v>
      </c>
      <c r="S442" s="43">
        <f t="shared" si="98"/>
        <v>51.857142857142854</v>
      </c>
      <c r="T442" s="43">
        <f t="shared" si="99"/>
        <v>51.857142857142854</v>
      </c>
      <c r="U442" s="43">
        <f t="shared" si="100"/>
        <v>51.857142857142854</v>
      </c>
      <c r="V442" s="38"/>
      <c r="W442" s="44" t="str">
        <f t="shared" si="101"/>
        <v>CUMPLIDA</v>
      </c>
      <c r="X442" s="44" t="str">
        <f t="shared" si="102"/>
        <v>CUMPLIDO</v>
      </c>
      <c r="Y442" s="104" t="s">
        <v>663</v>
      </c>
      <c r="Z442" s="35" t="str">
        <f t="shared" si="107"/>
        <v>H2AC17</v>
      </c>
      <c r="AA442" s="45">
        <f t="shared" ref="AA442:AA485" si="111">IF(A442&lt;&gt;"",1,AA441+1)</f>
        <v>1</v>
      </c>
      <c r="AB442" s="45" t="str">
        <f t="shared" si="108"/>
        <v>H2AC17 - 1</v>
      </c>
      <c r="AC442" s="46">
        <f t="shared" si="104"/>
        <v>5</v>
      </c>
      <c r="AD442" s="46">
        <f t="shared" si="105"/>
        <v>5</v>
      </c>
      <c r="AE442" s="46" t="str">
        <f t="shared" si="103"/>
        <v>H2AC17.</v>
      </c>
      <c r="AF442" s="46" t="str">
        <f t="shared" si="106"/>
        <v>H2AC17</v>
      </c>
      <c r="AG442" s="107"/>
      <c r="AH442" s="107"/>
    </row>
    <row r="443" spans="1:34" s="108" customFormat="1" ht="350.1" customHeight="1" x14ac:dyDescent="0.2">
      <c r="A443" s="35">
        <f>IF(ISBLANK(D443),"",COUNTA($D$2:D443))</f>
        <v>356</v>
      </c>
      <c r="B443" s="36">
        <f t="shared" si="110"/>
        <v>442</v>
      </c>
      <c r="C443" s="38"/>
      <c r="D443" s="38" t="s">
        <v>668</v>
      </c>
      <c r="E443" s="38" t="s">
        <v>674</v>
      </c>
      <c r="F443" s="39" t="s">
        <v>678</v>
      </c>
      <c r="G443" s="39" t="s">
        <v>677</v>
      </c>
      <c r="H443" s="39" t="s">
        <v>683</v>
      </c>
      <c r="I443" s="39" t="s">
        <v>686</v>
      </c>
      <c r="J443" s="38" t="s">
        <v>682</v>
      </c>
      <c r="K443" s="38">
        <v>2</v>
      </c>
      <c r="L443" s="40">
        <v>43160</v>
      </c>
      <c r="M443" s="40">
        <v>43525</v>
      </c>
      <c r="N443" s="61">
        <f t="shared" si="109"/>
        <v>52.142857142857146</v>
      </c>
      <c r="O443" s="38" t="s">
        <v>298</v>
      </c>
      <c r="P443" s="38" t="s">
        <v>2445</v>
      </c>
      <c r="Q443" s="38">
        <v>1.6</v>
      </c>
      <c r="R443" s="42">
        <f t="shared" si="97"/>
        <v>80</v>
      </c>
      <c r="S443" s="43">
        <f t="shared" si="98"/>
        <v>41.714285714285715</v>
      </c>
      <c r="T443" s="43">
        <f t="shared" si="99"/>
        <v>41.714285714285715</v>
      </c>
      <c r="U443" s="43">
        <f t="shared" si="100"/>
        <v>52.142857142857146</v>
      </c>
      <c r="V443" s="38"/>
      <c r="W443" s="44" t="str">
        <f t="shared" si="101"/>
        <v>VENCIDA</v>
      </c>
      <c r="X443" s="44" t="str">
        <f t="shared" si="102"/>
        <v>VENCIDO</v>
      </c>
      <c r="Y443" s="104" t="s">
        <v>663</v>
      </c>
      <c r="Z443" s="35" t="str">
        <f t="shared" si="107"/>
        <v>H5AC17</v>
      </c>
      <c r="AA443" s="45">
        <f t="shared" si="111"/>
        <v>1</v>
      </c>
      <c r="AB443" s="45" t="str">
        <f t="shared" si="108"/>
        <v>H5AC17 - 1</v>
      </c>
      <c r="AC443" s="46">
        <f t="shared" si="104"/>
        <v>1</v>
      </c>
      <c r="AD443" s="46">
        <f t="shared" si="105"/>
        <v>1</v>
      </c>
      <c r="AE443" s="46" t="str">
        <f t="shared" si="103"/>
        <v>H5AC17.</v>
      </c>
      <c r="AF443" s="46" t="str">
        <f t="shared" si="106"/>
        <v>H5AC17</v>
      </c>
      <c r="AG443" s="107"/>
      <c r="AH443" s="107"/>
    </row>
    <row r="444" spans="1:34" s="108" customFormat="1" ht="350.1" customHeight="1" x14ac:dyDescent="0.2">
      <c r="A444" s="35">
        <f>IF(ISBLANK(D444),"",COUNTA($D$2:D444))</f>
        <v>357</v>
      </c>
      <c r="B444" s="36">
        <f t="shared" si="110"/>
        <v>443</v>
      </c>
      <c r="C444" s="38"/>
      <c r="D444" s="38" t="s">
        <v>669</v>
      </c>
      <c r="E444" s="38" t="s">
        <v>144</v>
      </c>
      <c r="F444" s="39" t="s">
        <v>670</v>
      </c>
      <c r="G444" s="39" t="s">
        <v>671</v>
      </c>
      <c r="H444" s="39" t="s">
        <v>698</v>
      </c>
      <c r="I444" s="39" t="s">
        <v>684</v>
      </c>
      <c r="J444" s="38" t="s">
        <v>685</v>
      </c>
      <c r="K444" s="38">
        <v>12</v>
      </c>
      <c r="L444" s="40">
        <v>43115</v>
      </c>
      <c r="M444" s="40">
        <v>43465</v>
      </c>
      <c r="N444" s="61">
        <f t="shared" si="109"/>
        <v>50</v>
      </c>
      <c r="O444" s="38" t="s">
        <v>332</v>
      </c>
      <c r="P444" s="36" t="s">
        <v>2445</v>
      </c>
      <c r="Q444" s="38">
        <v>12</v>
      </c>
      <c r="R444" s="42">
        <f t="shared" si="97"/>
        <v>100</v>
      </c>
      <c r="S444" s="43">
        <f t="shared" si="98"/>
        <v>50</v>
      </c>
      <c r="T444" s="43">
        <f t="shared" si="99"/>
        <v>50</v>
      </c>
      <c r="U444" s="43">
        <f t="shared" si="100"/>
        <v>50</v>
      </c>
      <c r="V444" s="38"/>
      <c r="W444" s="44" t="str">
        <f t="shared" si="101"/>
        <v>CUMPLIDA</v>
      </c>
      <c r="X444" s="44" t="str">
        <f t="shared" si="102"/>
        <v>CUMPLIDO</v>
      </c>
      <c r="Y444" s="104" t="s">
        <v>663</v>
      </c>
      <c r="Z444" s="35" t="str">
        <f t="shared" si="107"/>
        <v>H8AC17</v>
      </c>
      <c r="AA444" s="45">
        <f t="shared" si="111"/>
        <v>1</v>
      </c>
      <c r="AB444" s="45" t="str">
        <f t="shared" si="108"/>
        <v>H8AC17 - 1</v>
      </c>
      <c r="AC444" s="46">
        <f t="shared" si="104"/>
        <v>5</v>
      </c>
      <c r="AD444" s="46">
        <f t="shared" si="105"/>
        <v>5</v>
      </c>
      <c r="AE444" s="46" t="str">
        <f t="shared" si="103"/>
        <v>H8AC17.</v>
      </c>
      <c r="AF444" s="46" t="str">
        <f t="shared" si="106"/>
        <v>H8AC17</v>
      </c>
      <c r="AG444" s="107"/>
      <c r="AH444" s="107"/>
    </row>
    <row r="445" spans="1:34" s="108" customFormat="1" ht="350.1" customHeight="1" x14ac:dyDescent="0.2">
      <c r="A445" s="35">
        <f>IF(ISBLANK(D445),"",COUNTA($D$2:D445))</f>
        <v>358</v>
      </c>
      <c r="B445" s="36">
        <f t="shared" si="110"/>
        <v>444</v>
      </c>
      <c r="C445" s="38"/>
      <c r="D445" s="38" t="s">
        <v>776</v>
      </c>
      <c r="E445" s="45">
        <v>1401003</v>
      </c>
      <c r="F445" s="39" t="s">
        <v>1123</v>
      </c>
      <c r="G445" s="39" t="s">
        <v>170</v>
      </c>
      <c r="H445" s="39" t="s">
        <v>1111</v>
      </c>
      <c r="I445" s="39" t="s">
        <v>1098</v>
      </c>
      <c r="J445" s="38" t="s">
        <v>1099</v>
      </c>
      <c r="K445" s="38">
        <v>1</v>
      </c>
      <c r="L445" s="40">
        <v>43858</v>
      </c>
      <c r="M445" s="109">
        <v>44165</v>
      </c>
      <c r="N445" s="61">
        <f t="shared" si="109"/>
        <v>43.857142857142854</v>
      </c>
      <c r="O445" s="38" t="s">
        <v>1588</v>
      </c>
      <c r="P445" s="38" t="s">
        <v>2499</v>
      </c>
      <c r="Q445" s="38">
        <v>1</v>
      </c>
      <c r="R445" s="42">
        <f t="shared" si="97"/>
        <v>100</v>
      </c>
      <c r="S445" s="43">
        <f t="shared" si="98"/>
        <v>43.857142857142854</v>
      </c>
      <c r="T445" s="43">
        <f t="shared" si="99"/>
        <v>43.857142857142854</v>
      </c>
      <c r="U445" s="43">
        <f t="shared" si="100"/>
        <v>43.857142857142854</v>
      </c>
      <c r="V445" s="38"/>
      <c r="W445" s="44" t="str">
        <f t="shared" si="101"/>
        <v>CUMPLIDA</v>
      </c>
      <c r="X445" s="44" t="str">
        <f t="shared" si="102"/>
        <v>CUMPLIDO</v>
      </c>
      <c r="Y445" s="104" t="s">
        <v>216</v>
      </c>
      <c r="Z445" s="35" t="str">
        <f t="shared" si="107"/>
        <v>H1R16</v>
      </c>
      <c r="AA445" s="45">
        <f t="shared" si="111"/>
        <v>1</v>
      </c>
      <c r="AB445" s="45" t="str">
        <f t="shared" si="108"/>
        <v>H1R16 - 1</v>
      </c>
      <c r="AC445" s="46">
        <f t="shared" si="104"/>
        <v>5</v>
      </c>
      <c r="AD445" s="46">
        <f t="shared" si="105"/>
        <v>5</v>
      </c>
      <c r="AE445" s="46" t="str">
        <f t="shared" si="103"/>
        <v>H1R16.</v>
      </c>
      <c r="AF445" s="46" t="str">
        <f t="shared" si="106"/>
        <v>H1R16</v>
      </c>
      <c r="AG445" s="107"/>
      <c r="AH445" s="107"/>
    </row>
    <row r="446" spans="1:34" s="108" customFormat="1" ht="350.1" customHeight="1" x14ac:dyDescent="0.2">
      <c r="A446" s="35" t="str">
        <f>IF(ISBLANK(D446),"",COUNTA($D$2:D446))</f>
        <v/>
      </c>
      <c r="B446" s="36">
        <f t="shared" si="110"/>
        <v>445</v>
      </c>
      <c r="C446" s="38"/>
      <c r="D446" s="38"/>
      <c r="E446" s="45">
        <v>1401003</v>
      </c>
      <c r="F446" s="39" t="s">
        <v>1124</v>
      </c>
      <c r="G446" s="39" t="s">
        <v>170</v>
      </c>
      <c r="H446" s="39" t="s">
        <v>458</v>
      </c>
      <c r="I446" s="38" t="s">
        <v>242</v>
      </c>
      <c r="J446" s="38" t="s">
        <v>304</v>
      </c>
      <c r="K446" s="38">
        <v>3</v>
      </c>
      <c r="L446" s="40">
        <v>43040</v>
      </c>
      <c r="M446" s="109">
        <v>43403</v>
      </c>
      <c r="N446" s="61">
        <f t="shared" si="109"/>
        <v>51.857142857142854</v>
      </c>
      <c r="O446" s="38" t="s">
        <v>1589</v>
      </c>
      <c r="P446" s="36" t="s">
        <v>2506</v>
      </c>
      <c r="Q446" s="38">
        <v>3</v>
      </c>
      <c r="R446" s="42">
        <f t="shared" si="97"/>
        <v>100</v>
      </c>
      <c r="S446" s="43">
        <f t="shared" si="98"/>
        <v>51.857142857142854</v>
      </c>
      <c r="T446" s="43">
        <f t="shared" si="99"/>
        <v>51.857142857142854</v>
      </c>
      <c r="U446" s="43">
        <f t="shared" si="100"/>
        <v>51.857142857142854</v>
      </c>
      <c r="V446" s="38"/>
      <c r="W446" s="44" t="str">
        <f t="shared" si="101"/>
        <v>CUMPLIDA</v>
      </c>
      <c r="X446" s="44" t="str">
        <f t="shared" si="102"/>
        <v/>
      </c>
      <c r="Y446" s="104" t="s">
        <v>216</v>
      </c>
      <c r="Z446" s="35" t="str">
        <f t="shared" si="107"/>
        <v>H1R16</v>
      </c>
      <c r="AA446" s="45">
        <f t="shared" si="111"/>
        <v>2</v>
      </c>
      <c r="AB446" s="45" t="str">
        <f t="shared" si="108"/>
        <v>H1R16 - 2</v>
      </c>
      <c r="AC446" s="46">
        <f t="shared" si="104"/>
        <v>5</v>
      </c>
      <c r="AD446" s="46">
        <f t="shared" si="105"/>
        <v>5</v>
      </c>
      <c r="AE446" s="46" t="str">
        <f t="shared" si="103"/>
        <v>H1R16.</v>
      </c>
      <c r="AF446" s="46" t="str">
        <f t="shared" si="106"/>
        <v>H1R16</v>
      </c>
      <c r="AG446" s="107"/>
      <c r="AH446" s="107"/>
    </row>
    <row r="447" spans="1:34" s="108" customFormat="1" ht="350.1" customHeight="1" x14ac:dyDescent="0.2">
      <c r="A447" s="35">
        <f>IF(ISBLANK(D447),"",COUNTA($D$2:D447))</f>
        <v>359</v>
      </c>
      <c r="B447" s="36">
        <f t="shared" si="110"/>
        <v>446</v>
      </c>
      <c r="C447" s="38"/>
      <c r="D447" s="38" t="s">
        <v>778</v>
      </c>
      <c r="E447" s="45">
        <v>1401003</v>
      </c>
      <c r="F447" s="39" t="s">
        <v>645</v>
      </c>
      <c r="G447" s="39" t="s">
        <v>171</v>
      </c>
      <c r="H447" s="110" t="s">
        <v>450</v>
      </c>
      <c r="I447" s="110" t="s">
        <v>447</v>
      </c>
      <c r="J447" s="111" t="s">
        <v>448</v>
      </c>
      <c r="K447" s="111">
        <v>1</v>
      </c>
      <c r="L447" s="109">
        <v>43040</v>
      </c>
      <c r="M447" s="109">
        <v>43159</v>
      </c>
      <c r="N447" s="61">
        <f t="shared" si="109"/>
        <v>17</v>
      </c>
      <c r="O447" s="54" t="s">
        <v>1593</v>
      </c>
      <c r="P447" s="36" t="s">
        <v>2499</v>
      </c>
      <c r="Q447" s="38">
        <v>1</v>
      </c>
      <c r="R447" s="42">
        <f t="shared" si="97"/>
        <v>100</v>
      </c>
      <c r="S447" s="43">
        <f t="shared" si="98"/>
        <v>17</v>
      </c>
      <c r="T447" s="43">
        <f t="shared" si="99"/>
        <v>17</v>
      </c>
      <c r="U447" s="43">
        <f t="shared" si="100"/>
        <v>17</v>
      </c>
      <c r="V447" s="38"/>
      <c r="W447" s="44" t="str">
        <f t="shared" si="101"/>
        <v>CUMPLIDA</v>
      </c>
      <c r="X447" s="44" t="str">
        <f t="shared" si="102"/>
        <v>CUMPLIDO</v>
      </c>
      <c r="Y447" s="104" t="s">
        <v>216</v>
      </c>
      <c r="Z447" s="35" t="str">
        <f t="shared" si="107"/>
        <v>H7R16</v>
      </c>
      <c r="AA447" s="45">
        <f t="shared" si="111"/>
        <v>1</v>
      </c>
      <c r="AB447" s="45" t="str">
        <f t="shared" si="108"/>
        <v>H7R16 - 1</v>
      </c>
      <c r="AC447" s="46">
        <f t="shared" si="104"/>
        <v>5</v>
      </c>
      <c r="AD447" s="46">
        <f t="shared" si="105"/>
        <v>5</v>
      </c>
      <c r="AE447" s="46" t="str">
        <f t="shared" si="103"/>
        <v>H7R16.</v>
      </c>
      <c r="AF447" s="46" t="str">
        <f t="shared" si="106"/>
        <v>H7R16</v>
      </c>
      <c r="AG447" s="107"/>
      <c r="AH447" s="107"/>
    </row>
    <row r="448" spans="1:34" s="108" customFormat="1" ht="350.1" customHeight="1" x14ac:dyDescent="0.2">
      <c r="A448" s="35">
        <f>IF(ISBLANK(D448),"",COUNTA($D$2:D448))</f>
        <v>360</v>
      </c>
      <c r="B448" s="36">
        <f t="shared" si="110"/>
        <v>447</v>
      </c>
      <c r="C448" s="38"/>
      <c r="D448" s="38" t="s">
        <v>778</v>
      </c>
      <c r="E448" s="45">
        <v>1401013</v>
      </c>
      <c r="F448" s="39" t="s">
        <v>172</v>
      </c>
      <c r="G448" s="39" t="s">
        <v>173</v>
      </c>
      <c r="H448" s="110" t="s">
        <v>629</v>
      </c>
      <c r="I448" s="110" t="s">
        <v>451</v>
      </c>
      <c r="J448" s="111" t="s">
        <v>449</v>
      </c>
      <c r="K448" s="111">
        <v>1</v>
      </c>
      <c r="L448" s="109">
        <v>43040</v>
      </c>
      <c r="M448" s="109">
        <v>43099</v>
      </c>
      <c r="N448" s="61">
        <f t="shared" si="109"/>
        <v>8.4285714285714288</v>
      </c>
      <c r="O448" s="54" t="s">
        <v>1593</v>
      </c>
      <c r="P448" s="36" t="s">
        <v>2499</v>
      </c>
      <c r="Q448" s="38">
        <v>1</v>
      </c>
      <c r="R448" s="42">
        <f t="shared" si="97"/>
        <v>100</v>
      </c>
      <c r="S448" s="43">
        <f t="shared" si="98"/>
        <v>8.4285714285714288</v>
      </c>
      <c r="T448" s="43">
        <f t="shared" si="99"/>
        <v>8.4285714285714288</v>
      </c>
      <c r="U448" s="43">
        <f t="shared" si="100"/>
        <v>8.4285714285714288</v>
      </c>
      <c r="V448" s="38"/>
      <c r="W448" s="44" t="str">
        <f t="shared" si="101"/>
        <v>CUMPLIDA</v>
      </c>
      <c r="X448" s="44" t="str">
        <f t="shared" si="102"/>
        <v>CUMPLIDO</v>
      </c>
      <c r="Y448" s="104" t="s">
        <v>216</v>
      </c>
      <c r="Z448" s="35" t="str">
        <f t="shared" si="107"/>
        <v>H8R16</v>
      </c>
      <c r="AA448" s="45">
        <f t="shared" si="111"/>
        <v>1</v>
      </c>
      <c r="AB448" s="45" t="str">
        <f t="shared" si="108"/>
        <v>H8R16 - 1</v>
      </c>
      <c r="AC448" s="46">
        <f t="shared" si="104"/>
        <v>5</v>
      </c>
      <c r="AD448" s="46">
        <f t="shared" si="105"/>
        <v>5</v>
      </c>
      <c r="AE448" s="46" t="str">
        <f t="shared" si="103"/>
        <v>H8R16.</v>
      </c>
      <c r="AF448" s="46" t="str">
        <f t="shared" si="106"/>
        <v>H8R16</v>
      </c>
      <c r="AG448" s="107"/>
      <c r="AH448" s="107"/>
    </row>
    <row r="449" spans="1:34" s="108" customFormat="1" ht="350.1" customHeight="1" x14ac:dyDescent="0.2">
      <c r="A449" s="35">
        <f>IF(ISBLANK(D449),"",COUNTA($D$2:D449))</f>
        <v>361</v>
      </c>
      <c r="B449" s="36">
        <f t="shared" si="110"/>
        <v>448</v>
      </c>
      <c r="C449" s="38"/>
      <c r="D449" s="38" t="s">
        <v>778</v>
      </c>
      <c r="E449" s="45">
        <v>1403001</v>
      </c>
      <c r="F449" s="39" t="s">
        <v>644</v>
      </c>
      <c r="G449" s="39" t="s">
        <v>174</v>
      </c>
      <c r="H449" s="110" t="s">
        <v>268</v>
      </c>
      <c r="I449" s="110" t="s">
        <v>269</v>
      </c>
      <c r="J449" s="111" t="s">
        <v>8</v>
      </c>
      <c r="K449" s="111">
        <v>1</v>
      </c>
      <c r="L449" s="109">
        <v>43040</v>
      </c>
      <c r="M449" s="109">
        <v>43130</v>
      </c>
      <c r="N449" s="61">
        <f t="shared" si="109"/>
        <v>12.857142857142858</v>
      </c>
      <c r="O449" s="38" t="s">
        <v>2060</v>
      </c>
      <c r="P449" s="36" t="s">
        <v>2499</v>
      </c>
      <c r="Q449" s="38">
        <v>1</v>
      </c>
      <c r="R449" s="42">
        <f t="shared" si="97"/>
        <v>100</v>
      </c>
      <c r="S449" s="43">
        <f t="shared" si="98"/>
        <v>12.857142857142858</v>
      </c>
      <c r="T449" s="43">
        <f t="shared" si="99"/>
        <v>12.857142857142858</v>
      </c>
      <c r="U449" s="43">
        <f t="shared" si="100"/>
        <v>12.857142857142858</v>
      </c>
      <c r="V449" s="38"/>
      <c r="W449" s="44" t="str">
        <f t="shared" si="101"/>
        <v>CUMPLIDA</v>
      </c>
      <c r="X449" s="44" t="str">
        <f t="shared" si="102"/>
        <v>CUMPLIDO</v>
      </c>
      <c r="Y449" s="104" t="s">
        <v>216</v>
      </c>
      <c r="Z449" s="35" t="str">
        <f t="shared" si="107"/>
        <v>H9R16</v>
      </c>
      <c r="AA449" s="45">
        <f t="shared" si="111"/>
        <v>1</v>
      </c>
      <c r="AB449" s="45" t="str">
        <f t="shared" si="108"/>
        <v>H9R16 - 1</v>
      </c>
      <c r="AC449" s="46">
        <f t="shared" si="104"/>
        <v>5</v>
      </c>
      <c r="AD449" s="46">
        <f t="shared" si="105"/>
        <v>5</v>
      </c>
      <c r="AE449" s="46" t="str">
        <f t="shared" si="103"/>
        <v>H9R16.</v>
      </c>
      <c r="AF449" s="46" t="str">
        <f t="shared" si="106"/>
        <v>H9R16</v>
      </c>
      <c r="AG449" s="107"/>
      <c r="AH449" s="107"/>
    </row>
    <row r="450" spans="1:34" s="108" customFormat="1" ht="350.1" customHeight="1" x14ac:dyDescent="0.2">
      <c r="A450" s="35">
        <f>IF(ISBLANK(D450),"",COUNTA($D$2:D450))</f>
        <v>362</v>
      </c>
      <c r="B450" s="36">
        <f t="shared" si="110"/>
        <v>449</v>
      </c>
      <c r="C450" s="38"/>
      <c r="D450" s="38" t="s">
        <v>668</v>
      </c>
      <c r="E450" s="45">
        <v>1405003</v>
      </c>
      <c r="F450" s="39" t="s">
        <v>271</v>
      </c>
      <c r="G450" s="39" t="s">
        <v>175</v>
      </c>
      <c r="H450" s="110" t="s">
        <v>610</v>
      </c>
      <c r="I450" s="110" t="s">
        <v>272</v>
      </c>
      <c r="J450" s="111" t="s">
        <v>274</v>
      </c>
      <c r="K450" s="111">
        <v>2</v>
      </c>
      <c r="L450" s="109">
        <v>43040</v>
      </c>
      <c r="M450" s="109">
        <v>43099</v>
      </c>
      <c r="N450" s="61">
        <f t="shared" si="109"/>
        <v>8.4285714285714288</v>
      </c>
      <c r="O450" s="38" t="s">
        <v>2060</v>
      </c>
      <c r="P450" s="36" t="s">
        <v>2499</v>
      </c>
      <c r="Q450" s="38">
        <v>2</v>
      </c>
      <c r="R450" s="42">
        <f t="shared" ref="R450:R513" si="112">IF(Q450/K450&gt;1,100,+Q450/K450*100)</f>
        <v>100</v>
      </c>
      <c r="S450" s="43">
        <f t="shared" ref="S450:S513" si="113">+N450*R450/100</f>
        <v>8.4285714285714288</v>
      </c>
      <c r="T450" s="43">
        <f t="shared" ref="T450:T513" si="114">IF(M450&lt;=$AH$1,S450,0)</f>
        <v>8.4285714285714288</v>
      </c>
      <c r="U450" s="43">
        <f t="shared" ref="U450:U513" si="115">IF($AH$1&gt;=M450,N450,0)</f>
        <v>8.4285714285714288</v>
      </c>
      <c r="V450" s="38"/>
      <c r="W450" s="44" t="str">
        <f t="shared" ref="W450:W513" si="116">IF(R450=100,"CUMPLIDA",IF(M450-$AH$1&lt;0,"VENCIDA",IF(M450-$AH$1&lt;=30,"PRÓXIMA A VENCER",IF(R450&gt;0,"CON AVANCE","EN TERMINO"))))</f>
        <v>CUMPLIDA</v>
      </c>
      <c r="X450" s="44" t="str">
        <f t="shared" ref="X450:X513" si="117">IF(A450&lt;&gt;"",IF(AD450=1,"VENCIDO",IF(AD450=2,"PRÓXIMO A VENCER",IF(AD450=3,"EN TERMINO",IF(AD450=4,"CON AVANCE",IF(AD450=5,"CUMPLIDO",))))),"")</f>
        <v>CUMPLIDO</v>
      </c>
      <c r="Y450" s="104" t="s">
        <v>216</v>
      </c>
      <c r="Z450" s="35" t="str">
        <f t="shared" si="107"/>
        <v>H10R16</v>
      </c>
      <c r="AA450" s="45">
        <f t="shared" si="111"/>
        <v>1</v>
      </c>
      <c r="AB450" s="45" t="str">
        <f t="shared" si="108"/>
        <v>H10R16 - 1</v>
      </c>
      <c r="AC450" s="46">
        <f t="shared" si="104"/>
        <v>5</v>
      </c>
      <c r="AD450" s="46">
        <f t="shared" si="105"/>
        <v>5</v>
      </c>
      <c r="AE450" s="46" t="str">
        <f t="shared" ref="AE450:AE513" si="118">IF(A450&lt;&gt;"",MID(F450,1,FIND(" ",F450,1)-1),AE449)</f>
        <v>H10R16.</v>
      </c>
      <c r="AF450" s="46" t="str">
        <f t="shared" si="106"/>
        <v>H10R16</v>
      </c>
      <c r="AG450" s="107"/>
      <c r="AH450" s="107"/>
    </row>
    <row r="451" spans="1:34" s="108" customFormat="1" ht="350.1" customHeight="1" x14ac:dyDescent="0.2">
      <c r="A451" s="35" t="str">
        <f>IF(ISBLANK(D451),"",COUNTA($D$2:D451))</f>
        <v/>
      </c>
      <c r="B451" s="36">
        <f t="shared" si="110"/>
        <v>450</v>
      </c>
      <c r="C451" s="38"/>
      <c r="D451" s="38"/>
      <c r="E451" s="45">
        <v>1405003</v>
      </c>
      <c r="F451" s="39" t="s">
        <v>270</v>
      </c>
      <c r="G451" s="39" t="s">
        <v>175</v>
      </c>
      <c r="H451" s="110" t="s">
        <v>611</v>
      </c>
      <c r="I451" s="110" t="s">
        <v>273</v>
      </c>
      <c r="J451" s="111" t="s">
        <v>275</v>
      </c>
      <c r="K451" s="111">
        <v>2</v>
      </c>
      <c r="L451" s="109">
        <v>43040</v>
      </c>
      <c r="M451" s="109">
        <v>43403</v>
      </c>
      <c r="N451" s="61">
        <f t="shared" si="109"/>
        <v>51.857142857142854</v>
      </c>
      <c r="O451" s="38" t="s">
        <v>2060</v>
      </c>
      <c r="P451" s="36" t="s">
        <v>2499</v>
      </c>
      <c r="Q451" s="38">
        <v>2</v>
      </c>
      <c r="R451" s="42">
        <f t="shared" si="112"/>
        <v>100</v>
      </c>
      <c r="S451" s="43">
        <f t="shared" si="113"/>
        <v>51.857142857142854</v>
      </c>
      <c r="T451" s="43">
        <f t="shared" si="114"/>
        <v>51.857142857142854</v>
      </c>
      <c r="U451" s="43">
        <f t="shared" si="115"/>
        <v>51.857142857142854</v>
      </c>
      <c r="V451" s="38"/>
      <c r="W451" s="44" t="str">
        <f t="shared" si="116"/>
        <v>CUMPLIDA</v>
      </c>
      <c r="X451" s="44" t="str">
        <f t="shared" si="117"/>
        <v/>
      </c>
      <c r="Y451" s="104" t="s">
        <v>216</v>
      </c>
      <c r="Z451" s="35" t="str">
        <f t="shared" si="107"/>
        <v>H10R16</v>
      </c>
      <c r="AA451" s="45">
        <f t="shared" si="111"/>
        <v>2</v>
      </c>
      <c r="AB451" s="45" t="str">
        <f t="shared" si="108"/>
        <v>H10R16 - 2</v>
      </c>
      <c r="AC451" s="46">
        <f t="shared" ref="AC451:AC514" si="119">IF(W451="VENCIDA",1,IF(W451="PRÓXIMA A VENCER",2,IF(W451="EN TERMINO",3,IF(W451="CON AVANCE",4,IF(W451="CUMPLIDA",5,)))))</f>
        <v>5</v>
      </c>
      <c r="AD451" s="46">
        <f t="shared" ref="AD451:AD514" si="120">IF(AA452=AA451+1,MIN(AC451,AD452),AC451)</f>
        <v>5</v>
      </c>
      <c r="AE451" s="46" t="str">
        <f t="shared" si="118"/>
        <v>H10R16.</v>
      </c>
      <c r="AF451" s="46" t="str">
        <f t="shared" ref="AF451:AF514" si="121">IFERROR(MID(AE451,1,FIND(".",AE451,1)-1),AE451)</f>
        <v>H10R16</v>
      </c>
      <c r="AG451" s="107"/>
      <c r="AH451" s="107"/>
    </row>
    <row r="452" spans="1:34" s="108" customFormat="1" ht="350.1" customHeight="1" x14ac:dyDescent="0.2">
      <c r="A452" s="35">
        <f>IF(ISBLANK(D452),"",COUNTA($D$2:D452))</f>
        <v>363</v>
      </c>
      <c r="B452" s="36">
        <f t="shared" si="110"/>
        <v>451</v>
      </c>
      <c r="C452" s="38"/>
      <c r="D452" s="38" t="s">
        <v>1202</v>
      </c>
      <c r="E452" s="45">
        <v>1404005</v>
      </c>
      <c r="F452" s="39" t="s">
        <v>176</v>
      </c>
      <c r="G452" s="39" t="s">
        <v>177</v>
      </c>
      <c r="H452" s="39" t="s">
        <v>444</v>
      </c>
      <c r="I452" s="39" t="s">
        <v>445</v>
      </c>
      <c r="J452" s="38" t="s">
        <v>446</v>
      </c>
      <c r="K452" s="38">
        <v>1</v>
      </c>
      <c r="L452" s="40">
        <v>43040</v>
      </c>
      <c r="M452" s="40">
        <v>43099</v>
      </c>
      <c r="N452" s="61">
        <f t="shared" si="109"/>
        <v>8.4285714285714288</v>
      </c>
      <c r="O452" s="38" t="s">
        <v>1594</v>
      </c>
      <c r="P452" s="38" t="s">
        <v>2506</v>
      </c>
      <c r="Q452" s="38">
        <v>1</v>
      </c>
      <c r="R452" s="42">
        <f t="shared" si="112"/>
        <v>100</v>
      </c>
      <c r="S452" s="43">
        <f t="shared" si="113"/>
        <v>8.4285714285714288</v>
      </c>
      <c r="T452" s="43">
        <f t="shared" si="114"/>
        <v>8.4285714285714288</v>
      </c>
      <c r="U452" s="43">
        <f t="shared" si="115"/>
        <v>8.4285714285714288</v>
      </c>
      <c r="V452" s="38"/>
      <c r="W452" s="44" t="str">
        <f t="shared" si="116"/>
        <v>CUMPLIDA</v>
      </c>
      <c r="X452" s="44" t="str">
        <f t="shared" si="117"/>
        <v>CUMPLIDO</v>
      </c>
      <c r="Y452" s="104" t="s">
        <v>216</v>
      </c>
      <c r="Z452" s="35" t="str">
        <f t="shared" si="107"/>
        <v>H13R16</v>
      </c>
      <c r="AA452" s="45">
        <f t="shared" si="111"/>
        <v>1</v>
      </c>
      <c r="AB452" s="45" t="str">
        <f t="shared" si="108"/>
        <v>H13R16 - 1</v>
      </c>
      <c r="AC452" s="46">
        <f t="shared" si="119"/>
        <v>5</v>
      </c>
      <c r="AD452" s="46">
        <f t="shared" si="120"/>
        <v>5</v>
      </c>
      <c r="AE452" s="46" t="str">
        <f t="shared" si="118"/>
        <v>H13R16.</v>
      </c>
      <c r="AF452" s="46" t="str">
        <f t="shared" si="121"/>
        <v>H13R16</v>
      </c>
      <c r="AG452" s="107"/>
      <c r="AH452" s="107"/>
    </row>
    <row r="453" spans="1:34" s="108" customFormat="1" ht="350.1" customHeight="1" x14ac:dyDescent="0.2">
      <c r="A453" s="35">
        <f>IF(ISBLANK(D453),"",COUNTA($D$2:D453))</f>
        <v>364</v>
      </c>
      <c r="B453" s="36">
        <f t="shared" si="110"/>
        <v>452</v>
      </c>
      <c r="C453" s="38"/>
      <c r="D453" s="38" t="s">
        <v>776</v>
      </c>
      <c r="E453" s="45">
        <v>1405004</v>
      </c>
      <c r="F453" s="39" t="s">
        <v>646</v>
      </c>
      <c r="G453" s="39" t="s">
        <v>178</v>
      </c>
      <c r="H453" s="39" t="s">
        <v>335</v>
      </c>
      <c r="I453" s="39" t="s">
        <v>333</v>
      </c>
      <c r="J453" s="38" t="s">
        <v>334</v>
      </c>
      <c r="K453" s="38">
        <v>2</v>
      </c>
      <c r="L453" s="40">
        <v>43040</v>
      </c>
      <c r="M453" s="40">
        <v>43403</v>
      </c>
      <c r="N453" s="61">
        <f t="shared" si="109"/>
        <v>51.857142857142854</v>
      </c>
      <c r="O453" s="38" t="s">
        <v>1590</v>
      </c>
      <c r="P453" s="38" t="s">
        <v>2506</v>
      </c>
      <c r="Q453" s="38">
        <v>2</v>
      </c>
      <c r="R453" s="42">
        <f t="shared" si="112"/>
        <v>100</v>
      </c>
      <c r="S453" s="43">
        <f t="shared" si="113"/>
        <v>51.857142857142854</v>
      </c>
      <c r="T453" s="43">
        <f t="shared" si="114"/>
        <v>51.857142857142854</v>
      </c>
      <c r="U453" s="43">
        <f t="shared" si="115"/>
        <v>51.857142857142854</v>
      </c>
      <c r="V453" s="38"/>
      <c r="W453" s="44" t="str">
        <f t="shared" si="116"/>
        <v>CUMPLIDA</v>
      </c>
      <c r="X453" s="44" t="str">
        <f t="shared" si="117"/>
        <v>CUMPLIDO</v>
      </c>
      <c r="Y453" s="104" t="s">
        <v>216</v>
      </c>
      <c r="Z453" s="35" t="str">
        <f t="shared" si="107"/>
        <v>H22R16</v>
      </c>
      <c r="AA453" s="45">
        <f t="shared" si="111"/>
        <v>1</v>
      </c>
      <c r="AB453" s="45" t="str">
        <f t="shared" si="108"/>
        <v>H22R16 - 1</v>
      </c>
      <c r="AC453" s="46">
        <f t="shared" si="119"/>
        <v>5</v>
      </c>
      <c r="AD453" s="46">
        <f t="shared" si="120"/>
        <v>5</v>
      </c>
      <c r="AE453" s="46" t="str">
        <f t="shared" si="118"/>
        <v>H22R16.</v>
      </c>
      <c r="AF453" s="46" t="str">
        <f t="shared" si="121"/>
        <v>H22R16</v>
      </c>
      <c r="AG453" s="107"/>
      <c r="AH453" s="107"/>
    </row>
    <row r="454" spans="1:34" s="108" customFormat="1" ht="350.1" customHeight="1" x14ac:dyDescent="0.2">
      <c r="A454" s="35" t="str">
        <f>IF(ISBLANK(D454),"",COUNTA($D$2:D454))</f>
        <v/>
      </c>
      <c r="B454" s="36">
        <f t="shared" si="110"/>
        <v>453</v>
      </c>
      <c r="C454" s="38"/>
      <c r="D454" s="38"/>
      <c r="E454" s="45">
        <v>1405004</v>
      </c>
      <c r="F454" s="39" t="s">
        <v>1524</v>
      </c>
      <c r="G454" s="39" t="s">
        <v>178</v>
      </c>
      <c r="H454" s="39" t="s">
        <v>586</v>
      </c>
      <c r="I454" s="39" t="s">
        <v>336</v>
      </c>
      <c r="J454" s="38" t="s">
        <v>337</v>
      </c>
      <c r="K454" s="38">
        <v>1</v>
      </c>
      <c r="L454" s="40">
        <v>43040</v>
      </c>
      <c r="M454" s="40">
        <v>43250</v>
      </c>
      <c r="N454" s="61">
        <f t="shared" si="109"/>
        <v>30</v>
      </c>
      <c r="O454" s="38" t="s">
        <v>1590</v>
      </c>
      <c r="P454" s="38" t="s">
        <v>2506</v>
      </c>
      <c r="Q454" s="38">
        <v>1</v>
      </c>
      <c r="R454" s="42">
        <f t="shared" si="112"/>
        <v>100</v>
      </c>
      <c r="S454" s="43">
        <f t="shared" si="113"/>
        <v>30</v>
      </c>
      <c r="T454" s="43">
        <f t="shared" si="114"/>
        <v>30</v>
      </c>
      <c r="U454" s="43">
        <f t="shared" si="115"/>
        <v>30</v>
      </c>
      <c r="V454" s="38"/>
      <c r="W454" s="44" t="str">
        <f t="shared" si="116"/>
        <v>CUMPLIDA</v>
      </c>
      <c r="X454" s="44" t="str">
        <f t="shared" si="117"/>
        <v/>
      </c>
      <c r="Y454" s="104" t="s">
        <v>216</v>
      </c>
      <c r="Z454" s="35" t="str">
        <f t="shared" si="107"/>
        <v>H22R16</v>
      </c>
      <c r="AA454" s="45">
        <f t="shared" si="111"/>
        <v>2</v>
      </c>
      <c r="AB454" s="45" t="str">
        <f t="shared" si="108"/>
        <v>H22R16 - 2</v>
      </c>
      <c r="AC454" s="46">
        <f t="shared" si="119"/>
        <v>5</v>
      </c>
      <c r="AD454" s="46">
        <f t="shared" si="120"/>
        <v>5</v>
      </c>
      <c r="AE454" s="46" t="str">
        <f t="shared" si="118"/>
        <v>H22R16.</v>
      </c>
      <c r="AF454" s="46" t="str">
        <f t="shared" si="121"/>
        <v>H22R16</v>
      </c>
      <c r="AG454" s="107"/>
      <c r="AH454" s="107"/>
    </row>
    <row r="455" spans="1:34" s="108" customFormat="1" ht="350.1" customHeight="1" x14ac:dyDescent="0.2">
      <c r="A455" s="35">
        <f>IF(ISBLANK(D455),"",COUNTA($D$2:D455))</f>
        <v>365</v>
      </c>
      <c r="B455" s="36">
        <f t="shared" si="110"/>
        <v>454</v>
      </c>
      <c r="C455" s="38"/>
      <c r="D455" s="38" t="s">
        <v>776</v>
      </c>
      <c r="E455" s="45">
        <v>1404001</v>
      </c>
      <c r="F455" s="39" t="s">
        <v>647</v>
      </c>
      <c r="G455" s="39" t="s">
        <v>179</v>
      </c>
      <c r="H455" s="39" t="s">
        <v>421</v>
      </c>
      <c r="I455" s="39" t="s">
        <v>419</v>
      </c>
      <c r="J455" s="38" t="s">
        <v>317</v>
      </c>
      <c r="K455" s="38">
        <v>2</v>
      </c>
      <c r="L455" s="40">
        <v>43040</v>
      </c>
      <c r="M455" s="40">
        <v>43388</v>
      </c>
      <c r="N455" s="61">
        <f t="shared" si="109"/>
        <v>49.714285714285715</v>
      </c>
      <c r="O455" s="38" t="s">
        <v>418</v>
      </c>
      <c r="P455" s="36" t="s">
        <v>2499</v>
      </c>
      <c r="Q455" s="38">
        <v>2</v>
      </c>
      <c r="R455" s="42">
        <f t="shared" si="112"/>
        <v>100</v>
      </c>
      <c r="S455" s="43">
        <f t="shared" si="113"/>
        <v>49.714285714285715</v>
      </c>
      <c r="T455" s="43">
        <f t="shared" si="114"/>
        <v>49.714285714285715</v>
      </c>
      <c r="U455" s="43">
        <f t="shared" si="115"/>
        <v>49.714285714285715</v>
      </c>
      <c r="V455" s="38"/>
      <c r="W455" s="44" t="str">
        <f t="shared" si="116"/>
        <v>CUMPLIDA</v>
      </c>
      <c r="X455" s="44" t="str">
        <f t="shared" si="117"/>
        <v>CUMPLIDO</v>
      </c>
      <c r="Y455" s="104" t="s">
        <v>216</v>
      </c>
      <c r="Z455" s="35" t="str">
        <f t="shared" si="107"/>
        <v>H27R16</v>
      </c>
      <c r="AA455" s="45">
        <f t="shared" si="111"/>
        <v>1</v>
      </c>
      <c r="AB455" s="45" t="str">
        <f t="shared" si="108"/>
        <v>H27R16 - 1</v>
      </c>
      <c r="AC455" s="46">
        <f t="shared" si="119"/>
        <v>5</v>
      </c>
      <c r="AD455" s="46">
        <f t="shared" si="120"/>
        <v>5</v>
      </c>
      <c r="AE455" s="46" t="str">
        <f t="shared" si="118"/>
        <v>H27R16.</v>
      </c>
      <c r="AF455" s="46" t="str">
        <f t="shared" si="121"/>
        <v>H27R16</v>
      </c>
      <c r="AG455" s="107"/>
      <c r="AH455" s="107"/>
    </row>
    <row r="456" spans="1:34" s="108" customFormat="1" ht="350.1" customHeight="1" x14ac:dyDescent="0.2">
      <c r="A456" s="35">
        <f>IF(ISBLANK(D456),"",COUNTA($D$2:D456))</f>
        <v>366</v>
      </c>
      <c r="B456" s="36">
        <f t="shared" si="110"/>
        <v>455</v>
      </c>
      <c r="C456" s="38"/>
      <c r="D456" s="38" t="s">
        <v>776</v>
      </c>
      <c r="E456" s="45">
        <v>1405004</v>
      </c>
      <c r="F456" s="39" t="s">
        <v>180</v>
      </c>
      <c r="G456" s="39" t="s">
        <v>181</v>
      </c>
      <c r="H456" s="39" t="s">
        <v>519</v>
      </c>
      <c r="I456" s="39" t="s">
        <v>520</v>
      </c>
      <c r="J456" s="38" t="s">
        <v>16</v>
      </c>
      <c r="K456" s="38">
        <v>3</v>
      </c>
      <c r="L456" s="40">
        <v>43040</v>
      </c>
      <c r="M456" s="40">
        <v>43342</v>
      </c>
      <c r="N456" s="61">
        <f t="shared" si="109"/>
        <v>43.142857142857146</v>
      </c>
      <c r="O456" s="38" t="s">
        <v>1595</v>
      </c>
      <c r="P456" s="36" t="s">
        <v>2499</v>
      </c>
      <c r="Q456" s="38">
        <v>0</v>
      </c>
      <c r="R456" s="42">
        <f t="shared" si="112"/>
        <v>0</v>
      </c>
      <c r="S456" s="43">
        <f t="shared" si="113"/>
        <v>0</v>
      </c>
      <c r="T456" s="43">
        <f t="shared" si="114"/>
        <v>0</v>
      </c>
      <c r="U456" s="43">
        <f t="shared" si="115"/>
        <v>43.142857142857146</v>
      </c>
      <c r="V456" s="38"/>
      <c r="W456" s="44" t="str">
        <f t="shared" si="116"/>
        <v>VENCIDA</v>
      </c>
      <c r="X456" s="44" t="str">
        <f t="shared" si="117"/>
        <v>VENCIDO</v>
      </c>
      <c r="Y456" s="104" t="s">
        <v>216</v>
      </c>
      <c r="Z456" s="35" t="str">
        <f t="shared" ref="Z456:Z518" si="122">AF456</f>
        <v>H32R16</v>
      </c>
      <c r="AA456" s="45">
        <f t="shared" si="111"/>
        <v>1</v>
      </c>
      <c r="AB456" s="45" t="str">
        <f t="shared" ref="AB456:AB518" si="123">CONCATENATE(Z456," - ",AA456)</f>
        <v>H32R16 - 1</v>
      </c>
      <c r="AC456" s="46">
        <f t="shared" si="119"/>
        <v>1</v>
      </c>
      <c r="AD456" s="46">
        <f t="shared" si="120"/>
        <v>1</v>
      </c>
      <c r="AE456" s="46" t="str">
        <f t="shared" si="118"/>
        <v>H32R16.</v>
      </c>
      <c r="AF456" s="46" t="str">
        <f t="shared" si="121"/>
        <v>H32R16</v>
      </c>
      <c r="AG456" s="107"/>
      <c r="AH456" s="107"/>
    </row>
    <row r="457" spans="1:34" s="108" customFormat="1" ht="350.1" customHeight="1" x14ac:dyDescent="0.2">
      <c r="A457" s="35">
        <f>IF(ISBLANK(D457),"",COUNTA($D$2:D457))</f>
        <v>367</v>
      </c>
      <c r="B457" s="36">
        <f t="shared" si="110"/>
        <v>456</v>
      </c>
      <c r="C457" s="38"/>
      <c r="D457" s="38" t="s">
        <v>776</v>
      </c>
      <c r="E457" s="45">
        <v>1404004</v>
      </c>
      <c r="F457" s="39" t="s">
        <v>182</v>
      </c>
      <c r="G457" s="39" t="s">
        <v>183</v>
      </c>
      <c r="H457" s="39" t="s">
        <v>521</v>
      </c>
      <c r="I457" s="39" t="s">
        <v>522</v>
      </c>
      <c r="J457" s="38" t="s">
        <v>523</v>
      </c>
      <c r="K457" s="38">
        <v>2</v>
      </c>
      <c r="L457" s="40">
        <v>43040</v>
      </c>
      <c r="M457" s="40">
        <v>43403</v>
      </c>
      <c r="N457" s="61">
        <f t="shared" si="109"/>
        <v>51.857142857142854</v>
      </c>
      <c r="O457" s="38" t="s">
        <v>1595</v>
      </c>
      <c r="P457" s="36" t="s">
        <v>2499</v>
      </c>
      <c r="Q457" s="38">
        <v>0</v>
      </c>
      <c r="R457" s="42">
        <f t="shared" si="112"/>
        <v>0</v>
      </c>
      <c r="S457" s="43">
        <f t="shared" si="113"/>
        <v>0</v>
      </c>
      <c r="T457" s="43">
        <f t="shared" si="114"/>
        <v>0</v>
      </c>
      <c r="U457" s="43">
        <f t="shared" si="115"/>
        <v>51.857142857142854</v>
      </c>
      <c r="V457" s="38"/>
      <c r="W457" s="44" t="str">
        <f t="shared" si="116"/>
        <v>VENCIDA</v>
      </c>
      <c r="X457" s="44" t="str">
        <f t="shared" si="117"/>
        <v>VENCIDO</v>
      </c>
      <c r="Y457" s="104" t="s">
        <v>216</v>
      </c>
      <c r="Z457" s="35" t="str">
        <f t="shared" si="122"/>
        <v>H33R16</v>
      </c>
      <c r="AA457" s="45">
        <f t="shared" si="111"/>
        <v>1</v>
      </c>
      <c r="AB457" s="45" t="str">
        <f t="shared" si="123"/>
        <v>H33R16 - 1</v>
      </c>
      <c r="AC457" s="46">
        <f t="shared" si="119"/>
        <v>1</v>
      </c>
      <c r="AD457" s="46">
        <f t="shared" si="120"/>
        <v>1</v>
      </c>
      <c r="AE457" s="46" t="str">
        <f t="shared" si="118"/>
        <v>H33R16.</v>
      </c>
      <c r="AF457" s="46" t="str">
        <f t="shared" si="121"/>
        <v>H33R16</v>
      </c>
      <c r="AG457" s="107"/>
      <c r="AH457" s="107"/>
    </row>
    <row r="458" spans="1:34" s="108" customFormat="1" ht="350.1" customHeight="1" x14ac:dyDescent="0.2">
      <c r="A458" s="35">
        <f>IF(ISBLANK(D458),"",COUNTA($D$2:D458))</f>
        <v>368</v>
      </c>
      <c r="B458" s="36">
        <f t="shared" si="110"/>
        <v>457</v>
      </c>
      <c r="C458" s="38"/>
      <c r="D458" s="38" t="s">
        <v>776</v>
      </c>
      <c r="E458" s="45">
        <v>1405004</v>
      </c>
      <c r="F458" s="39" t="s">
        <v>340</v>
      </c>
      <c r="G458" s="39" t="s">
        <v>605</v>
      </c>
      <c r="H458" s="39" t="s">
        <v>606</v>
      </c>
      <c r="I458" s="39" t="s">
        <v>338</v>
      </c>
      <c r="J458" s="38" t="s">
        <v>339</v>
      </c>
      <c r="K458" s="38">
        <v>3</v>
      </c>
      <c r="L458" s="40">
        <v>43040</v>
      </c>
      <c r="M458" s="40">
        <v>43403</v>
      </c>
      <c r="N458" s="61">
        <f t="shared" si="109"/>
        <v>51.857142857142854</v>
      </c>
      <c r="O458" s="38" t="s">
        <v>1590</v>
      </c>
      <c r="P458" s="38" t="s">
        <v>2506</v>
      </c>
      <c r="Q458" s="38">
        <v>3</v>
      </c>
      <c r="R458" s="42">
        <f t="shared" si="112"/>
        <v>100</v>
      </c>
      <c r="S458" s="43">
        <f t="shared" si="113"/>
        <v>51.857142857142854</v>
      </c>
      <c r="T458" s="43">
        <f t="shared" si="114"/>
        <v>51.857142857142854</v>
      </c>
      <c r="U458" s="43">
        <f t="shared" si="115"/>
        <v>51.857142857142854</v>
      </c>
      <c r="V458" s="38"/>
      <c r="W458" s="44" t="str">
        <f t="shared" si="116"/>
        <v>CUMPLIDA</v>
      </c>
      <c r="X458" s="44" t="str">
        <f t="shared" si="117"/>
        <v>CUMPLIDO</v>
      </c>
      <c r="Y458" s="104" t="s">
        <v>216</v>
      </c>
      <c r="Z458" s="35" t="str">
        <f t="shared" si="122"/>
        <v>H36R16</v>
      </c>
      <c r="AA458" s="45">
        <f t="shared" si="111"/>
        <v>1</v>
      </c>
      <c r="AB458" s="45" t="str">
        <f t="shared" si="123"/>
        <v>H36R16 - 1</v>
      </c>
      <c r="AC458" s="46">
        <f t="shared" si="119"/>
        <v>5</v>
      </c>
      <c r="AD458" s="46">
        <f t="shared" si="120"/>
        <v>5</v>
      </c>
      <c r="AE458" s="46" t="str">
        <f t="shared" si="118"/>
        <v>H36R16.</v>
      </c>
      <c r="AF458" s="46" t="str">
        <f t="shared" si="121"/>
        <v>H36R16</v>
      </c>
      <c r="AG458" s="107"/>
      <c r="AH458" s="107"/>
    </row>
    <row r="459" spans="1:34" s="108" customFormat="1" ht="350.1" customHeight="1" x14ac:dyDescent="0.2">
      <c r="A459" s="35">
        <f>IF(ISBLANK(D459),"",COUNTA($D$2:D459))</f>
        <v>369</v>
      </c>
      <c r="B459" s="36">
        <f t="shared" si="110"/>
        <v>458</v>
      </c>
      <c r="C459" s="38"/>
      <c r="D459" s="38" t="s">
        <v>668</v>
      </c>
      <c r="E459" s="45">
        <v>1405004</v>
      </c>
      <c r="F459" s="39" t="s">
        <v>184</v>
      </c>
      <c r="G459" s="39" t="s">
        <v>185</v>
      </c>
      <c r="H459" s="39" t="s">
        <v>630</v>
      </c>
      <c r="I459" s="39" t="s">
        <v>631</v>
      </c>
      <c r="J459" s="38" t="s">
        <v>452</v>
      </c>
      <c r="K459" s="38">
        <v>2</v>
      </c>
      <c r="L459" s="40">
        <v>43040</v>
      </c>
      <c r="M459" s="40">
        <v>43281</v>
      </c>
      <c r="N459" s="61">
        <f t="shared" si="109"/>
        <v>34.428571428571431</v>
      </c>
      <c r="O459" s="54" t="s">
        <v>1593</v>
      </c>
      <c r="P459" s="36" t="s">
        <v>2499</v>
      </c>
      <c r="Q459" s="38">
        <v>2</v>
      </c>
      <c r="R459" s="42">
        <f t="shared" si="112"/>
        <v>100</v>
      </c>
      <c r="S459" s="43">
        <f t="shared" si="113"/>
        <v>34.428571428571431</v>
      </c>
      <c r="T459" s="43">
        <f t="shared" si="114"/>
        <v>34.428571428571431</v>
      </c>
      <c r="U459" s="43">
        <f t="shared" si="115"/>
        <v>34.428571428571431</v>
      </c>
      <c r="V459" s="38"/>
      <c r="W459" s="44" t="str">
        <f t="shared" si="116"/>
        <v>CUMPLIDA</v>
      </c>
      <c r="X459" s="44" t="str">
        <f t="shared" si="117"/>
        <v>CUMPLIDO</v>
      </c>
      <c r="Y459" s="104" t="s">
        <v>216</v>
      </c>
      <c r="Z459" s="35" t="str">
        <f t="shared" si="122"/>
        <v>H37R16</v>
      </c>
      <c r="AA459" s="45">
        <f t="shared" si="111"/>
        <v>1</v>
      </c>
      <c r="AB459" s="45" t="str">
        <f t="shared" si="123"/>
        <v>H37R16 - 1</v>
      </c>
      <c r="AC459" s="46">
        <f t="shared" si="119"/>
        <v>5</v>
      </c>
      <c r="AD459" s="46">
        <f t="shared" si="120"/>
        <v>5</v>
      </c>
      <c r="AE459" s="46" t="str">
        <f t="shared" si="118"/>
        <v>H37R16.</v>
      </c>
      <c r="AF459" s="46" t="str">
        <f t="shared" si="121"/>
        <v>H37R16</v>
      </c>
      <c r="AG459" s="107"/>
      <c r="AH459" s="107"/>
    </row>
    <row r="460" spans="1:34" s="108" customFormat="1" ht="350.1" customHeight="1" x14ac:dyDescent="0.2">
      <c r="A460" s="35">
        <f>IF(ISBLANK(D460),"",COUNTA($D$2:D460))</f>
        <v>370</v>
      </c>
      <c r="B460" s="36">
        <f t="shared" si="110"/>
        <v>459</v>
      </c>
      <c r="C460" s="38"/>
      <c r="D460" s="38" t="s">
        <v>778</v>
      </c>
      <c r="E460" s="45">
        <v>1405004</v>
      </c>
      <c r="F460" s="39" t="s">
        <v>344</v>
      </c>
      <c r="G460" s="39" t="s">
        <v>186</v>
      </c>
      <c r="H460" s="39" t="s">
        <v>341</v>
      </c>
      <c r="I460" s="39" t="s">
        <v>342</v>
      </c>
      <c r="J460" s="38" t="s">
        <v>343</v>
      </c>
      <c r="K460" s="38">
        <v>1</v>
      </c>
      <c r="L460" s="40">
        <v>43040</v>
      </c>
      <c r="M460" s="40">
        <v>43099</v>
      </c>
      <c r="N460" s="61">
        <f t="shared" si="109"/>
        <v>8.4285714285714288</v>
      </c>
      <c r="O460" s="38" t="s">
        <v>1590</v>
      </c>
      <c r="P460" s="38" t="s">
        <v>2506</v>
      </c>
      <c r="Q460" s="38">
        <v>1</v>
      </c>
      <c r="R460" s="42">
        <f t="shared" si="112"/>
        <v>100</v>
      </c>
      <c r="S460" s="43">
        <f t="shared" si="113"/>
        <v>8.4285714285714288</v>
      </c>
      <c r="T460" s="43">
        <f t="shared" si="114"/>
        <v>8.4285714285714288</v>
      </c>
      <c r="U460" s="43">
        <f t="shared" si="115"/>
        <v>8.4285714285714288</v>
      </c>
      <c r="V460" s="38"/>
      <c r="W460" s="44" t="str">
        <f t="shared" si="116"/>
        <v>CUMPLIDA</v>
      </c>
      <c r="X460" s="44" t="str">
        <f t="shared" si="117"/>
        <v>CUMPLIDO</v>
      </c>
      <c r="Y460" s="104" t="s">
        <v>216</v>
      </c>
      <c r="Z460" s="35" t="str">
        <f t="shared" si="122"/>
        <v>H39R16</v>
      </c>
      <c r="AA460" s="45">
        <f t="shared" si="111"/>
        <v>1</v>
      </c>
      <c r="AB460" s="45" t="str">
        <f t="shared" si="123"/>
        <v>H39R16 - 1</v>
      </c>
      <c r="AC460" s="46">
        <f t="shared" si="119"/>
        <v>5</v>
      </c>
      <c r="AD460" s="46">
        <f t="shared" si="120"/>
        <v>5</v>
      </c>
      <c r="AE460" s="46" t="str">
        <f t="shared" si="118"/>
        <v>H39R16.</v>
      </c>
      <c r="AF460" s="46" t="str">
        <f t="shared" si="121"/>
        <v>H39R16</v>
      </c>
      <c r="AG460" s="107"/>
      <c r="AH460" s="107"/>
    </row>
    <row r="461" spans="1:34" s="108" customFormat="1" ht="350.1" customHeight="1" x14ac:dyDescent="0.2">
      <c r="A461" s="35">
        <f>IF(ISBLANK(D461),"",COUNTA($D$2:D461))</f>
        <v>371</v>
      </c>
      <c r="B461" s="36">
        <f t="shared" si="110"/>
        <v>460</v>
      </c>
      <c r="C461" s="38"/>
      <c r="D461" s="38" t="s">
        <v>668</v>
      </c>
      <c r="E461" s="45">
        <v>1405004</v>
      </c>
      <c r="F461" s="39" t="s">
        <v>187</v>
      </c>
      <c r="G461" s="39" t="s">
        <v>188</v>
      </c>
      <c r="H461" s="39" t="s">
        <v>244</v>
      </c>
      <c r="I461" s="39" t="s">
        <v>245</v>
      </c>
      <c r="J461" s="38" t="s">
        <v>66</v>
      </c>
      <c r="K461" s="38">
        <v>1</v>
      </c>
      <c r="L461" s="40">
        <v>43040</v>
      </c>
      <c r="M461" s="40">
        <v>43099</v>
      </c>
      <c r="N461" s="61">
        <f t="shared" si="109"/>
        <v>8.4285714285714288</v>
      </c>
      <c r="O461" s="38" t="s">
        <v>1589</v>
      </c>
      <c r="P461" s="36" t="s">
        <v>2506</v>
      </c>
      <c r="Q461" s="38">
        <v>1</v>
      </c>
      <c r="R461" s="42">
        <f t="shared" si="112"/>
        <v>100</v>
      </c>
      <c r="S461" s="43">
        <f t="shared" si="113"/>
        <v>8.4285714285714288</v>
      </c>
      <c r="T461" s="43">
        <f t="shared" si="114"/>
        <v>8.4285714285714288</v>
      </c>
      <c r="U461" s="43">
        <f t="shared" si="115"/>
        <v>8.4285714285714288</v>
      </c>
      <c r="V461" s="38"/>
      <c r="W461" s="44" t="str">
        <f t="shared" si="116"/>
        <v>CUMPLIDA</v>
      </c>
      <c r="X461" s="44" t="str">
        <f t="shared" si="117"/>
        <v>CUMPLIDO</v>
      </c>
      <c r="Y461" s="104" t="s">
        <v>216</v>
      </c>
      <c r="Z461" s="35" t="str">
        <f t="shared" si="122"/>
        <v>H41R16</v>
      </c>
      <c r="AA461" s="45">
        <f t="shared" si="111"/>
        <v>1</v>
      </c>
      <c r="AB461" s="45" t="str">
        <f t="shared" si="123"/>
        <v>H41R16 - 1</v>
      </c>
      <c r="AC461" s="46">
        <f t="shared" si="119"/>
        <v>5</v>
      </c>
      <c r="AD461" s="46">
        <f t="shared" si="120"/>
        <v>5</v>
      </c>
      <c r="AE461" s="46" t="str">
        <f t="shared" si="118"/>
        <v>H41R16.</v>
      </c>
      <c r="AF461" s="46" t="str">
        <f t="shared" si="121"/>
        <v>H41R16</v>
      </c>
      <c r="AG461" s="107"/>
      <c r="AH461" s="107"/>
    </row>
    <row r="462" spans="1:34" s="108" customFormat="1" ht="350.1" customHeight="1" x14ac:dyDescent="0.2">
      <c r="A462" s="35">
        <f>IF(ISBLANK(D462),"",COUNTA($D$2:D462))</f>
        <v>372</v>
      </c>
      <c r="B462" s="36">
        <f t="shared" si="110"/>
        <v>461</v>
      </c>
      <c r="C462" s="38"/>
      <c r="D462" s="38" t="s">
        <v>776</v>
      </c>
      <c r="E462" s="45">
        <v>1405004</v>
      </c>
      <c r="F462" s="39" t="s">
        <v>758</v>
      </c>
      <c r="G462" s="39" t="s">
        <v>189</v>
      </c>
      <c r="H462" s="39" t="s">
        <v>246</v>
      </c>
      <c r="I462" s="39" t="s">
        <v>247</v>
      </c>
      <c r="J462" s="38" t="s">
        <v>248</v>
      </c>
      <c r="K462" s="38">
        <v>1</v>
      </c>
      <c r="L462" s="40">
        <v>43040</v>
      </c>
      <c r="M462" s="40">
        <v>43099</v>
      </c>
      <c r="N462" s="61">
        <f>(+M462-L462)/7</f>
        <v>8.4285714285714288</v>
      </c>
      <c r="O462" s="38" t="s">
        <v>1589</v>
      </c>
      <c r="P462" s="36" t="s">
        <v>2506</v>
      </c>
      <c r="Q462" s="38">
        <v>1</v>
      </c>
      <c r="R462" s="42">
        <f t="shared" si="112"/>
        <v>100</v>
      </c>
      <c r="S462" s="43">
        <f t="shared" si="113"/>
        <v>8.4285714285714288</v>
      </c>
      <c r="T462" s="43">
        <f t="shared" si="114"/>
        <v>8.4285714285714288</v>
      </c>
      <c r="U462" s="43">
        <f t="shared" si="115"/>
        <v>8.4285714285714288</v>
      </c>
      <c r="V462" s="38"/>
      <c r="W462" s="44" t="str">
        <f t="shared" si="116"/>
        <v>CUMPLIDA</v>
      </c>
      <c r="X462" s="44" t="str">
        <f t="shared" si="117"/>
        <v>CUMPLIDO</v>
      </c>
      <c r="Y462" s="104" t="s">
        <v>216</v>
      </c>
      <c r="Z462" s="35" t="str">
        <f t="shared" si="122"/>
        <v>H44R16</v>
      </c>
      <c r="AA462" s="45">
        <f t="shared" si="111"/>
        <v>1</v>
      </c>
      <c r="AB462" s="45" t="str">
        <f t="shared" si="123"/>
        <v>H44R16 - 1</v>
      </c>
      <c r="AC462" s="46">
        <f t="shared" si="119"/>
        <v>5</v>
      </c>
      <c r="AD462" s="46">
        <f t="shared" si="120"/>
        <v>5</v>
      </c>
      <c r="AE462" s="46" t="str">
        <f t="shared" si="118"/>
        <v>H44R16.</v>
      </c>
      <c r="AF462" s="46" t="str">
        <f t="shared" si="121"/>
        <v>H44R16</v>
      </c>
      <c r="AG462" s="107"/>
      <c r="AH462" s="107"/>
    </row>
    <row r="463" spans="1:34" s="108" customFormat="1" ht="350.1" customHeight="1" x14ac:dyDescent="0.2">
      <c r="A463" s="35">
        <f>IF(ISBLANK(D463),"",COUNTA($D$2:D463))</f>
        <v>373</v>
      </c>
      <c r="B463" s="36">
        <f t="shared" si="110"/>
        <v>462</v>
      </c>
      <c r="C463" s="38"/>
      <c r="D463" s="38" t="s">
        <v>776</v>
      </c>
      <c r="E463" s="45">
        <v>1405004</v>
      </c>
      <c r="F463" s="39" t="s">
        <v>190</v>
      </c>
      <c r="G463" s="39" t="s">
        <v>191</v>
      </c>
      <c r="H463" s="39" t="s">
        <v>249</v>
      </c>
      <c r="I463" s="39" t="s">
        <v>250</v>
      </c>
      <c r="J463" s="38" t="s">
        <v>248</v>
      </c>
      <c r="K463" s="38">
        <v>1</v>
      </c>
      <c r="L463" s="40">
        <v>43040</v>
      </c>
      <c r="M463" s="40">
        <v>43099</v>
      </c>
      <c r="N463" s="61">
        <f t="shared" si="109"/>
        <v>8.4285714285714288</v>
      </c>
      <c r="O463" s="38" t="s">
        <v>1589</v>
      </c>
      <c r="P463" s="36" t="s">
        <v>2506</v>
      </c>
      <c r="Q463" s="38">
        <v>1</v>
      </c>
      <c r="R463" s="42">
        <f t="shared" si="112"/>
        <v>100</v>
      </c>
      <c r="S463" s="43">
        <f t="shared" si="113"/>
        <v>8.4285714285714288</v>
      </c>
      <c r="T463" s="43">
        <f t="shared" si="114"/>
        <v>8.4285714285714288</v>
      </c>
      <c r="U463" s="43">
        <f t="shared" si="115"/>
        <v>8.4285714285714288</v>
      </c>
      <c r="V463" s="38"/>
      <c r="W463" s="44" t="str">
        <f t="shared" si="116"/>
        <v>CUMPLIDA</v>
      </c>
      <c r="X463" s="44" t="str">
        <f t="shared" si="117"/>
        <v>CUMPLIDO</v>
      </c>
      <c r="Y463" s="104" t="s">
        <v>216</v>
      </c>
      <c r="Z463" s="35" t="str">
        <f t="shared" si="122"/>
        <v>H54R16</v>
      </c>
      <c r="AA463" s="45">
        <f t="shared" si="111"/>
        <v>1</v>
      </c>
      <c r="AB463" s="45" t="str">
        <f t="shared" si="123"/>
        <v>H54R16 - 1</v>
      </c>
      <c r="AC463" s="46">
        <f t="shared" si="119"/>
        <v>5</v>
      </c>
      <c r="AD463" s="46">
        <f t="shared" si="120"/>
        <v>5</v>
      </c>
      <c r="AE463" s="46" t="str">
        <f t="shared" si="118"/>
        <v>H54R16.</v>
      </c>
      <c r="AF463" s="46" t="str">
        <f t="shared" si="121"/>
        <v>H54R16</v>
      </c>
      <c r="AG463" s="107"/>
      <c r="AH463" s="107"/>
    </row>
    <row r="464" spans="1:34" s="108" customFormat="1" ht="350.1" customHeight="1" x14ac:dyDescent="0.2">
      <c r="A464" s="35">
        <f>IF(ISBLANK(D464),"",COUNTA($D$2:D464))</f>
        <v>374</v>
      </c>
      <c r="B464" s="36">
        <f t="shared" si="110"/>
        <v>463</v>
      </c>
      <c r="C464" s="38"/>
      <c r="D464" s="38" t="s">
        <v>668</v>
      </c>
      <c r="E464" s="45">
        <v>1405004</v>
      </c>
      <c r="F464" s="39" t="s">
        <v>453</v>
      </c>
      <c r="G464" s="39" t="s">
        <v>454</v>
      </c>
      <c r="H464" s="39" t="s">
        <v>1109</v>
      </c>
      <c r="I464" s="39" t="s">
        <v>1104</v>
      </c>
      <c r="J464" s="38" t="s">
        <v>1099</v>
      </c>
      <c r="K464" s="38">
        <v>1</v>
      </c>
      <c r="L464" s="40">
        <v>43862</v>
      </c>
      <c r="M464" s="40">
        <v>43979</v>
      </c>
      <c r="N464" s="61">
        <f t="shared" si="109"/>
        <v>16.714285714285715</v>
      </c>
      <c r="O464" s="38" t="s">
        <v>1599</v>
      </c>
      <c r="P464" s="38" t="s">
        <v>2590</v>
      </c>
      <c r="Q464" s="38">
        <v>1</v>
      </c>
      <c r="R464" s="42">
        <f t="shared" si="112"/>
        <v>100</v>
      </c>
      <c r="S464" s="43">
        <f t="shared" si="113"/>
        <v>16.714285714285715</v>
      </c>
      <c r="T464" s="43">
        <f t="shared" si="114"/>
        <v>16.714285714285715</v>
      </c>
      <c r="U464" s="43">
        <f t="shared" si="115"/>
        <v>16.714285714285715</v>
      </c>
      <c r="V464" s="38"/>
      <c r="W464" s="44" t="str">
        <f t="shared" si="116"/>
        <v>CUMPLIDA</v>
      </c>
      <c r="X464" s="44" t="str">
        <f t="shared" si="117"/>
        <v>CUMPLIDO</v>
      </c>
      <c r="Y464" s="104" t="s">
        <v>216</v>
      </c>
      <c r="Z464" s="35" t="str">
        <f t="shared" si="122"/>
        <v>H58R16</v>
      </c>
      <c r="AA464" s="45">
        <f t="shared" si="111"/>
        <v>1</v>
      </c>
      <c r="AB464" s="45" t="str">
        <f t="shared" si="123"/>
        <v>H58R16 - 1</v>
      </c>
      <c r="AC464" s="46">
        <f t="shared" si="119"/>
        <v>5</v>
      </c>
      <c r="AD464" s="46">
        <f t="shared" si="120"/>
        <v>5</v>
      </c>
      <c r="AE464" s="46" t="str">
        <f t="shared" si="118"/>
        <v>H58R16.</v>
      </c>
      <c r="AF464" s="46" t="str">
        <f t="shared" si="121"/>
        <v>H58R16</v>
      </c>
      <c r="AG464" s="107"/>
      <c r="AH464" s="107"/>
    </row>
    <row r="465" spans="1:34" s="108" customFormat="1" ht="350.1" customHeight="1" x14ac:dyDescent="0.2">
      <c r="A465" s="35">
        <f>IF(ISBLANK(D465),"",COUNTA($D$2:D465))</f>
        <v>375</v>
      </c>
      <c r="B465" s="36">
        <f t="shared" si="110"/>
        <v>464</v>
      </c>
      <c r="C465" s="38"/>
      <c r="D465" s="38" t="s">
        <v>668</v>
      </c>
      <c r="E465" s="45">
        <v>1103002</v>
      </c>
      <c r="F465" s="39" t="s">
        <v>252</v>
      </c>
      <c r="G465" s="39" t="s">
        <v>612</v>
      </c>
      <c r="H465" s="39" t="s">
        <v>267</v>
      </c>
      <c r="I465" s="39" t="s">
        <v>251</v>
      </c>
      <c r="J465" s="38" t="s">
        <v>133</v>
      </c>
      <c r="K465" s="38">
        <v>3</v>
      </c>
      <c r="L465" s="40">
        <v>43040</v>
      </c>
      <c r="M465" s="40">
        <v>43403</v>
      </c>
      <c r="N465" s="61">
        <f t="shared" si="109"/>
        <v>51.857142857142854</v>
      </c>
      <c r="O465" s="38" t="s">
        <v>2762</v>
      </c>
      <c r="P465" s="36" t="s">
        <v>2588</v>
      </c>
      <c r="Q465" s="38">
        <v>0.9</v>
      </c>
      <c r="R465" s="42">
        <f t="shared" si="112"/>
        <v>30</v>
      </c>
      <c r="S465" s="43">
        <f t="shared" si="113"/>
        <v>15.557142857142855</v>
      </c>
      <c r="T465" s="43">
        <f t="shared" si="114"/>
        <v>15.557142857142855</v>
      </c>
      <c r="U465" s="43">
        <f t="shared" si="115"/>
        <v>51.857142857142854</v>
      </c>
      <c r="V465" s="38"/>
      <c r="W465" s="44" t="str">
        <f t="shared" si="116"/>
        <v>VENCIDA</v>
      </c>
      <c r="X465" s="44" t="str">
        <f t="shared" si="117"/>
        <v>VENCIDO</v>
      </c>
      <c r="Y465" s="104" t="s">
        <v>216</v>
      </c>
      <c r="Z465" s="35" t="str">
        <f t="shared" si="122"/>
        <v>H59R16</v>
      </c>
      <c r="AA465" s="45">
        <f t="shared" si="111"/>
        <v>1</v>
      </c>
      <c r="AB465" s="45" t="str">
        <f t="shared" si="123"/>
        <v>H59R16 - 1</v>
      </c>
      <c r="AC465" s="46">
        <f t="shared" si="119"/>
        <v>1</v>
      </c>
      <c r="AD465" s="46">
        <f t="shared" si="120"/>
        <v>1</v>
      </c>
      <c r="AE465" s="46" t="str">
        <f t="shared" si="118"/>
        <v>H59R16.</v>
      </c>
      <c r="AF465" s="46" t="str">
        <f t="shared" si="121"/>
        <v>H59R16</v>
      </c>
      <c r="AG465" s="107"/>
      <c r="AH465" s="107"/>
    </row>
    <row r="466" spans="1:34" s="108" customFormat="1" ht="350.1" customHeight="1" x14ac:dyDescent="0.2">
      <c r="A466" s="35">
        <f>IF(ISBLANK(D466),"",COUNTA($D$2:D466))</f>
        <v>376</v>
      </c>
      <c r="B466" s="36">
        <f t="shared" si="110"/>
        <v>465</v>
      </c>
      <c r="C466" s="38"/>
      <c r="D466" s="38" t="s">
        <v>668</v>
      </c>
      <c r="E466" s="45">
        <v>1405004</v>
      </c>
      <c r="F466" s="39" t="s">
        <v>257</v>
      </c>
      <c r="G466" s="39" t="s">
        <v>192</v>
      </c>
      <c r="H466" s="39" t="s">
        <v>253</v>
      </c>
      <c r="I466" s="39" t="s">
        <v>254</v>
      </c>
      <c r="J466" s="38" t="s">
        <v>8</v>
      </c>
      <c r="K466" s="38">
        <v>1</v>
      </c>
      <c r="L466" s="40">
        <v>43040</v>
      </c>
      <c r="M466" s="40">
        <v>43159</v>
      </c>
      <c r="N466" s="61">
        <f t="shared" si="109"/>
        <v>17</v>
      </c>
      <c r="O466" s="38" t="s">
        <v>1589</v>
      </c>
      <c r="P466" s="36" t="s">
        <v>2506</v>
      </c>
      <c r="Q466" s="38">
        <v>1</v>
      </c>
      <c r="R466" s="42">
        <f t="shared" si="112"/>
        <v>100</v>
      </c>
      <c r="S466" s="43">
        <f t="shared" si="113"/>
        <v>17</v>
      </c>
      <c r="T466" s="43">
        <f t="shared" si="114"/>
        <v>17</v>
      </c>
      <c r="U466" s="43">
        <f t="shared" si="115"/>
        <v>17</v>
      </c>
      <c r="V466" s="38"/>
      <c r="W466" s="44" t="str">
        <f t="shared" si="116"/>
        <v>CUMPLIDA</v>
      </c>
      <c r="X466" s="44" t="str">
        <f t="shared" si="117"/>
        <v>CUMPLIDO</v>
      </c>
      <c r="Y466" s="104" t="s">
        <v>216</v>
      </c>
      <c r="Z466" s="35" t="str">
        <f t="shared" si="122"/>
        <v>H61R16</v>
      </c>
      <c r="AA466" s="45">
        <f t="shared" si="111"/>
        <v>1</v>
      </c>
      <c r="AB466" s="45" t="str">
        <f t="shared" si="123"/>
        <v>H61R16 - 1</v>
      </c>
      <c r="AC466" s="46">
        <f t="shared" si="119"/>
        <v>5</v>
      </c>
      <c r="AD466" s="46">
        <f t="shared" si="120"/>
        <v>5</v>
      </c>
      <c r="AE466" s="46" t="str">
        <f t="shared" si="118"/>
        <v>H61R16.</v>
      </c>
      <c r="AF466" s="46" t="str">
        <f t="shared" si="121"/>
        <v>H61R16</v>
      </c>
      <c r="AG466" s="107"/>
      <c r="AH466" s="107"/>
    </row>
    <row r="467" spans="1:34" s="108" customFormat="1" ht="350.1" customHeight="1" x14ac:dyDescent="0.2">
      <c r="A467" s="35">
        <f>IF(ISBLANK(D467),"",COUNTA($D$2:D467))</f>
        <v>377</v>
      </c>
      <c r="B467" s="36">
        <f t="shared" si="110"/>
        <v>466</v>
      </c>
      <c r="C467" s="38"/>
      <c r="D467" s="38" t="s">
        <v>669</v>
      </c>
      <c r="E467" s="45">
        <v>1103002</v>
      </c>
      <c r="F467" s="39" t="s">
        <v>193</v>
      </c>
      <c r="G467" s="39" t="s">
        <v>194</v>
      </c>
      <c r="H467" s="39" t="s">
        <v>255</v>
      </c>
      <c r="I467" s="39" t="s">
        <v>256</v>
      </c>
      <c r="J467" s="38" t="s">
        <v>258</v>
      </c>
      <c r="K467" s="38">
        <v>1</v>
      </c>
      <c r="L467" s="40">
        <v>43160</v>
      </c>
      <c r="M467" s="40">
        <v>43189</v>
      </c>
      <c r="N467" s="61">
        <f t="shared" si="109"/>
        <v>4.1428571428571432</v>
      </c>
      <c r="O467" s="38" t="s">
        <v>1589</v>
      </c>
      <c r="P467" s="36" t="s">
        <v>2506</v>
      </c>
      <c r="Q467" s="38">
        <v>1</v>
      </c>
      <c r="R467" s="42">
        <f t="shared" si="112"/>
        <v>100</v>
      </c>
      <c r="S467" s="43">
        <f t="shared" si="113"/>
        <v>4.1428571428571432</v>
      </c>
      <c r="T467" s="43">
        <f t="shared" si="114"/>
        <v>4.1428571428571432</v>
      </c>
      <c r="U467" s="43">
        <f t="shared" si="115"/>
        <v>4.1428571428571432</v>
      </c>
      <c r="V467" s="38"/>
      <c r="W467" s="44" t="str">
        <f t="shared" si="116"/>
        <v>CUMPLIDA</v>
      </c>
      <c r="X467" s="44" t="str">
        <f t="shared" si="117"/>
        <v>CUMPLIDO</v>
      </c>
      <c r="Y467" s="104" t="s">
        <v>216</v>
      </c>
      <c r="Z467" s="35" t="str">
        <f t="shared" si="122"/>
        <v>H62R16</v>
      </c>
      <c r="AA467" s="45">
        <f t="shared" si="111"/>
        <v>1</v>
      </c>
      <c r="AB467" s="45" t="str">
        <f t="shared" si="123"/>
        <v>H62R16 - 1</v>
      </c>
      <c r="AC467" s="46">
        <f t="shared" si="119"/>
        <v>5</v>
      </c>
      <c r="AD467" s="46">
        <f t="shared" si="120"/>
        <v>5</v>
      </c>
      <c r="AE467" s="46" t="str">
        <f t="shared" si="118"/>
        <v>H62R16.</v>
      </c>
      <c r="AF467" s="46" t="str">
        <f t="shared" si="121"/>
        <v>H62R16</v>
      </c>
      <c r="AG467" s="107"/>
      <c r="AH467" s="107"/>
    </row>
    <row r="468" spans="1:34" s="108" customFormat="1" ht="350.1" customHeight="1" x14ac:dyDescent="0.2">
      <c r="A468" s="35">
        <f>IF(ISBLANK(D468),"",COUNTA($D$2:D468))</f>
        <v>378</v>
      </c>
      <c r="B468" s="36">
        <f t="shared" si="110"/>
        <v>467</v>
      </c>
      <c r="C468" s="38"/>
      <c r="D468" s="38" t="s">
        <v>668</v>
      </c>
      <c r="E468" s="45">
        <v>1405004</v>
      </c>
      <c r="F468" s="39" t="s">
        <v>2064</v>
      </c>
      <c r="G468" s="39" t="s">
        <v>195</v>
      </c>
      <c r="H468" s="39" t="s">
        <v>345</v>
      </c>
      <c r="I468" s="39" t="s">
        <v>346</v>
      </c>
      <c r="J468" s="38" t="s">
        <v>347</v>
      </c>
      <c r="K468" s="38">
        <v>2</v>
      </c>
      <c r="L468" s="40">
        <v>43040</v>
      </c>
      <c r="M468" s="40">
        <v>43250</v>
      </c>
      <c r="N468" s="61">
        <f t="shared" si="109"/>
        <v>30</v>
      </c>
      <c r="O468" s="38" t="s">
        <v>1590</v>
      </c>
      <c r="P468" s="38" t="s">
        <v>2506</v>
      </c>
      <c r="Q468" s="38">
        <v>2</v>
      </c>
      <c r="R468" s="42">
        <f t="shared" si="112"/>
        <v>100</v>
      </c>
      <c r="S468" s="43">
        <f t="shared" si="113"/>
        <v>30</v>
      </c>
      <c r="T468" s="43">
        <f t="shared" si="114"/>
        <v>30</v>
      </c>
      <c r="U468" s="43">
        <f t="shared" si="115"/>
        <v>30</v>
      </c>
      <c r="V468" s="38"/>
      <c r="W468" s="44" t="str">
        <f t="shared" si="116"/>
        <v>CUMPLIDA</v>
      </c>
      <c r="X468" s="44" t="str">
        <f t="shared" si="117"/>
        <v>CUMPLIDO</v>
      </c>
      <c r="Y468" s="104" t="s">
        <v>216</v>
      </c>
      <c r="Z468" s="35" t="str">
        <f t="shared" si="122"/>
        <v>H63R16</v>
      </c>
      <c r="AA468" s="45">
        <f t="shared" si="111"/>
        <v>1</v>
      </c>
      <c r="AB468" s="45" t="str">
        <f t="shared" si="123"/>
        <v>H63R16 - 1</v>
      </c>
      <c r="AC468" s="46">
        <f t="shared" si="119"/>
        <v>5</v>
      </c>
      <c r="AD468" s="46">
        <f t="shared" si="120"/>
        <v>5</v>
      </c>
      <c r="AE468" s="46" t="str">
        <f t="shared" si="118"/>
        <v>H63R16.</v>
      </c>
      <c r="AF468" s="46" t="str">
        <f t="shared" si="121"/>
        <v>H63R16</v>
      </c>
      <c r="AG468" s="107"/>
      <c r="AH468" s="107"/>
    </row>
    <row r="469" spans="1:34" s="108" customFormat="1" ht="350.1" customHeight="1" x14ac:dyDescent="0.2">
      <c r="A469" s="35">
        <f>IF(ISBLANK(D469),"",COUNTA($D$2:D469))</f>
        <v>379</v>
      </c>
      <c r="B469" s="36">
        <f t="shared" si="110"/>
        <v>468</v>
      </c>
      <c r="C469" s="38"/>
      <c r="D469" s="38" t="s">
        <v>776</v>
      </c>
      <c r="E469" s="45">
        <v>1401003</v>
      </c>
      <c r="F469" s="39" t="s">
        <v>196</v>
      </c>
      <c r="G469" s="39" t="s">
        <v>197</v>
      </c>
      <c r="H469" s="39" t="s">
        <v>455</v>
      </c>
      <c r="I469" s="39" t="s">
        <v>456</v>
      </c>
      <c r="J469" s="38" t="s">
        <v>457</v>
      </c>
      <c r="K469" s="38">
        <v>1</v>
      </c>
      <c r="L469" s="40">
        <v>43040</v>
      </c>
      <c r="M469" s="40">
        <v>43159</v>
      </c>
      <c r="N469" s="61">
        <f t="shared" si="109"/>
        <v>17</v>
      </c>
      <c r="O469" s="54" t="s">
        <v>1593</v>
      </c>
      <c r="P469" s="36" t="s">
        <v>2499</v>
      </c>
      <c r="Q469" s="38">
        <v>1</v>
      </c>
      <c r="R469" s="42">
        <f t="shared" si="112"/>
        <v>100</v>
      </c>
      <c r="S469" s="43">
        <f t="shared" si="113"/>
        <v>17</v>
      </c>
      <c r="T469" s="43">
        <f t="shared" si="114"/>
        <v>17</v>
      </c>
      <c r="U469" s="43">
        <f t="shared" si="115"/>
        <v>17</v>
      </c>
      <c r="V469" s="38"/>
      <c r="W469" s="44" t="str">
        <f t="shared" si="116"/>
        <v>CUMPLIDA</v>
      </c>
      <c r="X469" s="44" t="str">
        <f t="shared" si="117"/>
        <v>CUMPLIDO</v>
      </c>
      <c r="Y469" s="104" t="s">
        <v>216</v>
      </c>
      <c r="Z469" s="35" t="str">
        <f t="shared" si="122"/>
        <v>H68R16</v>
      </c>
      <c r="AA469" s="45">
        <f t="shared" si="111"/>
        <v>1</v>
      </c>
      <c r="AB469" s="45" t="str">
        <f t="shared" si="123"/>
        <v>H68R16 - 1</v>
      </c>
      <c r="AC469" s="46">
        <f t="shared" si="119"/>
        <v>5</v>
      </c>
      <c r="AD469" s="46">
        <f t="shared" si="120"/>
        <v>5</v>
      </c>
      <c r="AE469" s="46" t="str">
        <f t="shared" si="118"/>
        <v>H68R16.</v>
      </c>
      <c r="AF469" s="46" t="str">
        <f t="shared" si="121"/>
        <v>H68R16</v>
      </c>
      <c r="AG469" s="107"/>
      <c r="AH469" s="107"/>
    </row>
    <row r="470" spans="1:34" s="108" customFormat="1" ht="350.1" customHeight="1" x14ac:dyDescent="0.2">
      <c r="A470" s="35">
        <f>IF(ISBLANK(D470),"",COUNTA($D$2:D470))</f>
        <v>380</v>
      </c>
      <c r="B470" s="36">
        <f t="shared" si="110"/>
        <v>469</v>
      </c>
      <c r="C470" s="38"/>
      <c r="D470" s="38" t="s">
        <v>668</v>
      </c>
      <c r="E470" s="45">
        <v>1101002</v>
      </c>
      <c r="F470" s="39" t="s">
        <v>288</v>
      </c>
      <c r="G470" s="39" t="s">
        <v>287</v>
      </c>
      <c r="H470" s="39" t="s">
        <v>607</v>
      </c>
      <c r="I470" s="39" t="s">
        <v>290</v>
      </c>
      <c r="J470" s="38" t="s">
        <v>632</v>
      </c>
      <c r="K470" s="38">
        <v>1</v>
      </c>
      <c r="L470" s="40">
        <v>43040</v>
      </c>
      <c r="M470" s="40">
        <v>43084</v>
      </c>
      <c r="N470" s="61">
        <f t="shared" si="109"/>
        <v>6.2857142857142856</v>
      </c>
      <c r="O470" s="38" t="s">
        <v>289</v>
      </c>
      <c r="P470" s="54" t="s">
        <v>2595</v>
      </c>
      <c r="Q470" s="38">
        <v>1</v>
      </c>
      <c r="R470" s="42">
        <f t="shared" si="112"/>
        <v>100</v>
      </c>
      <c r="S470" s="43">
        <f t="shared" si="113"/>
        <v>6.2857142857142856</v>
      </c>
      <c r="T470" s="43">
        <f t="shared" si="114"/>
        <v>6.2857142857142856</v>
      </c>
      <c r="U470" s="43">
        <f t="shared" si="115"/>
        <v>6.2857142857142856</v>
      </c>
      <c r="V470" s="38"/>
      <c r="W470" s="44" t="str">
        <f t="shared" si="116"/>
        <v>CUMPLIDA</v>
      </c>
      <c r="X470" s="44" t="str">
        <f t="shared" si="117"/>
        <v>CUMPLIDO</v>
      </c>
      <c r="Y470" s="104" t="s">
        <v>216</v>
      </c>
      <c r="Z470" s="35" t="str">
        <f t="shared" si="122"/>
        <v>H71R16</v>
      </c>
      <c r="AA470" s="45">
        <f t="shared" si="111"/>
        <v>1</v>
      </c>
      <c r="AB470" s="45" t="str">
        <f t="shared" si="123"/>
        <v>H71R16 - 1</v>
      </c>
      <c r="AC470" s="46">
        <f t="shared" si="119"/>
        <v>5</v>
      </c>
      <c r="AD470" s="46">
        <f t="shared" si="120"/>
        <v>5</v>
      </c>
      <c r="AE470" s="46" t="str">
        <f t="shared" si="118"/>
        <v>H71R16.</v>
      </c>
      <c r="AF470" s="46" t="str">
        <f t="shared" si="121"/>
        <v>H71R16</v>
      </c>
      <c r="AG470" s="107"/>
      <c r="AH470" s="107"/>
    </row>
    <row r="471" spans="1:34" s="108" customFormat="1" ht="350.1" customHeight="1" x14ac:dyDescent="0.2">
      <c r="A471" s="35" t="str">
        <f>IF(ISBLANK(D471),"",COUNTA($D$2:D471))</f>
        <v/>
      </c>
      <c r="B471" s="36">
        <f t="shared" si="110"/>
        <v>470</v>
      </c>
      <c r="C471" s="38"/>
      <c r="D471" s="38"/>
      <c r="E471" s="45">
        <v>1101002</v>
      </c>
      <c r="F471" s="39" t="s">
        <v>1525</v>
      </c>
      <c r="G471" s="39" t="s">
        <v>287</v>
      </c>
      <c r="H471" s="39" t="s">
        <v>608</v>
      </c>
      <c r="I471" s="39" t="s">
        <v>291</v>
      </c>
      <c r="J471" s="38" t="s">
        <v>292</v>
      </c>
      <c r="K471" s="38">
        <v>1</v>
      </c>
      <c r="L471" s="40">
        <v>43282</v>
      </c>
      <c r="M471" s="40">
        <v>43373</v>
      </c>
      <c r="N471" s="61">
        <f t="shared" si="109"/>
        <v>13</v>
      </c>
      <c r="O471" s="38" t="s">
        <v>289</v>
      </c>
      <c r="P471" s="54" t="s">
        <v>2595</v>
      </c>
      <c r="Q471" s="38">
        <v>1</v>
      </c>
      <c r="R471" s="42">
        <f t="shared" si="112"/>
        <v>100</v>
      </c>
      <c r="S471" s="43">
        <f t="shared" si="113"/>
        <v>13</v>
      </c>
      <c r="T471" s="43">
        <f t="shared" si="114"/>
        <v>13</v>
      </c>
      <c r="U471" s="43">
        <f t="shared" si="115"/>
        <v>13</v>
      </c>
      <c r="V471" s="38"/>
      <c r="W471" s="44" t="str">
        <f t="shared" si="116"/>
        <v>CUMPLIDA</v>
      </c>
      <c r="X471" s="44" t="str">
        <f t="shared" si="117"/>
        <v/>
      </c>
      <c r="Y471" s="104" t="s">
        <v>216</v>
      </c>
      <c r="Z471" s="35" t="str">
        <f t="shared" si="122"/>
        <v>H71R16</v>
      </c>
      <c r="AA471" s="45">
        <f t="shared" si="111"/>
        <v>2</v>
      </c>
      <c r="AB471" s="45" t="str">
        <f t="shared" si="123"/>
        <v>H71R16 - 2</v>
      </c>
      <c r="AC471" s="46">
        <f t="shared" si="119"/>
        <v>5</v>
      </c>
      <c r="AD471" s="46">
        <f t="shared" si="120"/>
        <v>5</v>
      </c>
      <c r="AE471" s="46" t="str">
        <f t="shared" si="118"/>
        <v>H71R16.</v>
      </c>
      <c r="AF471" s="46" t="str">
        <f t="shared" si="121"/>
        <v>H71R16</v>
      </c>
      <c r="AG471" s="107"/>
      <c r="AH471" s="107"/>
    </row>
    <row r="472" spans="1:34" s="108" customFormat="1" ht="350.1" customHeight="1" x14ac:dyDescent="0.2">
      <c r="A472" s="35">
        <f>IF(ISBLANK(D472),"",COUNTA($D$2:D472))</f>
        <v>381</v>
      </c>
      <c r="B472" s="36">
        <f t="shared" si="110"/>
        <v>471</v>
      </c>
      <c r="C472" s="38"/>
      <c r="D472" s="38" t="s">
        <v>668</v>
      </c>
      <c r="E472" s="45">
        <v>1101002</v>
      </c>
      <c r="F472" s="39" t="s">
        <v>633</v>
      </c>
      <c r="G472" s="39" t="s">
        <v>198</v>
      </c>
      <c r="H472" s="39" t="s">
        <v>293</v>
      </c>
      <c r="I472" s="39" t="s">
        <v>294</v>
      </c>
      <c r="J472" s="38" t="s">
        <v>295</v>
      </c>
      <c r="K472" s="38">
        <v>1</v>
      </c>
      <c r="L472" s="40">
        <v>43132</v>
      </c>
      <c r="M472" s="40">
        <v>43189</v>
      </c>
      <c r="N472" s="61">
        <f t="shared" si="109"/>
        <v>8.1428571428571423</v>
      </c>
      <c r="O472" s="38" t="s">
        <v>289</v>
      </c>
      <c r="P472" s="54" t="s">
        <v>2595</v>
      </c>
      <c r="Q472" s="38">
        <v>1</v>
      </c>
      <c r="R472" s="42">
        <f t="shared" si="112"/>
        <v>100</v>
      </c>
      <c r="S472" s="43">
        <f t="shared" si="113"/>
        <v>8.1428571428571423</v>
      </c>
      <c r="T472" s="43">
        <f t="shared" si="114"/>
        <v>8.1428571428571423</v>
      </c>
      <c r="U472" s="43">
        <f t="shared" si="115"/>
        <v>8.1428571428571423</v>
      </c>
      <c r="V472" s="38"/>
      <c r="W472" s="44" t="str">
        <f t="shared" si="116"/>
        <v>CUMPLIDA</v>
      </c>
      <c r="X472" s="44" t="str">
        <f t="shared" si="117"/>
        <v>CUMPLIDO</v>
      </c>
      <c r="Y472" s="104" t="s">
        <v>216</v>
      </c>
      <c r="Z472" s="35" t="str">
        <f t="shared" si="122"/>
        <v>H72R16</v>
      </c>
      <c r="AA472" s="45">
        <f t="shared" si="111"/>
        <v>1</v>
      </c>
      <c r="AB472" s="45" t="str">
        <f t="shared" si="123"/>
        <v>H72R16 - 1</v>
      </c>
      <c r="AC472" s="46">
        <f t="shared" si="119"/>
        <v>5</v>
      </c>
      <c r="AD472" s="46">
        <f t="shared" si="120"/>
        <v>5</v>
      </c>
      <c r="AE472" s="46" t="str">
        <f t="shared" si="118"/>
        <v>H72R16.</v>
      </c>
      <c r="AF472" s="46" t="str">
        <f t="shared" si="121"/>
        <v>H72R16</v>
      </c>
      <c r="AG472" s="107"/>
      <c r="AH472" s="107"/>
    </row>
    <row r="473" spans="1:34" s="108" customFormat="1" ht="350.1" customHeight="1" x14ac:dyDescent="0.2">
      <c r="A473" s="35">
        <f>IF(ISBLANK(D473),"",COUNTA($D$2:D473))</f>
        <v>382</v>
      </c>
      <c r="B473" s="36">
        <f t="shared" si="110"/>
        <v>472</v>
      </c>
      <c r="C473" s="38"/>
      <c r="D473" s="38" t="s">
        <v>1201</v>
      </c>
      <c r="E473" s="45">
        <v>1405004</v>
      </c>
      <c r="F473" s="39" t="s">
        <v>649</v>
      </c>
      <c r="G473" s="39" t="s">
        <v>199</v>
      </c>
      <c r="H473" s="39" t="s">
        <v>648</v>
      </c>
      <c r="I473" s="39" t="s">
        <v>650</v>
      </c>
      <c r="J473" s="38" t="s">
        <v>651</v>
      </c>
      <c r="K473" s="38">
        <v>2</v>
      </c>
      <c r="L473" s="40">
        <v>43101</v>
      </c>
      <c r="M473" s="40">
        <v>43403</v>
      </c>
      <c r="N473" s="61">
        <f t="shared" si="109"/>
        <v>43.142857142857146</v>
      </c>
      <c r="O473" s="38" t="s">
        <v>332</v>
      </c>
      <c r="P473" s="36" t="s">
        <v>2445</v>
      </c>
      <c r="Q473" s="38">
        <v>2</v>
      </c>
      <c r="R473" s="42">
        <f t="shared" si="112"/>
        <v>100</v>
      </c>
      <c r="S473" s="43">
        <f t="shared" si="113"/>
        <v>43.142857142857146</v>
      </c>
      <c r="T473" s="43">
        <f t="shared" si="114"/>
        <v>43.142857142857146</v>
      </c>
      <c r="U473" s="43">
        <f t="shared" si="115"/>
        <v>43.142857142857146</v>
      </c>
      <c r="V473" s="38"/>
      <c r="W473" s="44" t="str">
        <f t="shared" si="116"/>
        <v>CUMPLIDA</v>
      </c>
      <c r="X473" s="44" t="str">
        <f t="shared" si="117"/>
        <v>CUMPLIDO</v>
      </c>
      <c r="Y473" s="104" t="s">
        <v>216</v>
      </c>
      <c r="Z473" s="35" t="str">
        <f t="shared" si="122"/>
        <v>H78R16</v>
      </c>
      <c r="AA473" s="45">
        <f t="shared" si="111"/>
        <v>1</v>
      </c>
      <c r="AB473" s="45" t="str">
        <f t="shared" si="123"/>
        <v>H78R16 - 1</v>
      </c>
      <c r="AC473" s="46">
        <f t="shared" si="119"/>
        <v>5</v>
      </c>
      <c r="AD473" s="46">
        <f t="shared" si="120"/>
        <v>5</v>
      </c>
      <c r="AE473" s="46" t="str">
        <f t="shared" si="118"/>
        <v>H78R16.</v>
      </c>
      <c r="AF473" s="46" t="str">
        <f t="shared" si="121"/>
        <v>H78R16</v>
      </c>
      <c r="AG473" s="107"/>
      <c r="AH473" s="107"/>
    </row>
    <row r="474" spans="1:34" s="108" customFormat="1" ht="350.1" customHeight="1" x14ac:dyDescent="0.2">
      <c r="A474" s="35">
        <f>IF(ISBLANK(D474),"",COUNTA($D$2:D474))</f>
        <v>383</v>
      </c>
      <c r="B474" s="36">
        <f t="shared" si="110"/>
        <v>473</v>
      </c>
      <c r="C474" s="38"/>
      <c r="D474" s="38" t="s">
        <v>668</v>
      </c>
      <c r="E474" s="45">
        <v>1404002</v>
      </c>
      <c r="F474" s="39" t="s">
        <v>961</v>
      </c>
      <c r="G474" s="39" t="s">
        <v>200</v>
      </c>
      <c r="H474" s="39" t="s">
        <v>299</v>
      </c>
      <c r="I474" s="39" t="s">
        <v>300</v>
      </c>
      <c r="J474" s="38" t="s">
        <v>7</v>
      </c>
      <c r="K474" s="38">
        <v>1</v>
      </c>
      <c r="L474" s="40">
        <v>43040</v>
      </c>
      <c r="M474" s="40">
        <v>43099</v>
      </c>
      <c r="N474" s="61">
        <f t="shared" ref="N474:N536" si="124">(+M474-L474)/7</f>
        <v>8.4285714285714288</v>
      </c>
      <c r="O474" s="38" t="s">
        <v>298</v>
      </c>
      <c r="P474" s="38" t="s">
        <v>2445</v>
      </c>
      <c r="Q474" s="38">
        <v>1</v>
      </c>
      <c r="R474" s="42">
        <f t="shared" si="112"/>
        <v>100</v>
      </c>
      <c r="S474" s="43">
        <f t="shared" si="113"/>
        <v>8.4285714285714288</v>
      </c>
      <c r="T474" s="43">
        <f t="shared" si="114"/>
        <v>8.4285714285714288</v>
      </c>
      <c r="U474" s="43">
        <f t="shared" si="115"/>
        <v>8.4285714285714288</v>
      </c>
      <c r="V474" s="38"/>
      <c r="W474" s="44" t="str">
        <f t="shared" si="116"/>
        <v>CUMPLIDA</v>
      </c>
      <c r="X474" s="44" t="str">
        <f t="shared" si="117"/>
        <v>CUMPLIDO</v>
      </c>
      <c r="Y474" s="104" t="s">
        <v>216</v>
      </c>
      <c r="Z474" s="35" t="str">
        <f t="shared" si="122"/>
        <v>H81R16</v>
      </c>
      <c r="AA474" s="45">
        <f t="shared" si="111"/>
        <v>1</v>
      </c>
      <c r="AB474" s="45" t="str">
        <f t="shared" si="123"/>
        <v>H81R16 - 1</v>
      </c>
      <c r="AC474" s="46">
        <f t="shared" si="119"/>
        <v>5</v>
      </c>
      <c r="AD474" s="46">
        <f t="shared" si="120"/>
        <v>5</v>
      </c>
      <c r="AE474" s="46" t="str">
        <f t="shared" si="118"/>
        <v>H81R16.</v>
      </c>
      <c r="AF474" s="46" t="str">
        <f t="shared" si="121"/>
        <v>H81R16</v>
      </c>
      <c r="AG474" s="107"/>
      <c r="AH474" s="107"/>
    </row>
    <row r="475" spans="1:34" s="108" customFormat="1" ht="350.1" customHeight="1" x14ac:dyDescent="0.2">
      <c r="A475" s="35">
        <f>IF(ISBLANK(D475),"",COUNTA($D$2:D475))</f>
        <v>384</v>
      </c>
      <c r="B475" s="36">
        <f t="shared" si="110"/>
        <v>474</v>
      </c>
      <c r="C475" s="38"/>
      <c r="D475" s="38" t="s">
        <v>1527</v>
      </c>
      <c r="E475" s="45">
        <v>1404002</v>
      </c>
      <c r="F475" s="39" t="s">
        <v>672</v>
      </c>
      <c r="G475" s="39" t="s">
        <v>201</v>
      </c>
      <c r="H475" s="39" t="s">
        <v>652</v>
      </c>
      <c r="I475" s="39" t="s">
        <v>653</v>
      </c>
      <c r="J475" s="38" t="s">
        <v>654</v>
      </c>
      <c r="K475" s="38">
        <v>1</v>
      </c>
      <c r="L475" s="40">
        <v>43101</v>
      </c>
      <c r="M475" s="40">
        <v>43403</v>
      </c>
      <c r="N475" s="61">
        <f t="shared" si="124"/>
        <v>43.142857142857146</v>
      </c>
      <c r="O475" s="38" t="s">
        <v>332</v>
      </c>
      <c r="P475" s="36" t="s">
        <v>2445</v>
      </c>
      <c r="Q475" s="38">
        <v>1</v>
      </c>
      <c r="R475" s="42">
        <f t="shared" si="112"/>
        <v>100</v>
      </c>
      <c r="S475" s="43">
        <f t="shared" si="113"/>
        <v>43.142857142857146</v>
      </c>
      <c r="T475" s="43">
        <f t="shared" si="114"/>
        <v>43.142857142857146</v>
      </c>
      <c r="U475" s="43">
        <f t="shared" si="115"/>
        <v>43.142857142857146</v>
      </c>
      <c r="V475" s="38"/>
      <c r="W475" s="44" t="str">
        <f t="shared" si="116"/>
        <v>CUMPLIDA</v>
      </c>
      <c r="X475" s="44" t="str">
        <f t="shared" si="117"/>
        <v>CUMPLIDO</v>
      </c>
      <c r="Y475" s="104" t="s">
        <v>216</v>
      </c>
      <c r="Z475" s="35" t="str">
        <f t="shared" si="122"/>
        <v>H82R16</v>
      </c>
      <c r="AA475" s="45">
        <f t="shared" si="111"/>
        <v>1</v>
      </c>
      <c r="AB475" s="45" t="str">
        <f t="shared" si="123"/>
        <v>H82R16 - 1</v>
      </c>
      <c r="AC475" s="46">
        <f t="shared" si="119"/>
        <v>5</v>
      </c>
      <c r="AD475" s="46">
        <f t="shared" si="120"/>
        <v>5</v>
      </c>
      <c r="AE475" s="46" t="str">
        <f t="shared" si="118"/>
        <v>H82R16</v>
      </c>
      <c r="AF475" s="46" t="str">
        <f t="shared" si="121"/>
        <v>H82R16</v>
      </c>
      <c r="AG475" s="107"/>
      <c r="AH475" s="107"/>
    </row>
    <row r="476" spans="1:34" s="108" customFormat="1" ht="350.1" customHeight="1" x14ac:dyDescent="0.2">
      <c r="A476" s="35">
        <f>IF(ISBLANK(D476),"",COUNTA($D$2:D476))</f>
        <v>385</v>
      </c>
      <c r="B476" s="36">
        <f t="shared" si="110"/>
        <v>475</v>
      </c>
      <c r="C476" s="38"/>
      <c r="D476" s="38" t="s">
        <v>1202</v>
      </c>
      <c r="E476" s="45">
        <v>1401001</v>
      </c>
      <c r="F476" s="39" t="s">
        <v>1526</v>
      </c>
      <c r="G476" s="39" t="s">
        <v>582</v>
      </c>
      <c r="H476" s="39" t="s">
        <v>657</v>
      </c>
      <c r="I476" s="39" t="s">
        <v>656</v>
      </c>
      <c r="J476" s="38" t="s">
        <v>659</v>
      </c>
      <c r="K476" s="38">
        <v>1</v>
      </c>
      <c r="L476" s="40">
        <v>43101</v>
      </c>
      <c r="M476" s="40">
        <v>43403</v>
      </c>
      <c r="N476" s="61">
        <f t="shared" si="124"/>
        <v>43.142857142857146</v>
      </c>
      <c r="O476" s="38" t="s">
        <v>332</v>
      </c>
      <c r="P476" s="36" t="s">
        <v>2445</v>
      </c>
      <c r="Q476" s="38">
        <v>1</v>
      </c>
      <c r="R476" s="42">
        <f t="shared" si="112"/>
        <v>100</v>
      </c>
      <c r="S476" s="43">
        <f t="shared" si="113"/>
        <v>43.142857142857146</v>
      </c>
      <c r="T476" s="43">
        <f t="shared" si="114"/>
        <v>43.142857142857146</v>
      </c>
      <c r="U476" s="43">
        <f t="shared" si="115"/>
        <v>43.142857142857146</v>
      </c>
      <c r="V476" s="38"/>
      <c r="W476" s="44" t="str">
        <f t="shared" si="116"/>
        <v>CUMPLIDA</v>
      </c>
      <c r="X476" s="44" t="str">
        <f t="shared" si="117"/>
        <v>CUMPLIDO</v>
      </c>
      <c r="Y476" s="104" t="s">
        <v>216</v>
      </c>
      <c r="Z476" s="35" t="str">
        <f t="shared" si="122"/>
        <v>H84R16</v>
      </c>
      <c r="AA476" s="45">
        <f t="shared" si="111"/>
        <v>1</v>
      </c>
      <c r="AB476" s="45" t="str">
        <f t="shared" si="123"/>
        <v>H84R16 - 1</v>
      </c>
      <c r="AC476" s="46">
        <f t="shared" si="119"/>
        <v>5</v>
      </c>
      <c r="AD476" s="46">
        <f t="shared" si="120"/>
        <v>5</v>
      </c>
      <c r="AE476" s="46" t="str">
        <f t="shared" si="118"/>
        <v>H84R16.</v>
      </c>
      <c r="AF476" s="46" t="str">
        <f t="shared" si="121"/>
        <v>H84R16</v>
      </c>
      <c r="AG476" s="107"/>
      <c r="AH476" s="107"/>
    </row>
    <row r="477" spans="1:34" s="108" customFormat="1" ht="350.1" customHeight="1" x14ac:dyDescent="0.2">
      <c r="A477" s="35">
        <f>IF(ISBLANK(D477),"",COUNTA($D$2:D477))</f>
        <v>386</v>
      </c>
      <c r="B477" s="36">
        <f t="shared" si="110"/>
        <v>476</v>
      </c>
      <c r="C477" s="38"/>
      <c r="D477" s="38" t="s">
        <v>669</v>
      </c>
      <c r="E477" s="45">
        <v>1401001</v>
      </c>
      <c r="F477" s="39" t="s">
        <v>655</v>
      </c>
      <c r="G477" s="39" t="s">
        <v>202</v>
      </c>
      <c r="H477" s="39" t="s">
        <v>658</v>
      </c>
      <c r="I477" s="39" t="s">
        <v>656</v>
      </c>
      <c r="J477" s="38" t="s">
        <v>659</v>
      </c>
      <c r="K477" s="38">
        <v>1</v>
      </c>
      <c r="L477" s="40">
        <v>43101</v>
      </c>
      <c r="M477" s="40">
        <v>43403</v>
      </c>
      <c r="N477" s="61">
        <f t="shared" si="124"/>
        <v>43.142857142857146</v>
      </c>
      <c r="O477" s="38" t="s">
        <v>332</v>
      </c>
      <c r="P477" s="36" t="s">
        <v>2445</v>
      </c>
      <c r="Q477" s="38">
        <v>1</v>
      </c>
      <c r="R477" s="42">
        <f t="shared" si="112"/>
        <v>100</v>
      </c>
      <c r="S477" s="43">
        <f t="shared" si="113"/>
        <v>43.142857142857146</v>
      </c>
      <c r="T477" s="43">
        <f t="shared" si="114"/>
        <v>43.142857142857146</v>
      </c>
      <c r="U477" s="43">
        <f t="shared" si="115"/>
        <v>43.142857142857146</v>
      </c>
      <c r="V477" s="38"/>
      <c r="W477" s="44" t="str">
        <f t="shared" si="116"/>
        <v>CUMPLIDA</v>
      </c>
      <c r="X477" s="44" t="str">
        <f t="shared" si="117"/>
        <v>CUMPLIDO</v>
      </c>
      <c r="Y477" s="104" t="s">
        <v>216</v>
      </c>
      <c r="Z477" s="35" t="str">
        <f t="shared" si="122"/>
        <v>H85R16</v>
      </c>
      <c r="AA477" s="45">
        <f t="shared" si="111"/>
        <v>1</v>
      </c>
      <c r="AB477" s="45" t="str">
        <f t="shared" si="123"/>
        <v>H85R16 - 1</v>
      </c>
      <c r="AC477" s="46">
        <f t="shared" si="119"/>
        <v>5</v>
      </c>
      <c r="AD477" s="46">
        <f t="shared" si="120"/>
        <v>5</v>
      </c>
      <c r="AE477" s="46" t="str">
        <f t="shared" si="118"/>
        <v>H85R16.</v>
      </c>
      <c r="AF477" s="46" t="str">
        <f t="shared" si="121"/>
        <v>H85R16</v>
      </c>
      <c r="AG477" s="107"/>
      <c r="AH477" s="107"/>
    </row>
    <row r="478" spans="1:34" s="108" customFormat="1" ht="350.1" customHeight="1" x14ac:dyDescent="0.2">
      <c r="A478" s="35">
        <f>IF(ISBLANK(D478),"",COUNTA($D$2:D478))</f>
        <v>387</v>
      </c>
      <c r="B478" s="36">
        <f t="shared" si="110"/>
        <v>477</v>
      </c>
      <c r="C478" s="38"/>
      <c r="D478" s="38" t="s">
        <v>668</v>
      </c>
      <c r="E478" s="45">
        <v>1301001</v>
      </c>
      <c r="F478" s="39" t="s">
        <v>1281</v>
      </c>
      <c r="G478" s="39" t="s">
        <v>587</v>
      </c>
      <c r="H478" s="112" t="s">
        <v>938</v>
      </c>
      <c r="I478" s="39" t="s">
        <v>283</v>
      </c>
      <c r="J478" s="39" t="s">
        <v>282</v>
      </c>
      <c r="K478" s="38">
        <v>16</v>
      </c>
      <c r="L478" s="40">
        <v>43040</v>
      </c>
      <c r="M478" s="40">
        <v>43403</v>
      </c>
      <c r="N478" s="61">
        <f t="shared" si="124"/>
        <v>51.857142857142854</v>
      </c>
      <c r="O478" s="38" t="s">
        <v>1591</v>
      </c>
      <c r="P478" s="36" t="s">
        <v>2478</v>
      </c>
      <c r="Q478" s="38">
        <v>16</v>
      </c>
      <c r="R478" s="42">
        <f t="shared" si="112"/>
        <v>100</v>
      </c>
      <c r="S478" s="43">
        <f t="shared" si="113"/>
        <v>51.857142857142854</v>
      </c>
      <c r="T478" s="43">
        <f t="shared" si="114"/>
        <v>51.857142857142854</v>
      </c>
      <c r="U478" s="43">
        <f t="shared" si="115"/>
        <v>51.857142857142854</v>
      </c>
      <c r="V478" s="38"/>
      <c r="W478" s="44" t="str">
        <f t="shared" si="116"/>
        <v>CUMPLIDA</v>
      </c>
      <c r="X478" s="44" t="str">
        <f t="shared" si="117"/>
        <v>CUMPLIDO</v>
      </c>
      <c r="Y478" s="104" t="s">
        <v>216</v>
      </c>
      <c r="Z478" s="35" t="str">
        <f t="shared" si="122"/>
        <v>H87R16</v>
      </c>
      <c r="AA478" s="45">
        <f t="shared" si="111"/>
        <v>1</v>
      </c>
      <c r="AB478" s="45" t="str">
        <f t="shared" si="123"/>
        <v>H87R16 - 1</v>
      </c>
      <c r="AC478" s="46">
        <f t="shared" si="119"/>
        <v>5</v>
      </c>
      <c r="AD478" s="46">
        <f t="shared" si="120"/>
        <v>5</v>
      </c>
      <c r="AE478" s="46" t="str">
        <f t="shared" si="118"/>
        <v>H87R16.</v>
      </c>
      <c r="AF478" s="46" t="str">
        <f t="shared" si="121"/>
        <v>H87R16</v>
      </c>
      <c r="AG478" s="107"/>
      <c r="AH478" s="107"/>
    </row>
    <row r="479" spans="1:34" s="108" customFormat="1" ht="350.1" customHeight="1" x14ac:dyDescent="0.2">
      <c r="A479" s="35">
        <f>IF(ISBLANK(D479),"",COUNTA($D$2:D479))</f>
        <v>388</v>
      </c>
      <c r="B479" s="36">
        <f t="shared" si="110"/>
        <v>478</v>
      </c>
      <c r="C479" s="38"/>
      <c r="D479" s="38" t="s">
        <v>669</v>
      </c>
      <c r="E479" s="45">
        <v>1301001</v>
      </c>
      <c r="F479" s="39" t="s">
        <v>760</v>
      </c>
      <c r="G479" s="39" t="s">
        <v>203</v>
      </c>
      <c r="H479" s="39" t="s">
        <v>1539</v>
      </c>
      <c r="I479" s="39" t="s">
        <v>1540</v>
      </c>
      <c r="J479" s="38" t="s">
        <v>1541</v>
      </c>
      <c r="K479" s="38">
        <v>2</v>
      </c>
      <c r="L479" s="40">
        <v>44407</v>
      </c>
      <c r="M479" s="40">
        <v>44742</v>
      </c>
      <c r="N479" s="61">
        <f t="shared" si="124"/>
        <v>47.857142857142854</v>
      </c>
      <c r="O479" s="38" t="s">
        <v>1591</v>
      </c>
      <c r="P479" s="36" t="s">
        <v>2478</v>
      </c>
      <c r="Q479" s="38">
        <v>2</v>
      </c>
      <c r="R479" s="42">
        <f t="shared" si="112"/>
        <v>100</v>
      </c>
      <c r="S479" s="43">
        <f t="shared" si="113"/>
        <v>47.857142857142854</v>
      </c>
      <c r="T479" s="43">
        <f t="shared" si="114"/>
        <v>47.857142857142854</v>
      </c>
      <c r="U479" s="43">
        <f t="shared" si="115"/>
        <v>47.857142857142854</v>
      </c>
      <c r="V479" s="38"/>
      <c r="W479" s="44" t="str">
        <f t="shared" si="116"/>
        <v>CUMPLIDA</v>
      </c>
      <c r="X479" s="44" t="str">
        <f t="shared" si="117"/>
        <v>CUMPLIDO</v>
      </c>
      <c r="Y479" s="104" t="s">
        <v>216</v>
      </c>
      <c r="Z479" s="35" t="str">
        <f t="shared" si="122"/>
        <v>H88R16</v>
      </c>
      <c r="AA479" s="45">
        <f t="shared" si="111"/>
        <v>1</v>
      </c>
      <c r="AB479" s="45" t="str">
        <f t="shared" si="123"/>
        <v>H88R16 - 1</v>
      </c>
      <c r="AC479" s="46">
        <f t="shared" si="119"/>
        <v>5</v>
      </c>
      <c r="AD479" s="46">
        <f t="shared" si="120"/>
        <v>5</v>
      </c>
      <c r="AE479" s="46" t="str">
        <f t="shared" si="118"/>
        <v>H88R16</v>
      </c>
      <c r="AF479" s="46" t="str">
        <f t="shared" si="121"/>
        <v>H88R16</v>
      </c>
      <c r="AG479" s="107"/>
      <c r="AH479" s="107"/>
    </row>
    <row r="480" spans="1:34" s="108" customFormat="1" ht="350.1" customHeight="1" x14ac:dyDescent="0.2">
      <c r="A480" s="35">
        <f>IF(ISBLANK(D480),"",COUNTA($D$2:D480))</f>
        <v>389</v>
      </c>
      <c r="B480" s="36">
        <f t="shared" si="110"/>
        <v>479</v>
      </c>
      <c r="C480" s="38"/>
      <c r="D480" s="38" t="s">
        <v>668</v>
      </c>
      <c r="E480" s="45">
        <v>1301001</v>
      </c>
      <c r="F480" s="39" t="s">
        <v>759</v>
      </c>
      <c r="G480" s="39" t="s">
        <v>204</v>
      </c>
      <c r="H480" s="39" t="s">
        <v>284</v>
      </c>
      <c r="I480" s="39" t="s">
        <v>285</v>
      </c>
      <c r="J480" s="38" t="s">
        <v>40</v>
      </c>
      <c r="K480" s="38">
        <v>4</v>
      </c>
      <c r="L480" s="40">
        <v>43040</v>
      </c>
      <c r="M480" s="40">
        <v>43403</v>
      </c>
      <c r="N480" s="61">
        <f t="shared" si="124"/>
        <v>51.857142857142854</v>
      </c>
      <c r="O480" s="38" t="s">
        <v>1591</v>
      </c>
      <c r="P480" s="36" t="s">
        <v>2478</v>
      </c>
      <c r="Q480" s="38">
        <v>4</v>
      </c>
      <c r="R480" s="42">
        <f t="shared" si="112"/>
        <v>100</v>
      </c>
      <c r="S480" s="43">
        <f t="shared" si="113"/>
        <v>51.857142857142854</v>
      </c>
      <c r="T480" s="43">
        <f t="shared" si="114"/>
        <v>51.857142857142854</v>
      </c>
      <c r="U480" s="43">
        <f t="shared" si="115"/>
        <v>51.857142857142854</v>
      </c>
      <c r="V480" s="38"/>
      <c r="W480" s="44" t="str">
        <f t="shared" si="116"/>
        <v>CUMPLIDA</v>
      </c>
      <c r="X480" s="44" t="str">
        <f t="shared" si="117"/>
        <v>CUMPLIDO</v>
      </c>
      <c r="Y480" s="104" t="s">
        <v>216</v>
      </c>
      <c r="Z480" s="35" t="str">
        <f t="shared" si="122"/>
        <v>H89R16</v>
      </c>
      <c r="AA480" s="45">
        <f t="shared" si="111"/>
        <v>1</v>
      </c>
      <c r="AB480" s="45" t="str">
        <f t="shared" si="123"/>
        <v>H89R16 - 1</v>
      </c>
      <c r="AC480" s="46">
        <f t="shared" si="119"/>
        <v>5</v>
      </c>
      <c r="AD480" s="46">
        <f t="shared" si="120"/>
        <v>5</v>
      </c>
      <c r="AE480" s="46" t="str">
        <f t="shared" si="118"/>
        <v>H89R16.</v>
      </c>
      <c r="AF480" s="46" t="str">
        <f t="shared" si="121"/>
        <v>H89R16</v>
      </c>
      <c r="AG480" s="107"/>
      <c r="AH480" s="107"/>
    </row>
    <row r="481" spans="1:34" s="108" customFormat="1" ht="350.1" customHeight="1" x14ac:dyDescent="0.2">
      <c r="A481" s="35">
        <f>IF(ISBLANK(D481),"",COUNTA($D$2:D481))</f>
        <v>390</v>
      </c>
      <c r="B481" s="36">
        <f t="shared" si="110"/>
        <v>480</v>
      </c>
      <c r="C481" s="38"/>
      <c r="D481" s="38" t="s">
        <v>668</v>
      </c>
      <c r="E481" s="45">
        <v>1301001</v>
      </c>
      <c r="F481" s="39" t="s">
        <v>771</v>
      </c>
      <c r="G481" s="39" t="s">
        <v>205</v>
      </c>
      <c r="H481" s="39" t="s">
        <v>1542</v>
      </c>
      <c r="I481" s="39" t="s">
        <v>1543</v>
      </c>
      <c r="J481" s="38" t="s">
        <v>1488</v>
      </c>
      <c r="K481" s="38">
        <v>1</v>
      </c>
      <c r="L481" s="40">
        <v>44407</v>
      </c>
      <c r="M481" s="40">
        <v>44561</v>
      </c>
      <c r="N481" s="61">
        <f t="shared" si="124"/>
        <v>22</v>
      </c>
      <c r="O481" s="38" t="s">
        <v>1591</v>
      </c>
      <c r="P481" s="36" t="s">
        <v>2478</v>
      </c>
      <c r="Q481" s="38">
        <v>1</v>
      </c>
      <c r="R481" s="42">
        <f t="shared" si="112"/>
        <v>100</v>
      </c>
      <c r="S481" s="43">
        <f t="shared" si="113"/>
        <v>22</v>
      </c>
      <c r="T481" s="43">
        <f t="shared" si="114"/>
        <v>22</v>
      </c>
      <c r="U481" s="43">
        <f t="shared" si="115"/>
        <v>22</v>
      </c>
      <c r="V481" s="38"/>
      <c r="W481" s="44" t="str">
        <f t="shared" si="116"/>
        <v>CUMPLIDA</v>
      </c>
      <c r="X481" s="44" t="str">
        <f t="shared" si="117"/>
        <v>CUMPLIDO</v>
      </c>
      <c r="Y481" s="104" t="s">
        <v>216</v>
      </c>
      <c r="Z481" s="35" t="str">
        <f t="shared" si="122"/>
        <v>H90R16</v>
      </c>
      <c r="AA481" s="45">
        <f t="shared" si="111"/>
        <v>1</v>
      </c>
      <c r="AB481" s="45" t="str">
        <f t="shared" si="123"/>
        <v>H90R16 - 1</v>
      </c>
      <c r="AC481" s="46">
        <f t="shared" si="119"/>
        <v>5</v>
      </c>
      <c r="AD481" s="46">
        <f t="shared" si="120"/>
        <v>5</v>
      </c>
      <c r="AE481" s="46" t="str">
        <f t="shared" si="118"/>
        <v>H90R16.</v>
      </c>
      <c r="AF481" s="46" t="str">
        <f t="shared" si="121"/>
        <v>H90R16</v>
      </c>
      <c r="AG481" s="107"/>
      <c r="AH481" s="107"/>
    </row>
    <row r="482" spans="1:34" s="108" customFormat="1" ht="350.1" customHeight="1" x14ac:dyDescent="0.2">
      <c r="A482" s="35">
        <f>IF(ISBLANK(D482),"",COUNTA($D$2:D482))</f>
        <v>391</v>
      </c>
      <c r="B482" s="36">
        <f t="shared" si="110"/>
        <v>481</v>
      </c>
      <c r="C482" s="38"/>
      <c r="D482" s="38" t="s">
        <v>668</v>
      </c>
      <c r="E482" s="45">
        <v>1301001</v>
      </c>
      <c r="F482" s="39" t="s">
        <v>1544</v>
      </c>
      <c r="G482" s="39" t="s">
        <v>206</v>
      </c>
      <c r="H482" s="39" t="s">
        <v>1537</v>
      </c>
      <c r="I482" s="39" t="s">
        <v>1545</v>
      </c>
      <c r="J482" s="38" t="s">
        <v>1488</v>
      </c>
      <c r="K482" s="38">
        <v>1</v>
      </c>
      <c r="L482" s="40">
        <v>44407</v>
      </c>
      <c r="M482" s="40">
        <v>44561</v>
      </c>
      <c r="N482" s="61">
        <f t="shared" si="124"/>
        <v>22</v>
      </c>
      <c r="O482" s="38" t="s">
        <v>1591</v>
      </c>
      <c r="P482" s="36" t="s">
        <v>2478</v>
      </c>
      <c r="Q482" s="38">
        <v>1</v>
      </c>
      <c r="R482" s="42">
        <f t="shared" si="112"/>
        <v>100</v>
      </c>
      <c r="S482" s="43">
        <f t="shared" si="113"/>
        <v>22</v>
      </c>
      <c r="T482" s="43">
        <f t="shared" si="114"/>
        <v>22</v>
      </c>
      <c r="U482" s="43">
        <f t="shared" si="115"/>
        <v>22</v>
      </c>
      <c r="V482" s="38"/>
      <c r="W482" s="44" t="str">
        <f t="shared" si="116"/>
        <v>CUMPLIDA</v>
      </c>
      <c r="X482" s="44" t="str">
        <f t="shared" si="117"/>
        <v>CUMPLIDO</v>
      </c>
      <c r="Y482" s="104" t="s">
        <v>216</v>
      </c>
      <c r="Z482" s="35" t="str">
        <f t="shared" si="122"/>
        <v>H91R16</v>
      </c>
      <c r="AA482" s="45">
        <f t="shared" si="111"/>
        <v>1</v>
      </c>
      <c r="AB482" s="45" t="str">
        <f t="shared" si="123"/>
        <v>H91R16 - 1</v>
      </c>
      <c r="AC482" s="46">
        <f t="shared" si="119"/>
        <v>5</v>
      </c>
      <c r="AD482" s="46">
        <f t="shared" si="120"/>
        <v>5</v>
      </c>
      <c r="AE482" s="46" t="str">
        <f t="shared" si="118"/>
        <v>H91R16.</v>
      </c>
      <c r="AF482" s="46" t="str">
        <f t="shared" si="121"/>
        <v>H91R16</v>
      </c>
      <c r="AG482" s="107"/>
      <c r="AH482" s="107"/>
    </row>
    <row r="483" spans="1:34" s="108" customFormat="1" ht="350.1" customHeight="1" x14ac:dyDescent="0.2">
      <c r="A483" s="35">
        <f>IF(ISBLANK(D483),"",COUNTA($D$2:D483))</f>
        <v>392</v>
      </c>
      <c r="B483" s="36">
        <f t="shared" si="110"/>
        <v>482</v>
      </c>
      <c r="C483" s="38"/>
      <c r="D483" s="38" t="s">
        <v>668</v>
      </c>
      <c r="E483" s="45">
        <v>1301001</v>
      </c>
      <c r="F483" s="39" t="s">
        <v>613</v>
      </c>
      <c r="G483" s="39" t="s">
        <v>207</v>
      </c>
      <c r="H483" s="39" t="s">
        <v>1546</v>
      </c>
      <c r="I483" s="39" t="s">
        <v>1547</v>
      </c>
      <c r="J483" s="38" t="s">
        <v>1488</v>
      </c>
      <c r="K483" s="38">
        <v>1</v>
      </c>
      <c r="L483" s="40">
        <v>44407</v>
      </c>
      <c r="M483" s="40">
        <v>44561</v>
      </c>
      <c r="N483" s="61">
        <f t="shared" si="124"/>
        <v>22</v>
      </c>
      <c r="O483" s="38" t="s">
        <v>1591</v>
      </c>
      <c r="P483" s="36" t="s">
        <v>2478</v>
      </c>
      <c r="Q483" s="38">
        <v>0</v>
      </c>
      <c r="R483" s="42">
        <f t="shared" si="112"/>
        <v>0</v>
      </c>
      <c r="S483" s="43">
        <f t="shared" si="113"/>
        <v>0</v>
      </c>
      <c r="T483" s="43">
        <f t="shared" si="114"/>
        <v>0</v>
      </c>
      <c r="U483" s="43">
        <f t="shared" si="115"/>
        <v>22</v>
      </c>
      <c r="V483" s="38"/>
      <c r="W483" s="44" t="str">
        <f t="shared" si="116"/>
        <v>VENCIDA</v>
      </c>
      <c r="X483" s="44" t="str">
        <f t="shared" si="117"/>
        <v>VENCIDO</v>
      </c>
      <c r="Y483" s="104" t="s">
        <v>216</v>
      </c>
      <c r="Z483" s="35" t="str">
        <f t="shared" si="122"/>
        <v>H95R16</v>
      </c>
      <c r="AA483" s="45">
        <f t="shared" si="111"/>
        <v>1</v>
      </c>
      <c r="AB483" s="45" t="str">
        <f t="shared" si="123"/>
        <v>H95R16 - 1</v>
      </c>
      <c r="AC483" s="46">
        <f t="shared" si="119"/>
        <v>1</v>
      </c>
      <c r="AD483" s="46">
        <f t="shared" si="120"/>
        <v>1</v>
      </c>
      <c r="AE483" s="46" t="str">
        <f t="shared" si="118"/>
        <v>H95R16.</v>
      </c>
      <c r="AF483" s="46" t="str">
        <f t="shared" si="121"/>
        <v>H95R16</v>
      </c>
      <c r="AG483" s="107"/>
      <c r="AH483" s="107"/>
    </row>
    <row r="484" spans="1:34" s="108" customFormat="1" ht="350.1" customHeight="1" x14ac:dyDescent="0.2">
      <c r="A484" s="35">
        <f>IF(ISBLANK(D484),"",COUNTA($D$2:D484))</f>
        <v>393</v>
      </c>
      <c r="B484" s="36">
        <f t="shared" si="110"/>
        <v>483</v>
      </c>
      <c r="C484" s="38"/>
      <c r="D484" s="38" t="s">
        <v>669</v>
      </c>
      <c r="E484" s="45">
        <v>1801003</v>
      </c>
      <c r="F484" s="92" t="s">
        <v>348</v>
      </c>
      <c r="G484" s="39" t="s">
        <v>350</v>
      </c>
      <c r="H484" s="39" t="s">
        <v>1088</v>
      </c>
      <c r="I484" s="39" t="s">
        <v>1086</v>
      </c>
      <c r="J484" s="38" t="s">
        <v>1087</v>
      </c>
      <c r="K484" s="38">
        <v>1</v>
      </c>
      <c r="L484" s="40">
        <v>43859</v>
      </c>
      <c r="M484" s="86">
        <v>43921</v>
      </c>
      <c r="N484" s="61">
        <f t="shared" si="124"/>
        <v>8.8571428571428577</v>
      </c>
      <c r="O484" s="38" t="s">
        <v>316</v>
      </c>
      <c r="P484" s="38" t="s">
        <v>2445</v>
      </c>
      <c r="Q484" s="38">
        <v>1</v>
      </c>
      <c r="R484" s="42">
        <f t="shared" si="112"/>
        <v>100</v>
      </c>
      <c r="S484" s="43">
        <f t="shared" si="113"/>
        <v>8.8571428571428577</v>
      </c>
      <c r="T484" s="43">
        <f t="shared" si="114"/>
        <v>8.8571428571428577</v>
      </c>
      <c r="U484" s="43">
        <f t="shared" si="115"/>
        <v>8.8571428571428577</v>
      </c>
      <c r="V484" s="38" t="s">
        <v>2401</v>
      </c>
      <c r="W484" s="44" t="str">
        <f t="shared" si="116"/>
        <v>CUMPLIDA</v>
      </c>
      <c r="X484" s="44" t="str">
        <f t="shared" si="117"/>
        <v>CUMPLIDO</v>
      </c>
      <c r="Y484" s="104" t="s">
        <v>216</v>
      </c>
      <c r="Z484" s="35" t="str">
        <f t="shared" si="122"/>
        <v>H101R16</v>
      </c>
      <c r="AA484" s="45">
        <f t="shared" si="111"/>
        <v>1</v>
      </c>
      <c r="AB484" s="45" t="str">
        <f t="shared" si="123"/>
        <v>H101R16 - 1</v>
      </c>
      <c r="AC484" s="46">
        <f t="shared" si="119"/>
        <v>5</v>
      </c>
      <c r="AD484" s="46">
        <f t="shared" si="120"/>
        <v>5</v>
      </c>
      <c r="AE484" s="46" t="str">
        <f t="shared" si="118"/>
        <v>H101R16.</v>
      </c>
      <c r="AF484" s="46" t="str">
        <f t="shared" si="121"/>
        <v>H101R16</v>
      </c>
      <c r="AG484" s="107"/>
      <c r="AH484" s="107"/>
    </row>
    <row r="485" spans="1:34" s="108" customFormat="1" ht="350.1" customHeight="1" x14ac:dyDescent="0.2">
      <c r="A485" s="35" t="str">
        <f>IF(ISBLANK(D485),"",COUNTA($D$2:D485))</f>
        <v/>
      </c>
      <c r="B485" s="36">
        <f t="shared" si="110"/>
        <v>484</v>
      </c>
      <c r="C485" s="38"/>
      <c r="D485" s="38"/>
      <c r="E485" s="45">
        <v>1801003</v>
      </c>
      <c r="F485" s="57" t="s">
        <v>349</v>
      </c>
      <c r="G485" s="39" t="s">
        <v>350</v>
      </c>
      <c r="H485" s="39" t="s">
        <v>1864</v>
      </c>
      <c r="I485" s="39" t="s">
        <v>1865</v>
      </c>
      <c r="J485" s="38" t="s">
        <v>1866</v>
      </c>
      <c r="K485" s="38">
        <v>5</v>
      </c>
      <c r="L485" s="40">
        <v>44744</v>
      </c>
      <c r="M485" s="40">
        <v>44926</v>
      </c>
      <c r="N485" s="61">
        <f t="shared" si="124"/>
        <v>26</v>
      </c>
      <c r="O485" s="38" t="s">
        <v>1590</v>
      </c>
      <c r="P485" s="38" t="s">
        <v>2506</v>
      </c>
      <c r="Q485" s="38">
        <v>5</v>
      </c>
      <c r="R485" s="42">
        <f t="shared" si="112"/>
        <v>100</v>
      </c>
      <c r="S485" s="43">
        <f t="shared" si="113"/>
        <v>26</v>
      </c>
      <c r="T485" s="43">
        <f t="shared" si="114"/>
        <v>26</v>
      </c>
      <c r="U485" s="43">
        <f t="shared" si="115"/>
        <v>26</v>
      </c>
      <c r="V485" s="38"/>
      <c r="W485" s="44" t="str">
        <f t="shared" si="116"/>
        <v>CUMPLIDA</v>
      </c>
      <c r="X485" s="44" t="str">
        <f t="shared" si="117"/>
        <v/>
      </c>
      <c r="Y485" s="104" t="s">
        <v>216</v>
      </c>
      <c r="Z485" s="35" t="str">
        <f t="shared" si="122"/>
        <v>H101R16</v>
      </c>
      <c r="AA485" s="45">
        <f t="shared" si="111"/>
        <v>2</v>
      </c>
      <c r="AB485" s="45" t="str">
        <f t="shared" si="123"/>
        <v>H101R16 - 2</v>
      </c>
      <c r="AC485" s="46">
        <f t="shared" si="119"/>
        <v>5</v>
      </c>
      <c r="AD485" s="46">
        <f t="shared" si="120"/>
        <v>5</v>
      </c>
      <c r="AE485" s="46" t="str">
        <f t="shared" si="118"/>
        <v>H101R16.</v>
      </c>
      <c r="AF485" s="46" t="str">
        <f t="shared" si="121"/>
        <v>H101R16</v>
      </c>
      <c r="AG485" s="107"/>
      <c r="AH485" s="107"/>
    </row>
    <row r="486" spans="1:34" s="108" customFormat="1" ht="350.1" customHeight="1" x14ac:dyDescent="0.2">
      <c r="A486" s="35">
        <f>IF(ISBLANK(D486),"",COUNTA($D$2:D486))</f>
        <v>394</v>
      </c>
      <c r="B486" s="36">
        <f t="shared" si="110"/>
        <v>485</v>
      </c>
      <c r="C486" s="38"/>
      <c r="D486" s="38" t="s">
        <v>668</v>
      </c>
      <c r="E486" s="45">
        <v>1801003</v>
      </c>
      <c r="F486" s="106" t="s">
        <v>2616</v>
      </c>
      <c r="G486" s="39" t="s">
        <v>323</v>
      </c>
      <c r="H486" s="39" t="s">
        <v>2540</v>
      </c>
      <c r="I486" s="39" t="s">
        <v>2518</v>
      </c>
      <c r="J486" s="38" t="s">
        <v>2413</v>
      </c>
      <c r="K486" s="38">
        <v>2</v>
      </c>
      <c r="L486" s="40">
        <v>45139</v>
      </c>
      <c r="M486" s="40">
        <v>45230</v>
      </c>
      <c r="N486" s="61">
        <f t="shared" si="124"/>
        <v>13</v>
      </c>
      <c r="O486" s="54" t="s">
        <v>2617</v>
      </c>
      <c r="P486" s="36" t="s">
        <v>2499</v>
      </c>
      <c r="Q486" s="38">
        <v>0</v>
      </c>
      <c r="R486" s="42">
        <f t="shared" si="112"/>
        <v>0</v>
      </c>
      <c r="S486" s="43">
        <f t="shared" si="113"/>
        <v>0</v>
      </c>
      <c r="T486" s="43">
        <f t="shared" si="114"/>
        <v>0</v>
      </c>
      <c r="U486" s="43">
        <f t="shared" si="115"/>
        <v>0</v>
      </c>
      <c r="V486" s="38"/>
      <c r="W486" s="44" t="str">
        <f t="shared" si="116"/>
        <v>PRÓXIMA A VENCER</v>
      </c>
      <c r="X486" s="44" t="str">
        <f t="shared" si="117"/>
        <v>PRÓXIMO A VENCER</v>
      </c>
      <c r="Y486" s="104" t="s">
        <v>216</v>
      </c>
      <c r="Z486" s="35" t="str">
        <f t="shared" si="122"/>
        <v>H105R16</v>
      </c>
      <c r="AA486" s="45">
        <f>IF(A486&lt;&gt;"",1,#REF!+1)</f>
        <v>1</v>
      </c>
      <c r="AB486" s="45" t="str">
        <f t="shared" si="123"/>
        <v>H105R16 - 1</v>
      </c>
      <c r="AC486" s="46">
        <f t="shared" si="119"/>
        <v>2</v>
      </c>
      <c r="AD486" s="46">
        <f t="shared" si="120"/>
        <v>2</v>
      </c>
      <c r="AE486" s="46" t="str">
        <f t="shared" si="118"/>
        <v>H105R16.</v>
      </c>
      <c r="AF486" s="46" t="str">
        <f t="shared" si="121"/>
        <v>H105R16</v>
      </c>
      <c r="AG486" s="107"/>
      <c r="AH486" s="107"/>
    </row>
    <row r="487" spans="1:34" s="108" customFormat="1" ht="350.1" customHeight="1" x14ac:dyDescent="0.2">
      <c r="A487" s="35">
        <f>IF(ISBLANK(D487),"",COUNTA($D$2:D487))</f>
        <v>395</v>
      </c>
      <c r="B487" s="36">
        <f t="shared" si="110"/>
        <v>486</v>
      </c>
      <c r="C487" s="38"/>
      <c r="D487" s="38" t="s">
        <v>668</v>
      </c>
      <c r="E487" s="45">
        <v>1801003</v>
      </c>
      <c r="F487" s="92" t="s">
        <v>321</v>
      </c>
      <c r="G487" s="39" t="s">
        <v>322</v>
      </c>
      <c r="H487" s="39" t="s">
        <v>318</v>
      </c>
      <c r="I487" s="39" t="s">
        <v>319</v>
      </c>
      <c r="J487" s="38" t="s">
        <v>320</v>
      </c>
      <c r="K487" s="38">
        <v>1</v>
      </c>
      <c r="L487" s="40">
        <v>43101</v>
      </c>
      <c r="M487" s="86">
        <v>43189</v>
      </c>
      <c r="N487" s="61">
        <f t="shared" si="124"/>
        <v>12.571428571428571</v>
      </c>
      <c r="O487" s="38" t="s">
        <v>316</v>
      </c>
      <c r="P487" s="38" t="s">
        <v>2445</v>
      </c>
      <c r="Q487" s="38">
        <v>1</v>
      </c>
      <c r="R487" s="42">
        <f t="shared" si="112"/>
        <v>100</v>
      </c>
      <c r="S487" s="43">
        <f t="shared" si="113"/>
        <v>12.571428571428571</v>
      </c>
      <c r="T487" s="43">
        <f t="shared" si="114"/>
        <v>12.571428571428571</v>
      </c>
      <c r="U487" s="43">
        <f t="shared" si="115"/>
        <v>12.571428571428571</v>
      </c>
      <c r="V487" s="38" t="s">
        <v>2401</v>
      </c>
      <c r="W487" s="44" t="str">
        <f t="shared" si="116"/>
        <v>CUMPLIDA</v>
      </c>
      <c r="X487" s="44" t="str">
        <f t="shared" si="117"/>
        <v>CUMPLIDO</v>
      </c>
      <c r="Y487" s="104" t="s">
        <v>216</v>
      </c>
      <c r="Z487" s="35" t="str">
        <f t="shared" si="122"/>
        <v>H106R16</v>
      </c>
      <c r="AA487" s="45">
        <f t="shared" ref="AA487:AA518" si="125">IF(A487&lt;&gt;"",1,AA486+1)</f>
        <v>1</v>
      </c>
      <c r="AB487" s="45" t="str">
        <f t="shared" si="123"/>
        <v>H106R16 - 1</v>
      </c>
      <c r="AC487" s="46">
        <f t="shared" si="119"/>
        <v>5</v>
      </c>
      <c r="AD487" s="46">
        <f t="shared" si="120"/>
        <v>5</v>
      </c>
      <c r="AE487" s="46" t="str">
        <f t="shared" si="118"/>
        <v>H106R16.</v>
      </c>
      <c r="AF487" s="46" t="str">
        <f t="shared" si="121"/>
        <v>H106R16</v>
      </c>
      <c r="AG487" s="107"/>
      <c r="AH487" s="107"/>
    </row>
    <row r="488" spans="1:34" s="108" customFormat="1" ht="350.1" customHeight="1" x14ac:dyDescent="0.2">
      <c r="A488" s="35">
        <f>IF(ISBLANK(D488),"",COUNTA($D$2:D488))</f>
        <v>396</v>
      </c>
      <c r="B488" s="36">
        <f t="shared" si="110"/>
        <v>487</v>
      </c>
      <c r="C488" s="38"/>
      <c r="D488" s="38" t="s">
        <v>668</v>
      </c>
      <c r="E488" s="45">
        <v>1802002</v>
      </c>
      <c r="F488" s="39" t="s">
        <v>688</v>
      </c>
      <c r="G488" s="39" t="s">
        <v>208</v>
      </c>
      <c r="H488" s="39" t="s">
        <v>661</v>
      </c>
      <c r="I488" s="39" t="s">
        <v>660</v>
      </c>
      <c r="J488" s="38" t="s">
        <v>8</v>
      </c>
      <c r="K488" s="38">
        <v>1</v>
      </c>
      <c r="L488" s="40">
        <v>43040</v>
      </c>
      <c r="M488" s="40">
        <v>43099</v>
      </c>
      <c r="N488" s="61">
        <f t="shared" si="124"/>
        <v>8.4285714285714288</v>
      </c>
      <c r="O488" s="38" t="s">
        <v>316</v>
      </c>
      <c r="P488" s="38" t="s">
        <v>2445</v>
      </c>
      <c r="Q488" s="38">
        <v>0.99</v>
      </c>
      <c r="R488" s="42">
        <f t="shared" si="112"/>
        <v>99</v>
      </c>
      <c r="S488" s="43">
        <f t="shared" si="113"/>
        <v>8.3442857142857143</v>
      </c>
      <c r="T488" s="43">
        <f t="shared" si="114"/>
        <v>8.3442857142857143</v>
      </c>
      <c r="U488" s="43">
        <f t="shared" si="115"/>
        <v>8.4285714285714288</v>
      </c>
      <c r="V488" s="38" t="s">
        <v>1429</v>
      </c>
      <c r="W488" s="44" t="str">
        <f t="shared" si="116"/>
        <v>VENCIDA</v>
      </c>
      <c r="X488" s="44" t="str">
        <f t="shared" si="117"/>
        <v>VENCIDO</v>
      </c>
      <c r="Y488" s="104" t="s">
        <v>216</v>
      </c>
      <c r="Z488" s="35" t="str">
        <f t="shared" si="122"/>
        <v>H116R16</v>
      </c>
      <c r="AA488" s="45">
        <f t="shared" si="125"/>
        <v>1</v>
      </c>
      <c r="AB488" s="45" t="str">
        <f t="shared" si="123"/>
        <v>H116R16 - 1</v>
      </c>
      <c r="AC488" s="46">
        <f t="shared" si="119"/>
        <v>1</v>
      </c>
      <c r="AD488" s="46">
        <f t="shared" si="120"/>
        <v>1</v>
      </c>
      <c r="AE488" s="46" t="str">
        <f t="shared" si="118"/>
        <v>H116R16.</v>
      </c>
      <c r="AF488" s="46" t="str">
        <f t="shared" si="121"/>
        <v>H116R16</v>
      </c>
      <c r="AG488" s="107"/>
      <c r="AH488" s="107"/>
    </row>
    <row r="489" spans="1:34" s="108" customFormat="1" ht="350.1" customHeight="1" x14ac:dyDescent="0.2">
      <c r="A489" s="35">
        <f>IF(ISBLANK(D489),"",COUNTA($D$2:D489))</f>
        <v>397</v>
      </c>
      <c r="B489" s="36">
        <f t="shared" si="110"/>
        <v>488</v>
      </c>
      <c r="C489" s="38"/>
      <c r="D489" s="38" t="s">
        <v>668</v>
      </c>
      <c r="E489" s="45">
        <v>1406100</v>
      </c>
      <c r="F489" s="39" t="s">
        <v>687</v>
      </c>
      <c r="G489" s="39" t="s">
        <v>209</v>
      </c>
      <c r="H489" s="39" t="s">
        <v>422</v>
      </c>
      <c r="I489" s="39" t="s">
        <v>423</v>
      </c>
      <c r="J489" s="38" t="s">
        <v>8</v>
      </c>
      <c r="K489" s="38">
        <v>1</v>
      </c>
      <c r="L489" s="40">
        <v>43040</v>
      </c>
      <c r="M489" s="40">
        <v>43221</v>
      </c>
      <c r="N489" s="61">
        <f t="shared" si="124"/>
        <v>25.857142857142858</v>
      </c>
      <c r="O489" s="38" t="s">
        <v>418</v>
      </c>
      <c r="P489" s="36" t="s">
        <v>2499</v>
      </c>
      <c r="Q489" s="38">
        <v>1</v>
      </c>
      <c r="R489" s="42">
        <f t="shared" si="112"/>
        <v>100</v>
      </c>
      <c r="S489" s="43">
        <f t="shared" si="113"/>
        <v>25.857142857142858</v>
      </c>
      <c r="T489" s="43">
        <f t="shared" si="114"/>
        <v>25.857142857142858</v>
      </c>
      <c r="U489" s="43">
        <f t="shared" si="115"/>
        <v>25.857142857142858</v>
      </c>
      <c r="V489" s="38"/>
      <c r="W489" s="44" t="str">
        <f t="shared" si="116"/>
        <v>CUMPLIDA</v>
      </c>
      <c r="X489" s="44" t="str">
        <f t="shared" si="117"/>
        <v>CUMPLIDO</v>
      </c>
      <c r="Y489" s="104" t="s">
        <v>216</v>
      </c>
      <c r="Z489" s="35" t="str">
        <f t="shared" si="122"/>
        <v>H117R16</v>
      </c>
      <c r="AA489" s="45">
        <f t="shared" si="125"/>
        <v>1</v>
      </c>
      <c r="AB489" s="45" t="str">
        <f t="shared" si="123"/>
        <v>H117R16 - 1</v>
      </c>
      <c r="AC489" s="46">
        <f t="shared" si="119"/>
        <v>5</v>
      </c>
      <c r="AD489" s="46">
        <f t="shared" si="120"/>
        <v>5</v>
      </c>
      <c r="AE489" s="46" t="str">
        <f t="shared" si="118"/>
        <v>H117R16.</v>
      </c>
      <c r="AF489" s="46" t="str">
        <f t="shared" si="121"/>
        <v>H117R16</v>
      </c>
      <c r="AG489" s="107"/>
      <c r="AH489" s="107"/>
    </row>
    <row r="490" spans="1:34" s="108" customFormat="1" ht="350.1" customHeight="1" x14ac:dyDescent="0.2">
      <c r="A490" s="35">
        <f>IF(ISBLANK(D490),"",COUNTA($D$2:D490))</f>
        <v>398</v>
      </c>
      <c r="B490" s="36">
        <f t="shared" si="110"/>
        <v>489</v>
      </c>
      <c r="C490" s="38"/>
      <c r="D490" s="38" t="s">
        <v>668</v>
      </c>
      <c r="E490" s="45">
        <v>1406100</v>
      </c>
      <c r="F490" s="39" t="s">
        <v>689</v>
      </c>
      <c r="G490" s="39" t="s">
        <v>210</v>
      </c>
      <c r="H490" s="39" t="s">
        <v>424</v>
      </c>
      <c r="I490" s="39" t="s">
        <v>425</v>
      </c>
      <c r="J490" s="38" t="s">
        <v>8</v>
      </c>
      <c r="K490" s="38">
        <v>1</v>
      </c>
      <c r="L490" s="40">
        <v>43040</v>
      </c>
      <c r="M490" s="40">
        <v>43250</v>
      </c>
      <c r="N490" s="61">
        <f t="shared" si="124"/>
        <v>30</v>
      </c>
      <c r="O490" s="38" t="s">
        <v>418</v>
      </c>
      <c r="P490" s="36" t="s">
        <v>2499</v>
      </c>
      <c r="Q490" s="38">
        <v>1</v>
      </c>
      <c r="R490" s="42">
        <f t="shared" si="112"/>
        <v>100</v>
      </c>
      <c r="S490" s="43">
        <f t="shared" si="113"/>
        <v>30</v>
      </c>
      <c r="T490" s="43">
        <f t="shared" si="114"/>
        <v>30</v>
      </c>
      <c r="U490" s="43">
        <f t="shared" si="115"/>
        <v>30</v>
      </c>
      <c r="V490" s="38"/>
      <c r="W490" s="44" t="str">
        <f t="shared" si="116"/>
        <v>CUMPLIDA</v>
      </c>
      <c r="X490" s="44" t="str">
        <f t="shared" si="117"/>
        <v>CUMPLIDO</v>
      </c>
      <c r="Y490" s="104" t="s">
        <v>216</v>
      </c>
      <c r="Z490" s="35" t="str">
        <f t="shared" si="122"/>
        <v>H119R16</v>
      </c>
      <c r="AA490" s="45">
        <f t="shared" si="125"/>
        <v>1</v>
      </c>
      <c r="AB490" s="45" t="str">
        <f t="shared" si="123"/>
        <v>H119R16 - 1</v>
      </c>
      <c r="AC490" s="46">
        <f t="shared" si="119"/>
        <v>5</v>
      </c>
      <c r="AD490" s="46">
        <f t="shared" si="120"/>
        <v>5</v>
      </c>
      <c r="AE490" s="46" t="str">
        <f t="shared" si="118"/>
        <v>H119R16.</v>
      </c>
      <c r="AF490" s="46" t="str">
        <f t="shared" si="121"/>
        <v>H119R16</v>
      </c>
      <c r="AG490" s="107"/>
      <c r="AH490" s="107"/>
    </row>
    <row r="491" spans="1:34" s="108" customFormat="1" ht="350.1" customHeight="1" x14ac:dyDescent="0.2">
      <c r="A491" s="35">
        <f>IF(ISBLANK(D491),"",COUNTA($D$2:D491))</f>
        <v>399</v>
      </c>
      <c r="B491" s="36">
        <f t="shared" si="110"/>
        <v>490</v>
      </c>
      <c r="C491" s="38"/>
      <c r="D491" s="38" t="s">
        <v>668</v>
      </c>
      <c r="E491" s="45">
        <v>1101001</v>
      </c>
      <c r="F491" s="39" t="s">
        <v>690</v>
      </c>
      <c r="G491" s="39" t="s">
        <v>211</v>
      </c>
      <c r="H491" s="39" t="s">
        <v>426</v>
      </c>
      <c r="I491" s="39" t="s">
        <v>427</v>
      </c>
      <c r="J491" s="38" t="s">
        <v>428</v>
      </c>
      <c r="K491" s="38">
        <v>2</v>
      </c>
      <c r="L491" s="40">
        <v>43040</v>
      </c>
      <c r="M491" s="40">
        <v>43250</v>
      </c>
      <c r="N491" s="61">
        <f t="shared" si="124"/>
        <v>30</v>
      </c>
      <c r="O491" s="38" t="s">
        <v>418</v>
      </c>
      <c r="P491" s="36" t="s">
        <v>2499</v>
      </c>
      <c r="Q491" s="38">
        <v>2</v>
      </c>
      <c r="R491" s="42">
        <f t="shared" si="112"/>
        <v>100</v>
      </c>
      <c r="S491" s="43">
        <f t="shared" si="113"/>
        <v>30</v>
      </c>
      <c r="T491" s="43">
        <f t="shared" si="114"/>
        <v>30</v>
      </c>
      <c r="U491" s="43">
        <f t="shared" si="115"/>
        <v>30</v>
      </c>
      <c r="V491" s="38"/>
      <c r="W491" s="44" t="str">
        <f t="shared" si="116"/>
        <v>CUMPLIDA</v>
      </c>
      <c r="X491" s="44" t="str">
        <f t="shared" si="117"/>
        <v>CUMPLIDO</v>
      </c>
      <c r="Y491" s="104" t="s">
        <v>216</v>
      </c>
      <c r="Z491" s="35" t="str">
        <f t="shared" si="122"/>
        <v>H121R16</v>
      </c>
      <c r="AA491" s="45">
        <f t="shared" si="125"/>
        <v>1</v>
      </c>
      <c r="AB491" s="45" t="str">
        <f t="shared" si="123"/>
        <v>H121R16 - 1</v>
      </c>
      <c r="AC491" s="46">
        <f t="shared" si="119"/>
        <v>5</v>
      </c>
      <c r="AD491" s="46">
        <f t="shared" si="120"/>
        <v>5</v>
      </c>
      <c r="AE491" s="46" t="str">
        <f t="shared" si="118"/>
        <v>H121R16.</v>
      </c>
      <c r="AF491" s="46" t="str">
        <f t="shared" si="121"/>
        <v>H121R16</v>
      </c>
      <c r="AG491" s="107"/>
      <c r="AH491" s="107"/>
    </row>
    <row r="492" spans="1:34" s="108" customFormat="1" ht="350.1" customHeight="1" x14ac:dyDescent="0.2">
      <c r="A492" s="35">
        <f>IF(ISBLANK(D492),"",COUNTA($D$2:D492))</f>
        <v>400</v>
      </c>
      <c r="B492" s="36">
        <f t="shared" si="110"/>
        <v>491</v>
      </c>
      <c r="C492" s="38"/>
      <c r="D492" s="38" t="s">
        <v>669</v>
      </c>
      <c r="E492" s="45">
        <v>1405004</v>
      </c>
      <c r="F492" s="39" t="s">
        <v>691</v>
      </c>
      <c r="G492" s="39" t="s">
        <v>212</v>
      </c>
      <c r="H492" s="39" t="s">
        <v>429</v>
      </c>
      <c r="I492" s="39" t="s">
        <v>430</v>
      </c>
      <c r="J492" s="38" t="s">
        <v>16</v>
      </c>
      <c r="K492" s="38">
        <v>3</v>
      </c>
      <c r="L492" s="40">
        <v>43040</v>
      </c>
      <c r="M492" s="40">
        <v>43342</v>
      </c>
      <c r="N492" s="61">
        <f t="shared" si="124"/>
        <v>43.142857142857146</v>
      </c>
      <c r="O492" s="38" t="s">
        <v>418</v>
      </c>
      <c r="P492" s="36" t="s">
        <v>2499</v>
      </c>
      <c r="Q492" s="38">
        <v>3</v>
      </c>
      <c r="R492" s="42">
        <f t="shared" si="112"/>
        <v>100</v>
      </c>
      <c r="S492" s="43">
        <f t="shared" si="113"/>
        <v>43.142857142857146</v>
      </c>
      <c r="T492" s="43">
        <f t="shared" si="114"/>
        <v>43.142857142857146</v>
      </c>
      <c r="U492" s="43">
        <f t="shared" si="115"/>
        <v>43.142857142857146</v>
      </c>
      <c r="V492" s="38"/>
      <c r="W492" s="44" t="str">
        <f t="shared" si="116"/>
        <v>CUMPLIDA</v>
      </c>
      <c r="X492" s="44" t="str">
        <f t="shared" si="117"/>
        <v>CUMPLIDO</v>
      </c>
      <c r="Y492" s="104" t="s">
        <v>216</v>
      </c>
      <c r="Z492" s="35" t="str">
        <f t="shared" si="122"/>
        <v>H123R16</v>
      </c>
      <c r="AA492" s="45">
        <f t="shared" si="125"/>
        <v>1</v>
      </c>
      <c r="AB492" s="45" t="str">
        <f t="shared" si="123"/>
        <v>H123R16 - 1</v>
      </c>
      <c r="AC492" s="46">
        <f t="shared" si="119"/>
        <v>5</v>
      </c>
      <c r="AD492" s="46">
        <f t="shared" si="120"/>
        <v>5</v>
      </c>
      <c r="AE492" s="46" t="str">
        <f t="shared" si="118"/>
        <v>H123R16.</v>
      </c>
      <c r="AF492" s="46" t="str">
        <f t="shared" si="121"/>
        <v>H123R16</v>
      </c>
      <c r="AG492" s="107"/>
      <c r="AH492" s="107"/>
    </row>
    <row r="493" spans="1:34" s="108" customFormat="1" ht="350.1" customHeight="1" x14ac:dyDescent="0.2">
      <c r="A493" s="35">
        <f>IF(ISBLANK(D493),"",COUNTA($D$2:D493))</f>
        <v>401</v>
      </c>
      <c r="B493" s="36">
        <f t="shared" si="110"/>
        <v>492</v>
      </c>
      <c r="C493" s="38"/>
      <c r="D493" s="38" t="s">
        <v>668</v>
      </c>
      <c r="E493" s="45">
        <v>1405004</v>
      </c>
      <c r="F493" s="39" t="s">
        <v>434</v>
      </c>
      <c r="G493" s="39" t="s">
        <v>213</v>
      </c>
      <c r="H493" s="39" t="s">
        <v>431</v>
      </c>
      <c r="I493" s="39" t="s">
        <v>432</v>
      </c>
      <c r="J493" s="38" t="s">
        <v>433</v>
      </c>
      <c r="K493" s="38">
        <v>10</v>
      </c>
      <c r="L493" s="40">
        <v>43040</v>
      </c>
      <c r="M493" s="40">
        <v>43388</v>
      </c>
      <c r="N493" s="61">
        <f t="shared" si="124"/>
        <v>49.714285714285715</v>
      </c>
      <c r="O493" s="38" t="s">
        <v>418</v>
      </c>
      <c r="P493" s="36" t="s">
        <v>2499</v>
      </c>
      <c r="Q493" s="38">
        <v>10</v>
      </c>
      <c r="R493" s="42">
        <f t="shared" si="112"/>
        <v>100</v>
      </c>
      <c r="S493" s="43">
        <f t="shared" si="113"/>
        <v>49.714285714285715</v>
      </c>
      <c r="T493" s="43">
        <f t="shared" si="114"/>
        <v>49.714285714285715</v>
      </c>
      <c r="U493" s="43">
        <f t="shared" si="115"/>
        <v>49.714285714285715</v>
      </c>
      <c r="V493" s="38"/>
      <c r="W493" s="44" t="str">
        <f t="shared" si="116"/>
        <v>CUMPLIDA</v>
      </c>
      <c r="X493" s="44" t="str">
        <f t="shared" si="117"/>
        <v>CUMPLIDO</v>
      </c>
      <c r="Y493" s="104" t="s">
        <v>216</v>
      </c>
      <c r="Z493" s="35" t="str">
        <f t="shared" si="122"/>
        <v>H124R16</v>
      </c>
      <c r="AA493" s="45">
        <f t="shared" si="125"/>
        <v>1</v>
      </c>
      <c r="AB493" s="45" t="str">
        <f t="shared" si="123"/>
        <v>H124R16 - 1</v>
      </c>
      <c r="AC493" s="46">
        <f t="shared" si="119"/>
        <v>5</v>
      </c>
      <c r="AD493" s="46">
        <f t="shared" si="120"/>
        <v>5</v>
      </c>
      <c r="AE493" s="46" t="str">
        <f t="shared" si="118"/>
        <v>H124R16.Utilización</v>
      </c>
      <c r="AF493" s="46" t="str">
        <f t="shared" si="121"/>
        <v>H124R16</v>
      </c>
      <c r="AG493" s="107"/>
      <c r="AH493" s="107"/>
    </row>
    <row r="494" spans="1:34" s="108" customFormat="1" ht="350.1" customHeight="1" x14ac:dyDescent="0.2">
      <c r="A494" s="35">
        <f>IF(ISBLANK(D494),"",COUNTA($D$2:D494))</f>
        <v>402</v>
      </c>
      <c r="B494" s="36">
        <f t="shared" si="110"/>
        <v>493</v>
      </c>
      <c r="C494" s="38"/>
      <c r="D494" s="38" t="s">
        <v>668</v>
      </c>
      <c r="E494" s="38">
        <v>1103002</v>
      </c>
      <c r="F494" s="39" t="s">
        <v>127</v>
      </c>
      <c r="G494" s="39" t="s">
        <v>128</v>
      </c>
      <c r="H494" s="39" t="s">
        <v>1109</v>
      </c>
      <c r="I494" s="39" t="s">
        <v>1098</v>
      </c>
      <c r="J494" s="38" t="s">
        <v>1099</v>
      </c>
      <c r="K494" s="38">
        <v>1</v>
      </c>
      <c r="L494" s="40">
        <v>43862</v>
      </c>
      <c r="M494" s="40">
        <v>43979</v>
      </c>
      <c r="N494" s="61">
        <f t="shared" si="124"/>
        <v>16.714285714285715</v>
      </c>
      <c r="O494" s="38" t="s">
        <v>1599</v>
      </c>
      <c r="P494" s="38" t="s">
        <v>2590</v>
      </c>
      <c r="Q494" s="38">
        <v>1</v>
      </c>
      <c r="R494" s="42">
        <f t="shared" si="112"/>
        <v>100</v>
      </c>
      <c r="S494" s="43">
        <f t="shared" si="113"/>
        <v>16.714285714285715</v>
      </c>
      <c r="T494" s="43">
        <f t="shared" si="114"/>
        <v>16.714285714285715</v>
      </c>
      <c r="U494" s="43">
        <f t="shared" si="115"/>
        <v>16.714285714285715</v>
      </c>
      <c r="V494" s="38"/>
      <c r="W494" s="44" t="str">
        <f t="shared" si="116"/>
        <v>CUMPLIDA</v>
      </c>
      <c r="X494" s="44" t="str">
        <f t="shared" si="117"/>
        <v>CUMPLIDO</v>
      </c>
      <c r="Y494" s="104" t="s">
        <v>141</v>
      </c>
      <c r="Z494" s="35" t="str">
        <f t="shared" si="122"/>
        <v>H1D16</v>
      </c>
      <c r="AA494" s="45">
        <f t="shared" si="125"/>
        <v>1</v>
      </c>
      <c r="AB494" s="45" t="str">
        <f t="shared" si="123"/>
        <v>H1D16 - 1</v>
      </c>
      <c r="AC494" s="46">
        <f t="shared" si="119"/>
        <v>5</v>
      </c>
      <c r="AD494" s="46">
        <f t="shared" si="120"/>
        <v>5</v>
      </c>
      <c r="AE494" s="46" t="str">
        <f t="shared" si="118"/>
        <v>H1D16.</v>
      </c>
      <c r="AF494" s="46" t="str">
        <f t="shared" si="121"/>
        <v>H1D16</v>
      </c>
      <c r="AG494" s="107"/>
      <c r="AH494" s="107"/>
    </row>
    <row r="495" spans="1:34" s="108" customFormat="1" ht="350.1" customHeight="1" x14ac:dyDescent="0.2">
      <c r="A495" s="35">
        <f>IF(ISBLANK(D495),"",COUNTA($D$2:D495))</f>
        <v>403</v>
      </c>
      <c r="B495" s="36">
        <f t="shared" si="110"/>
        <v>494</v>
      </c>
      <c r="C495" s="38"/>
      <c r="D495" s="38" t="s">
        <v>776</v>
      </c>
      <c r="E495" s="38">
        <v>1103002</v>
      </c>
      <c r="F495" s="39" t="s">
        <v>772</v>
      </c>
      <c r="G495" s="39" t="s">
        <v>512</v>
      </c>
      <c r="H495" s="39" t="s">
        <v>773</v>
      </c>
      <c r="I495" s="39" t="s">
        <v>511</v>
      </c>
      <c r="J495" s="38" t="s">
        <v>327</v>
      </c>
      <c r="K495" s="38">
        <v>1</v>
      </c>
      <c r="L495" s="40">
        <v>43040</v>
      </c>
      <c r="M495" s="40">
        <v>43099</v>
      </c>
      <c r="N495" s="61">
        <f t="shared" si="124"/>
        <v>8.4285714285714288</v>
      </c>
      <c r="O495" s="54" t="s">
        <v>1593</v>
      </c>
      <c r="P495" s="36" t="s">
        <v>2499</v>
      </c>
      <c r="Q495" s="38">
        <v>1</v>
      </c>
      <c r="R495" s="42">
        <f t="shared" si="112"/>
        <v>100</v>
      </c>
      <c r="S495" s="43">
        <f t="shared" si="113"/>
        <v>8.4285714285714288</v>
      </c>
      <c r="T495" s="43">
        <f t="shared" si="114"/>
        <v>8.4285714285714288</v>
      </c>
      <c r="U495" s="43">
        <f t="shared" si="115"/>
        <v>8.4285714285714288</v>
      </c>
      <c r="V495" s="38"/>
      <c r="W495" s="44" t="str">
        <f t="shared" si="116"/>
        <v>CUMPLIDA</v>
      </c>
      <c r="X495" s="44" t="str">
        <f t="shared" si="117"/>
        <v>CUMPLIDO</v>
      </c>
      <c r="Y495" s="104" t="s">
        <v>141</v>
      </c>
      <c r="Z495" s="35" t="str">
        <f t="shared" si="122"/>
        <v>H2D16</v>
      </c>
      <c r="AA495" s="45">
        <f t="shared" si="125"/>
        <v>1</v>
      </c>
      <c r="AB495" s="45" t="str">
        <f t="shared" si="123"/>
        <v>H2D16 - 1</v>
      </c>
      <c r="AC495" s="46">
        <f t="shared" si="119"/>
        <v>5</v>
      </c>
      <c r="AD495" s="46">
        <f t="shared" si="120"/>
        <v>5</v>
      </c>
      <c r="AE495" s="46" t="str">
        <f t="shared" si="118"/>
        <v>H2D16.</v>
      </c>
      <c r="AF495" s="46" t="str">
        <f t="shared" si="121"/>
        <v>H2D16</v>
      </c>
      <c r="AG495" s="107"/>
      <c r="AH495" s="107"/>
    </row>
    <row r="496" spans="1:34" s="108" customFormat="1" ht="350.1" customHeight="1" x14ac:dyDescent="0.2">
      <c r="A496" s="35" t="str">
        <f>IF(ISBLANK(D496),"",COUNTA($D$2:D496))</f>
        <v/>
      </c>
      <c r="B496" s="36">
        <f t="shared" si="110"/>
        <v>495</v>
      </c>
      <c r="C496" s="38"/>
      <c r="D496" s="38"/>
      <c r="E496" s="38">
        <v>1103002</v>
      </c>
      <c r="F496" s="39" t="s">
        <v>774</v>
      </c>
      <c r="G496" s="39" t="s">
        <v>129</v>
      </c>
      <c r="H496" s="39" t="s">
        <v>775</v>
      </c>
      <c r="I496" s="39" t="s">
        <v>314</v>
      </c>
      <c r="J496" s="38" t="s">
        <v>315</v>
      </c>
      <c r="K496" s="38">
        <v>1</v>
      </c>
      <c r="L496" s="40">
        <v>43040</v>
      </c>
      <c r="M496" s="40">
        <v>43099</v>
      </c>
      <c r="N496" s="61">
        <f t="shared" si="124"/>
        <v>8.4285714285714288</v>
      </c>
      <c r="O496" s="38" t="s">
        <v>1596</v>
      </c>
      <c r="P496" s="38" t="s">
        <v>2506</v>
      </c>
      <c r="Q496" s="38">
        <v>1</v>
      </c>
      <c r="R496" s="42">
        <f t="shared" si="112"/>
        <v>100</v>
      </c>
      <c r="S496" s="43">
        <f t="shared" si="113"/>
        <v>8.4285714285714288</v>
      </c>
      <c r="T496" s="43">
        <f t="shared" si="114"/>
        <v>8.4285714285714288</v>
      </c>
      <c r="U496" s="43">
        <f t="shared" si="115"/>
        <v>8.4285714285714288</v>
      </c>
      <c r="V496" s="38"/>
      <c r="W496" s="44" t="str">
        <f t="shared" si="116"/>
        <v>CUMPLIDA</v>
      </c>
      <c r="X496" s="44" t="str">
        <f t="shared" si="117"/>
        <v/>
      </c>
      <c r="Y496" s="104" t="s">
        <v>141</v>
      </c>
      <c r="Z496" s="35" t="str">
        <f t="shared" si="122"/>
        <v>H2D16</v>
      </c>
      <c r="AA496" s="45">
        <f t="shared" si="125"/>
        <v>2</v>
      </c>
      <c r="AB496" s="45" t="str">
        <f t="shared" si="123"/>
        <v>H2D16 - 2</v>
      </c>
      <c r="AC496" s="46">
        <f t="shared" si="119"/>
        <v>5</v>
      </c>
      <c r="AD496" s="46">
        <f t="shared" si="120"/>
        <v>5</v>
      </c>
      <c r="AE496" s="46" t="str">
        <f t="shared" si="118"/>
        <v>H2D16.</v>
      </c>
      <c r="AF496" s="46" t="str">
        <f t="shared" si="121"/>
        <v>H2D16</v>
      </c>
      <c r="AG496" s="107"/>
      <c r="AH496" s="107"/>
    </row>
    <row r="497" spans="1:34" s="108" customFormat="1" ht="350.1" customHeight="1" x14ac:dyDescent="0.2">
      <c r="A497" s="35">
        <f>IF(ISBLANK(D497),"",COUNTA($D$2:D497))</f>
        <v>404</v>
      </c>
      <c r="B497" s="36">
        <f t="shared" si="110"/>
        <v>496</v>
      </c>
      <c r="C497" s="38"/>
      <c r="D497" s="38" t="s">
        <v>776</v>
      </c>
      <c r="E497" s="38">
        <v>1103002</v>
      </c>
      <c r="F497" s="39" t="s">
        <v>513</v>
      </c>
      <c r="G497" s="39" t="s">
        <v>128</v>
      </c>
      <c r="H497" s="39" t="s">
        <v>1109</v>
      </c>
      <c r="I497" s="39" t="s">
        <v>1098</v>
      </c>
      <c r="J497" s="38" t="s">
        <v>1099</v>
      </c>
      <c r="K497" s="38">
        <v>1</v>
      </c>
      <c r="L497" s="40">
        <v>43862</v>
      </c>
      <c r="M497" s="40">
        <v>43979</v>
      </c>
      <c r="N497" s="61">
        <f t="shared" si="124"/>
        <v>16.714285714285715</v>
      </c>
      <c r="O497" s="38" t="s">
        <v>1599</v>
      </c>
      <c r="P497" s="38" t="s">
        <v>2590</v>
      </c>
      <c r="Q497" s="38">
        <v>1</v>
      </c>
      <c r="R497" s="42">
        <f t="shared" si="112"/>
        <v>100</v>
      </c>
      <c r="S497" s="43">
        <f t="shared" si="113"/>
        <v>16.714285714285715</v>
      </c>
      <c r="T497" s="43">
        <f t="shared" si="114"/>
        <v>16.714285714285715</v>
      </c>
      <c r="U497" s="43">
        <f t="shared" si="115"/>
        <v>16.714285714285715</v>
      </c>
      <c r="V497" s="38"/>
      <c r="W497" s="44" t="str">
        <f t="shared" si="116"/>
        <v>CUMPLIDA</v>
      </c>
      <c r="X497" s="44" t="str">
        <f t="shared" si="117"/>
        <v>CUMPLIDO</v>
      </c>
      <c r="Y497" s="104" t="s">
        <v>141</v>
      </c>
      <c r="Z497" s="35" t="str">
        <f t="shared" si="122"/>
        <v>H3D16</v>
      </c>
      <c r="AA497" s="45">
        <f t="shared" si="125"/>
        <v>1</v>
      </c>
      <c r="AB497" s="45" t="str">
        <f t="shared" si="123"/>
        <v>H3D16 - 1</v>
      </c>
      <c r="AC497" s="46">
        <f t="shared" si="119"/>
        <v>5</v>
      </c>
      <c r="AD497" s="46">
        <f t="shared" si="120"/>
        <v>5</v>
      </c>
      <c r="AE497" s="46" t="str">
        <f t="shared" si="118"/>
        <v>H3D16.</v>
      </c>
      <c r="AF497" s="46" t="str">
        <f t="shared" si="121"/>
        <v>H3D16</v>
      </c>
      <c r="AG497" s="107"/>
      <c r="AH497" s="107"/>
    </row>
    <row r="498" spans="1:34" s="108" customFormat="1" ht="350.1" customHeight="1" x14ac:dyDescent="0.2">
      <c r="A498" s="35">
        <f>IF(ISBLANK(D498),"",COUNTA($D$2:D498))</f>
        <v>405</v>
      </c>
      <c r="B498" s="36">
        <f t="shared" si="110"/>
        <v>497</v>
      </c>
      <c r="C498" s="38"/>
      <c r="D498" s="38" t="s">
        <v>776</v>
      </c>
      <c r="E498" s="38">
        <v>1103002</v>
      </c>
      <c r="F498" s="39" t="s">
        <v>222</v>
      </c>
      <c r="G498" s="39" t="s">
        <v>130</v>
      </c>
      <c r="H498" s="39" t="s">
        <v>515</v>
      </c>
      <c r="I498" s="39" t="s">
        <v>514</v>
      </c>
      <c r="J498" s="38" t="s">
        <v>7</v>
      </c>
      <c r="K498" s="38">
        <v>1</v>
      </c>
      <c r="L498" s="40">
        <v>43115</v>
      </c>
      <c r="M498" s="40">
        <v>43159</v>
      </c>
      <c r="N498" s="61">
        <f t="shared" si="124"/>
        <v>6.2857142857142856</v>
      </c>
      <c r="O498" s="54" t="s">
        <v>1593</v>
      </c>
      <c r="P498" s="36" t="s">
        <v>2499</v>
      </c>
      <c r="Q498" s="38">
        <v>1</v>
      </c>
      <c r="R498" s="42">
        <f t="shared" si="112"/>
        <v>100</v>
      </c>
      <c r="S498" s="43">
        <f t="shared" si="113"/>
        <v>6.2857142857142856</v>
      </c>
      <c r="T498" s="43">
        <f t="shared" si="114"/>
        <v>6.2857142857142856</v>
      </c>
      <c r="U498" s="43">
        <f t="shared" si="115"/>
        <v>6.2857142857142856</v>
      </c>
      <c r="V498" s="38"/>
      <c r="W498" s="44" t="str">
        <f t="shared" si="116"/>
        <v>CUMPLIDA</v>
      </c>
      <c r="X498" s="44" t="str">
        <f t="shared" si="117"/>
        <v>CUMPLIDO</v>
      </c>
      <c r="Y498" s="104" t="s">
        <v>141</v>
      </c>
      <c r="Z498" s="35" t="str">
        <f t="shared" si="122"/>
        <v>H4D16</v>
      </c>
      <c r="AA498" s="45">
        <f t="shared" si="125"/>
        <v>1</v>
      </c>
      <c r="AB498" s="45" t="str">
        <f t="shared" si="123"/>
        <v>H4D16 - 1</v>
      </c>
      <c r="AC498" s="46">
        <f t="shared" si="119"/>
        <v>5</v>
      </c>
      <c r="AD498" s="46">
        <f t="shared" si="120"/>
        <v>5</v>
      </c>
      <c r="AE498" s="46" t="str">
        <f t="shared" si="118"/>
        <v>H4D16.</v>
      </c>
      <c r="AF498" s="46" t="str">
        <f t="shared" si="121"/>
        <v>H4D16</v>
      </c>
      <c r="AG498" s="107"/>
      <c r="AH498" s="107"/>
    </row>
    <row r="499" spans="1:34" s="108" customFormat="1" ht="350.1" customHeight="1" x14ac:dyDescent="0.2">
      <c r="A499" s="35">
        <f>IF(ISBLANK(D499),"",COUNTA($D$2:D499))</f>
        <v>406</v>
      </c>
      <c r="B499" s="36">
        <f t="shared" si="110"/>
        <v>498</v>
      </c>
      <c r="C499" s="38"/>
      <c r="D499" s="38" t="s">
        <v>668</v>
      </c>
      <c r="E499" s="38" t="s">
        <v>144</v>
      </c>
      <c r="F499" s="39" t="s">
        <v>223</v>
      </c>
      <c r="G499" s="39" t="s">
        <v>145</v>
      </c>
      <c r="H499" s="39" t="s">
        <v>566</v>
      </c>
      <c r="I499" s="39" t="s">
        <v>567</v>
      </c>
      <c r="J499" s="38" t="s">
        <v>565</v>
      </c>
      <c r="K499" s="38">
        <v>2</v>
      </c>
      <c r="L499" s="40">
        <v>43040</v>
      </c>
      <c r="M499" s="40">
        <v>43189</v>
      </c>
      <c r="N499" s="61">
        <f t="shared" si="124"/>
        <v>21.285714285714285</v>
      </c>
      <c r="O499" s="38" t="s">
        <v>1595</v>
      </c>
      <c r="P499" s="36" t="s">
        <v>2499</v>
      </c>
      <c r="Q499" s="38">
        <v>0.66710000000000003</v>
      </c>
      <c r="R499" s="42">
        <f t="shared" si="112"/>
        <v>33.355000000000004</v>
      </c>
      <c r="S499" s="43">
        <f t="shared" si="113"/>
        <v>7.09985</v>
      </c>
      <c r="T499" s="43">
        <f t="shared" si="114"/>
        <v>7.09985</v>
      </c>
      <c r="U499" s="43">
        <f t="shared" si="115"/>
        <v>21.285714285714285</v>
      </c>
      <c r="V499" s="38" t="s">
        <v>1429</v>
      </c>
      <c r="W499" s="44" t="str">
        <f t="shared" si="116"/>
        <v>VENCIDA</v>
      </c>
      <c r="X499" s="44" t="str">
        <f t="shared" si="117"/>
        <v>VENCIDO</v>
      </c>
      <c r="Y499" s="104" t="s">
        <v>164</v>
      </c>
      <c r="Z499" s="35" t="str">
        <f t="shared" si="122"/>
        <v>H5ECP</v>
      </c>
      <c r="AA499" s="45">
        <f t="shared" si="125"/>
        <v>1</v>
      </c>
      <c r="AB499" s="45" t="str">
        <f t="shared" si="123"/>
        <v>H5ECP - 1</v>
      </c>
      <c r="AC499" s="46">
        <f t="shared" si="119"/>
        <v>1</v>
      </c>
      <c r="AD499" s="46">
        <f t="shared" si="120"/>
        <v>1</v>
      </c>
      <c r="AE499" s="46" t="str">
        <f t="shared" si="118"/>
        <v>H5ECP.</v>
      </c>
      <c r="AF499" s="46" t="str">
        <f t="shared" si="121"/>
        <v>H5ECP</v>
      </c>
      <c r="AG499" s="107"/>
      <c r="AH499" s="107"/>
    </row>
    <row r="500" spans="1:34" s="108" customFormat="1" ht="350.1" customHeight="1" x14ac:dyDescent="0.2">
      <c r="A500" s="35">
        <f>IF(ISBLANK(D500),"",COUNTA($D$2:D500))</f>
        <v>407</v>
      </c>
      <c r="B500" s="36">
        <f t="shared" si="110"/>
        <v>499</v>
      </c>
      <c r="C500" s="38"/>
      <c r="D500" s="38" t="s">
        <v>668</v>
      </c>
      <c r="E500" s="38" t="s">
        <v>144</v>
      </c>
      <c r="F500" s="39" t="s">
        <v>614</v>
      </c>
      <c r="G500" s="39" t="s">
        <v>146</v>
      </c>
      <c r="H500" s="39" t="s">
        <v>568</v>
      </c>
      <c r="I500" s="39" t="s">
        <v>569</v>
      </c>
      <c r="J500" s="38" t="s">
        <v>565</v>
      </c>
      <c r="K500" s="38">
        <v>2</v>
      </c>
      <c r="L500" s="40">
        <v>43040</v>
      </c>
      <c r="M500" s="40">
        <v>43189</v>
      </c>
      <c r="N500" s="61">
        <f t="shared" si="124"/>
        <v>21.285714285714285</v>
      </c>
      <c r="O500" s="38" t="s">
        <v>1595</v>
      </c>
      <c r="P500" s="36" t="s">
        <v>2499</v>
      </c>
      <c r="Q500" s="38">
        <v>0.85699999999999998</v>
      </c>
      <c r="R500" s="42">
        <f t="shared" si="112"/>
        <v>42.85</v>
      </c>
      <c r="S500" s="43">
        <f t="shared" si="113"/>
        <v>9.1209285714285713</v>
      </c>
      <c r="T500" s="43">
        <f t="shared" si="114"/>
        <v>9.1209285714285713</v>
      </c>
      <c r="U500" s="43">
        <f t="shared" si="115"/>
        <v>21.285714285714285</v>
      </c>
      <c r="V500" s="38"/>
      <c r="W500" s="44" t="str">
        <f t="shared" si="116"/>
        <v>VENCIDA</v>
      </c>
      <c r="X500" s="44" t="str">
        <f t="shared" si="117"/>
        <v>VENCIDO</v>
      </c>
      <c r="Y500" s="104" t="s">
        <v>164</v>
      </c>
      <c r="Z500" s="35" t="str">
        <f t="shared" si="122"/>
        <v>H6ECP</v>
      </c>
      <c r="AA500" s="45">
        <f t="shared" si="125"/>
        <v>1</v>
      </c>
      <c r="AB500" s="45" t="str">
        <f t="shared" si="123"/>
        <v>H6ECP - 1</v>
      </c>
      <c r="AC500" s="46">
        <f t="shared" si="119"/>
        <v>1</v>
      </c>
      <c r="AD500" s="46">
        <f t="shared" si="120"/>
        <v>1</v>
      </c>
      <c r="AE500" s="46" t="str">
        <f t="shared" si="118"/>
        <v>H6ECP.</v>
      </c>
      <c r="AF500" s="46" t="str">
        <f t="shared" si="121"/>
        <v>H6ECP</v>
      </c>
      <c r="AG500" s="107"/>
      <c r="AH500" s="107"/>
    </row>
    <row r="501" spans="1:34" s="108" customFormat="1" ht="350.1" customHeight="1" x14ac:dyDescent="0.2">
      <c r="A501" s="35">
        <f>IF(ISBLANK(D501),"",COUNTA($D$2:D501))</f>
        <v>408</v>
      </c>
      <c r="B501" s="36">
        <f t="shared" si="110"/>
        <v>500</v>
      </c>
      <c r="C501" s="38"/>
      <c r="D501" s="38" t="s">
        <v>668</v>
      </c>
      <c r="E501" s="38" t="s">
        <v>18</v>
      </c>
      <c r="F501" s="39" t="s">
        <v>752</v>
      </c>
      <c r="G501" s="39" t="s">
        <v>147</v>
      </c>
      <c r="H501" s="39" t="s">
        <v>754</v>
      </c>
      <c r="I501" s="39" t="s">
        <v>570</v>
      </c>
      <c r="J501" s="38" t="s">
        <v>8</v>
      </c>
      <c r="K501" s="38">
        <v>1</v>
      </c>
      <c r="L501" s="40">
        <v>43040</v>
      </c>
      <c r="M501" s="40">
        <v>43099</v>
      </c>
      <c r="N501" s="61">
        <f t="shared" si="124"/>
        <v>8.4285714285714288</v>
      </c>
      <c r="O501" s="38" t="s">
        <v>1595</v>
      </c>
      <c r="P501" s="36" t="s">
        <v>2499</v>
      </c>
      <c r="Q501" s="38">
        <v>1</v>
      </c>
      <c r="R501" s="42">
        <f t="shared" si="112"/>
        <v>100</v>
      </c>
      <c r="S501" s="43">
        <f t="shared" si="113"/>
        <v>8.4285714285714288</v>
      </c>
      <c r="T501" s="43">
        <f t="shared" si="114"/>
        <v>8.4285714285714288</v>
      </c>
      <c r="U501" s="43">
        <f t="shared" si="115"/>
        <v>8.4285714285714288</v>
      </c>
      <c r="V501" s="38"/>
      <c r="W501" s="44" t="str">
        <f t="shared" si="116"/>
        <v>CUMPLIDA</v>
      </c>
      <c r="X501" s="44" t="str">
        <f t="shared" si="117"/>
        <v>VENCIDO</v>
      </c>
      <c r="Y501" s="104" t="s">
        <v>164</v>
      </c>
      <c r="Z501" s="35" t="str">
        <f t="shared" si="122"/>
        <v>H7ECP</v>
      </c>
      <c r="AA501" s="45">
        <f t="shared" si="125"/>
        <v>1</v>
      </c>
      <c r="AB501" s="45" t="str">
        <f t="shared" si="123"/>
        <v>H7ECP - 1</v>
      </c>
      <c r="AC501" s="46">
        <f t="shared" si="119"/>
        <v>5</v>
      </c>
      <c r="AD501" s="46">
        <f t="shared" si="120"/>
        <v>1</v>
      </c>
      <c r="AE501" s="46" t="str">
        <f t="shared" si="118"/>
        <v>H7ECP.</v>
      </c>
      <c r="AF501" s="46" t="str">
        <f t="shared" si="121"/>
        <v>H7ECP</v>
      </c>
      <c r="AG501" s="107"/>
      <c r="AH501" s="107"/>
    </row>
    <row r="502" spans="1:34" s="108" customFormat="1" ht="350.1" customHeight="1" x14ac:dyDescent="0.2">
      <c r="A502" s="35" t="str">
        <f>IF(ISBLANK(D502),"",COUNTA($D$2:D502))</f>
        <v/>
      </c>
      <c r="B502" s="36">
        <f t="shared" ref="B502:B565" si="126">ROW()-1</f>
        <v>501</v>
      </c>
      <c r="C502" s="38"/>
      <c r="D502" s="38"/>
      <c r="E502" s="38" t="s">
        <v>18</v>
      </c>
      <c r="F502" s="39" t="s">
        <v>799</v>
      </c>
      <c r="G502" s="39" t="s">
        <v>148</v>
      </c>
      <c r="H502" s="39" t="s">
        <v>753</v>
      </c>
      <c r="I502" s="39" t="s">
        <v>571</v>
      </c>
      <c r="J502" s="38" t="s">
        <v>7</v>
      </c>
      <c r="K502" s="38">
        <v>1</v>
      </c>
      <c r="L502" s="40">
        <v>43040</v>
      </c>
      <c r="M502" s="40">
        <v>43099</v>
      </c>
      <c r="N502" s="61">
        <f t="shared" si="124"/>
        <v>8.4285714285714288</v>
      </c>
      <c r="O502" s="38" t="s">
        <v>1595</v>
      </c>
      <c r="P502" s="36" t="s">
        <v>2499</v>
      </c>
      <c r="Q502" s="38">
        <v>1</v>
      </c>
      <c r="R502" s="42">
        <f t="shared" si="112"/>
        <v>100</v>
      </c>
      <c r="S502" s="43">
        <f t="shared" si="113"/>
        <v>8.4285714285714288</v>
      </c>
      <c r="T502" s="43">
        <f t="shared" si="114"/>
        <v>8.4285714285714288</v>
      </c>
      <c r="U502" s="43">
        <f t="shared" si="115"/>
        <v>8.4285714285714288</v>
      </c>
      <c r="V502" s="38"/>
      <c r="W502" s="44" t="str">
        <f t="shared" si="116"/>
        <v>CUMPLIDA</v>
      </c>
      <c r="X502" s="44" t="str">
        <f t="shared" si="117"/>
        <v/>
      </c>
      <c r="Y502" s="104" t="s">
        <v>164</v>
      </c>
      <c r="Z502" s="35" t="str">
        <f t="shared" si="122"/>
        <v>H7ECP</v>
      </c>
      <c r="AA502" s="45">
        <f t="shared" si="125"/>
        <v>2</v>
      </c>
      <c r="AB502" s="45" t="str">
        <f t="shared" si="123"/>
        <v>H7ECP - 2</v>
      </c>
      <c r="AC502" s="46">
        <f t="shared" si="119"/>
        <v>5</v>
      </c>
      <c r="AD502" s="46">
        <f t="shared" si="120"/>
        <v>1</v>
      </c>
      <c r="AE502" s="46" t="str">
        <f t="shared" si="118"/>
        <v>H7ECP.</v>
      </c>
      <c r="AF502" s="46" t="str">
        <f t="shared" si="121"/>
        <v>H7ECP</v>
      </c>
      <c r="AG502" s="107"/>
      <c r="AH502" s="107"/>
    </row>
    <row r="503" spans="1:34" s="108" customFormat="1" ht="350.1" customHeight="1" x14ac:dyDescent="0.2">
      <c r="A503" s="35" t="str">
        <f>IF(ISBLANK(D503),"",COUNTA($D$2:D503))</f>
        <v/>
      </c>
      <c r="B503" s="36">
        <f t="shared" si="126"/>
        <v>502</v>
      </c>
      <c r="C503" s="38"/>
      <c r="D503" s="38"/>
      <c r="E503" s="38" t="s">
        <v>18</v>
      </c>
      <c r="F503" s="39" t="s">
        <v>1528</v>
      </c>
      <c r="G503" s="39" t="s">
        <v>148</v>
      </c>
      <c r="H503" s="39" t="s">
        <v>755</v>
      </c>
      <c r="I503" s="39" t="s">
        <v>572</v>
      </c>
      <c r="J503" s="38" t="s">
        <v>133</v>
      </c>
      <c r="K503" s="38">
        <v>2</v>
      </c>
      <c r="L503" s="40">
        <v>43040</v>
      </c>
      <c r="M503" s="40">
        <v>43189</v>
      </c>
      <c r="N503" s="61">
        <f t="shared" si="124"/>
        <v>21.285714285714285</v>
      </c>
      <c r="O503" s="38" t="s">
        <v>1595</v>
      </c>
      <c r="P503" s="36" t="s">
        <v>2499</v>
      </c>
      <c r="Q503" s="38">
        <v>1</v>
      </c>
      <c r="R503" s="42">
        <f t="shared" si="112"/>
        <v>50</v>
      </c>
      <c r="S503" s="43">
        <f t="shared" si="113"/>
        <v>10.642857142857142</v>
      </c>
      <c r="T503" s="43">
        <f t="shared" si="114"/>
        <v>10.642857142857142</v>
      </c>
      <c r="U503" s="43">
        <f t="shared" si="115"/>
        <v>21.285714285714285</v>
      </c>
      <c r="V503" s="38"/>
      <c r="W503" s="44" t="str">
        <f t="shared" si="116"/>
        <v>VENCIDA</v>
      </c>
      <c r="X503" s="44" t="str">
        <f t="shared" si="117"/>
        <v/>
      </c>
      <c r="Y503" s="104" t="s">
        <v>164</v>
      </c>
      <c r="Z503" s="35" t="str">
        <f t="shared" si="122"/>
        <v>H7ECP</v>
      </c>
      <c r="AA503" s="45">
        <f t="shared" si="125"/>
        <v>3</v>
      </c>
      <c r="AB503" s="45" t="str">
        <f t="shared" si="123"/>
        <v>H7ECP - 3</v>
      </c>
      <c r="AC503" s="46">
        <f t="shared" si="119"/>
        <v>1</v>
      </c>
      <c r="AD503" s="46">
        <f t="shared" si="120"/>
        <v>1</v>
      </c>
      <c r="AE503" s="46" t="str">
        <f t="shared" si="118"/>
        <v>H7ECP.</v>
      </c>
      <c r="AF503" s="46" t="str">
        <f t="shared" si="121"/>
        <v>H7ECP</v>
      </c>
      <c r="AG503" s="107"/>
      <c r="AH503" s="107"/>
    </row>
    <row r="504" spans="1:34" s="108" customFormat="1" ht="350.1" customHeight="1" x14ac:dyDescent="0.2">
      <c r="A504" s="35">
        <f>IF(ISBLANK(D504),"",COUNTA($D$2:D504))</f>
        <v>409</v>
      </c>
      <c r="B504" s="36">
        <f t="shared" si="126"/>
        <v>503</v>
      </c>
      <c r="C504" s="38"/>
      <c r="D504" s="38" t="s">
        <v>668</v>
      </c>
      <c r="E504" s="38" t="s">
        <v>18</v>
      </c>
      <c r="F504" s="39" t="s">
        <v>615</v>
      </c>
      <c r="G504" s="39" t="s">
        <v>149</v>
      </c>
      <c r="H504" s="39" t="s">
        <v>573</v>
      </c>
      <c r="I504" s="39" t="s">
        <v>574</v>
      </c>
      <c r="J504" s="38" t="s">
        <v>8</v>
      </c>
      <c r="K504" s="38">
        <v>1</v>
      </c>
      <c r="L504" s="40">
        <v>43040</v>
      </c>
      <c r="M504" s="40">
        <v>43099</v>
      </c>
      <c r="N504" s="61">
        <f t="shared" si="124"/>
        <v>8.4285714285714288</v>
      </c>
      <c r="O504" s="38" t="s">
        <v>1595</v>
      </c>
      <c r="P504" s="36" t="s">
        <v>2499</v>
      </c>
      <c r="Q504" s="38">
        <v>0</v>
      </c>
      <c r="R504" s="42">
        <f t="shared" si="112"/>
        <v>0</v>
      </c>
      <c r="S504" s="43">
        <f t="shared" si="113"/>
        <v>0</v>
      </c>
      <c r="T504" s="43">
        <f t="shared" si="114"/>
        <v>0</v>
      </c>
      <c r="U504" s="43">
        <f t="shared" si="115"/>
        <v>8.4285714285714288</v>
      </c>
      <c r="V504" s="38"/>
      <c r="W504" s="44" t="str">
        <f t="shared" si="116"/>
        <v>VENCIDA</v>
      </c>
      <c r="X504" s="44" t="str">
        <f t="shared" si="117"/>
        <v>VENCIDO</v>
      </c>
      <c r="Y504" s="104" t="s">
        <v>164</v>
      </c>
      <c r="Z504" s="35" t="str">
        <f t="shared" si="122"/>
        <v>H8ECP</v>
      </c>
      <c r="AA504" s="45">
        <f t="shared" si="125"/>
        <v>1</v>
      </c>
      <c r="AB504" s="45" t="str">
        <f t="shared" si="123"/>
        <v>H8ECP - 1</v>
      </c>
      <c r="AC504" s="46">
        <f t="shared" si="119"/>
        <v>1</v>
      </c>
      <c r="AD504" s="46">
        <f t="shared" si="120"/>
        <v>1</v>
      </c>
      <c r="AE504" s="46" t="str">
        <f t="shared" si="118"/>
        <v>H8ECP.</v>
      </c>
      <c r="AF504" s="46" t="str">
        <f t="shared" si="121"/>
        <v>H8ECP</v>
      </c>
      <c r="AG504" s="107"/>
      <c r="AH504" s="107"/>
    </row>
    <row r="505" spans="1:34" s="108" customFormat="1" ht="350.1" customHeight="1" x14ac:dyDescent="0.2">
      <c r="A505" s="35">
        <f>IF(ISBLANK(D505),"",COUNTA($D$2:D505))</f>
        <v>410</v>
      </c>
      <c r="B505" s="36">
        <f t="shared" si="126"/>
        <v>504</v>
      </c>
      <c r="C505" s="38"/>
      <c r="D505" s="38" t="s">
        <v>668</v>
      </c>
      <c r="E505" s="38" t="s">
        <v>14</v>
      </c>
      <c r="F505" s="39" t="s">
        <v>692</v>
      </c>
      <c r="G505" s="39" t="s">
        <v>150</v>
      </c>
      <c r="H505" s="39" t="s">
        <v>575</v>
      </c>
      <c r="I505" s="39" t="s">
        <v>576</v>
      </c>
      <c r="J505" s="38" t="s">
        <v>40</v>
      </c>
      <c r="K505" s="38">
        <v>3</v>
      </c>
      <c r="L505" s="40">
        <v>43040</v>
      </c>
      <c r="M505" s="40">
        <v>43342</v>
      </c>
      <c r="N505" s="61">
        <f t="shared" si="124"/>
        <v>43.142857142857146</v>
      </c>
      <c r="O505" s="38" t="s">
        <v>1595</v>
      </c>
      <c r="P505" s="36" t="s">
        <v>2499</v>
      </c>
      <c r="Q505" s="38">
        <v>0</v>
      </c>
      <c r="R505" s="42">
        <f t="shared" si="112"/>
        <v>0</v>
      </c>
      <c r="S505" s="43">
        <f t="shared" si="113"/>
        <v>0</v>
      </c>
      <c r="T505" s="43">
        <f t="shared" si="114"/>
        <v>0</v>
      </c>
      <c r="U505" s="43">
        <f t="shared" si="115"/>
        <v>43.142857142857146</v>
      </c>
      <c r="V505" s="38"/>
      <c r="W505" s="44" t="str">
        <f t="shared" si="116"/>
        <v>VENCIDA</v>
      </c>
      <c r="X505" s="44" t="str">
        <f t="shared" si="117"/>
        <v>VENCIDO</v>
      </c>
      <c r="Y505" s="104" t="s">
        <v>164</v>
      </c>
      <c r="Z505" s="35" t="str">
        <f t="shared" si="122"/>
        <v>H10ECP</v>
      </c>
      <c r="AA505" s="45">
        <f t="shared" si="125"/>
        <v>1</v>
      </c>
      <c r="AB505" s="45" t="str">
        <f t="shared" si="123"/>
        <v>H10ECP - 1</v>
      </c>
      <c r="AC505" s="46">
        <f t="shared" si="119"/>
        <v>1</v>
      </c>
      <c r="AD505" s="46">
        <f t="shared" si="120"/>
        <v>1</v>
      </c>
      <c r="AE505" s="46" t="str">
        <f t="shared" si="118"/>
        <v>H10ECP.</v>
      </c>
      <c r="AF505" s="46" t="str">
        <f t="shared" si="121"/>
        <v>H10ECP</v>
      </c>
      <c r="AG505" s="107"/>
      <c r="AH505" s="107"/>
    </row>
    <row r="506" spans="1:34" s="108" customFormat="1" ht="350.1" customHeight="1" x14ac:dyDescent="0.2">
      <c r="A506" s="35">
        <f>IF(ISBLANK(D506),"",COUNTA($D$2:D506))</f>
        <v>411</v>
      </c>
      <c r="B506" s="36">
        <f t="shared" si="126"/>
        <v>505</v>
      </c>
      <c r="C506" s="38"/>
      <c r="D506" s="38" t="s">
        <v>784</v>
      </c>
      <c r="E506" s="38" t="s">
        <v>14</v>
      </c>
      <c r="F506" s="39" t="s">
        <v>489</v>
      </c>
      <c r="G506" s="39" t="s">
        <v>151</v>
      </c>
      <c r="H506" s="39" t="s">
        <v>493</v>
      </c>
      <c r="I506" s="39" t="s">
        <v>491</v>
      </c>
      <c r="J506" s="38" t="s">
        <v>492</v>
      </c>
      <c r="K506" s="38">
        <v>2</v>
      </c>
      <c r="L506" s="40">
        <v>43040</v>
      </c>
      <c r="M506" s="40">
        <v>43099</v>
      </c>
      <c r="N506" s="61">
        <f t="shared" si="124"/>
        <v>8.4285714285714288</v>
      </c>
      <c r="O506" s="54" t="s">
        <v>1593</v>
      </c>
      <c r="P506" s="36" t="s">
        <v>2499</v>
      </c>
      <c r="Q506" s="38">
        <v>2</v>
      </c>
      <c r="R506" s="42">
        <f t="shared" si="112"/>
        <v>100</v>
      </c>
      <c r="S506" s="43">
        <f t="shared" si="113"/>
        <v>8.4285714285714288</v>
      </c>
      <c r="T506" s="43">
        <f t="shared" si="114"/>
        <v>8.4285714285714288</v>
      </c>
      <c r="U506" s="43">
        <f t="shared" si="115"/>
        <v>8.4285714285714288</v>
      </c>
      <c r="V506" s="38"/>
      <c r="W506" s="44" t="str">
        <f t="shared" si="116"/>
        <v>CUMPLIDA</v>
      </c>
      <c r="X506" s="44" t="str">
        <f t="shared" si="117"/>
        <v>CUMPLIDO</v>
      </c>
      <c r="Y506" s="104" t="s">
        <v>164</v>
      </c>
      <c r="Z506" s="35" t="str">
        <f t="shared" si="122"/>
        <v>H11ECP</v>
      </c>
      <c r="AA506" s="45">
        <f t="shared" si="125"/>
        <v>1</v>
      </c>
      <c r="AB506" s="45" t="str">
        <f t="shared" si="123"/>
        <v>H11ECP - 1</v>
      </c>
      <c r="AC506" s="46">
        <f t="shared" si="119"/>
        <v>5</v>
      </c>
      <c r="AD506" s="46">
        <f t="shared" si="120"/>
        <v>5</v>
      </c>
      <c r="AE506" s="46" t="str">
        <f t="shared" si="118"/>
        <v>H11ECP.</v>
      </c>
      <c r="AF506" s="46" t="str">
        <f t="shared" si="121"/>
        <v>H11ECP</v>
      </c>
      <c r="AG506" s="107"/>
      <c r="AH506" s="107"/>
    </row>
    <row r="507" spans="1:34" s="108" customFormat="1" ht="350.1" customHeight="1" x14ac:dyDescent="0.2">
      <c r="A507" s="35" t="str">
        <f>IF(ISBLANK(D507),"",COUNTA($D$2:D507))</f>
        <v/>
      </c>
      <c r="B507" s="36">
        <f t="shared" si="126"/>
        <v>506</v>
      </c>
      <c r="C507" s="38"/>
      <c r="D507" s="38"/>
      <c r="E507" s="38" t="s">
        <v>14</v>
      </c>
      <c r="F507" s="39" t="s">
        <v>490</v>
      </c>
      <c r="G507" s="39" t="s">
        <v>151</v>
      </c>
      <c r="H507" s="39" t="s">
        <v>494</v>
      </c>
      <c r="I507" s="39" t="s">
        <v>241</v>
      </c>
      <c r="J507" s="38" t="s">
        <v>516</v>
      </c>
      <c r="K507" s="45">
        <v>2</v>
      </c>
      <c r="L507" s="113">
        <v>43040</v>
      </c>
      <c r="M507" s="113">
        <v>43099</v>
      </c>
      <c r="N507" s="61">
        <f t="shared" si="124"/>
        <v>8.4285714285714288</v>
      </c>
      <c r="O507" s="38" t="s">
        <v>1588</v>
      </c>
      <c r="P507" s="38" t="s">
        <v>2499</v>
      </c>
      <c r="Q507" s="38">
        <v>2</v>
      </c>
      <c r="R507" s="42">
        <f t="shared" si="112"/>
        <v>100</v>
      </c>
      <c r="S507" s="43">
        <f t="shared" si="113"/>
        <v>8.4285714285714288</v>
      </c>
      <c r="T507" s="43">
        <f t="shared" si="114"/>
        <v>8.4285714285714288</v>
      </c>
      <c r="U507" s="43">
        <f t="shared" si="115"/>
        <v>8.4285714285714288</v>
      </c>
      <c r="V507" s="38"/>
      <c r="W507" s="44" t="str">
        <f t="shared" si="116"/>
        <v>CUMPLIDA</v>
      </c>
      <c r="X507" s="44" t="str">
        <f t="shared" si="117"/>
        <v/>
      </c>
      <c r="Y507" s="104" t="s">
        <v>164</v>
      </c>
      <c r="Z507" s="35" t="str">
        <f t="shared" si="122"/>
        <v>H11ECP</v>
      </c>
      <c r="AA507" s="45">
        <f t="shared" si="125"/>
        <v>2</v>
      </c>
      <c r="AB507" s="45" t="str">
        <f t="shared" si="123"/>
        <v>H11ECP - 2</v>
      </c>
      <c r="AC507" s="46">
        <f t="shared" si="119"/>
        <v>5</v>
      </c>
      <c r="AD507" s="46">
        <f t="shared" si="120"/>
        <v>5</v>
      </c>
      <c r="AE507" s="46" t="str">
        <f t="shared" si="118"/>
        <v>H11ECP.</v>
      </c>
      <c r="AF507" s="46" t="str">
        <f t="shared" si="121"/>
        <v>H11ECP</v>
      </c>
      <c r="AG507" s="107"/>
      <c r="AH507" s="107"/>
    </row>
    <row r="508" spans="1:34" s="108" customFormat="1" ht="350.1" customHeight="1" x14ac:dyDescent="0.2">
      <c r="A508" s="35">
        <f>IF(ISBLANK(D508),"",COUNTA($D$2:D508))</f>
        <v>412</v>
      </c>
      <c r="B508" s="36">
        <f t="shared" si="126"/>
        <v>507</v>
      </c>
      <c r="C508" s="38"/>
      <c r="D508" s="38" t="s">
        <v>784</v>
      </c>
      <c r="E508" s="38" t="s">
        <v>18</v>
      </c>
      <c r="F508" s="39" t="s">
        <v>224</v>
      </c>
      <c r="G508" s="39" t="s">
        <v>152</v>
      </c>
      <c r="H508" s="39" t="s">
        <v>1109</v>
      </c>
      <c r="I508" s="39" t="s">
        <v>1098</v>
      </c>
      <c r="J508" s="38" t="s">
        <v>1099</v>
      </c>
      <c r="K508" s="38">
        <v>1</v>
      </c>
      <c r="L508" s="40">
        <v>43862</v>
      </c>
      <c r="M508" s="40">
        <v>43979</v>
      </c>
      <c r="N508" s="61">
        <f t="shared" si="124"/>
        <v>16.714285714285715</v>
      </c>
      <c r="O508" s="38" t="s">
        <v>1599</v>
      </c>
      <c r="P508" s="38" t="s">
        <v>2590</v>
      </c>
      <c r="Q508" s="38">
        <v>1</v>
      </c>
      <c r="R508" s="42">
        <f t="shared" si="112"/>
        <v>100</v>
      </c>
      <c r="S508" s="43">
        <f t="shared" si="113"/>
        <v>16.714285714285715</v>
      </c>
      <c r="T508" s="43">
        <f t="shared" si="114"/>
        <v>16.714285714285715</v>
      </c>
      <c r="U508" s="43">
        <f t="shared" si="115"/>
        <v>16.714285714285715</v>
      </c>
      <c r="V508" s="38"/>
      <c r="W508" s="44" t="str">
        <f t="shared" si="116"/>
        <v>CUMPLIDA</v>
      </c>
      <c r="X508" s="44" t="str">
        <f t="shared" si="117"/>
        <v>CUMPLIDO</v>
      </c>
      <c r="Y508" s="104" t="s">
        <v>164</v>
      </c>
      <c r="Z508" s="35" t="str">
        <f t="shared" si="122"/>
        <v>H12ECP</v>
      </c>
      <c r="AA508" s="45">
        <f t="shared" si="125"/>
        <v>1</v>
      </c>
      <c r="AB508" s="45" t="str">
        <f t="shared" si="123"/>
        <v>H12ECP - 1</v>
      </c>
      <c r="AC508" s="46">
        <f t="shared" si="119"/>
        <v>5</v>
      </c>
      <c r="AD508" s="46">
        <f t="shared" si="120"/>
        <v>5</v>
      </c>
      <c r="AE508" s="46" t="str">
        <f t="shared" si="118"/>
        <v>H12ECP.</v>
      </c>
      <c r="AF508" s="46" t="str">
        <f t="shared" si="121"/>
        <v>H12ECP</v>
      </c>
      <c r="AG508" s="107"/>
      <c r="AH508" s="107"/>
    </row>
    <row r="509" spans="1:34" s="108" customFormat="1" ht="350.1" customHeight="1" x14ac:dyDescent="0.2">
      <c r="A509" s="35">
        <f>IF(ISBLANK(D509),"",COUNTA($D$2:D509))</f>
        <v>413</v>
      </c>
      <c r="B509" s="36">
        <f t="shared" si="126"/>
        <v>508</v>
      </c>
      <c r="C509" s="38"/>
      <c r="D509" s="38" t="s">
        <v>668</v>
      </c>
      <c r="E509" s="38" t="s">
        <v>22</v>
      </c>
      <c r="F509" s="39" t="s">
        <v>693</v>
      </c>
      <c r="G509" s="39" t="s">
        <v>153</v>
      </c>
      <c r="H509" s="39" t="s">
        <v>495</v>
      </c>
      <c r="I509" s="39" t="s">
        <v>496</v>
      </c>
      <c r="J509" s="38" t="s">
        <v>369</v>
      </c>
      <c r="K509" s="38">
        <v>1</v>
      </c>
      <c r="L509" s="40">
        <v>43115</v>
      </c>
      <c r="M509" s="40">
        <v>43159</v>
      </c>
      <c r="N509" s="61">
        <f t="shared" si="124"/>
        <v>6.2857142857142856</v>
      </c>
      <c r="O509" s="54" t="s">
        <v>1593</v>
      </c>
      <c r="P509" s="36" t="s">
        <v>2499</v>
      </c>
      <c r="Q509" s="38">
        <v>1</v>
      </c>
      <c r="R509" s="42">
        <f t="shared" si="112"/>
        <v>100</v>
      </c>
      <c r="S509" s="43">
        <f t="shared" si="113"/>
        <v>6.2857142857142856</v>
      </c>
      <c r="T509" s="43">
        <f t="shared" si="114"/>
        <v>6.2857142857142856</v>
      </c>
      <c r="U509" s="43">
        <f t="shared" si="115"/>
        <v>6.2857142857142856</v>
      </c>
      <c r="V509" s="38"/>
      <c r="W509" s="44" t="str">
        <f t="shared" si="116"/>
        <v>CUMPLIDA</v>
      </c>
      <c r="X509" s="44" t="str">
        <f t="shared" si="117"/>
        <v>CUMPLIDO</v>
      </c>
      <c r="Y509" s="104" t="s">
        <v>164</v>
      </c>
      <c r="Z509" s="35" t="str">
        <f t="shared" si="122"/>
        <v>H13ECP</v>
      </c>
      <c r="AA509" s="45">
        <f t="shared" si="125"/>
        <v>1</v>
      </c>
      <c r="AB509" s="45" t="str">
        <f t="shared" si="123"/>
        <v>H13ECP - 1</v>
      </c>
      <c r="AC509" s="46">
        <f t="shared" si="119"/>
        <v>5</v>
      </c>
      <c r="AD509" s="46">
        <f t="shared" si="120"/>
        <v>5</v>
      </c>
      <c r="AE509" s="46" t="str">
        <f t="shared" si="118"/>
        <v>H13ECP.</v>
      </c>
      <c r="AF509" s="46" t="str">
        <f t="shared" si="121"/>
        <v>H13ECP</v>
      </c>
      <c r="AG509" s="107"/>
      <c r="AH509" s="107"/>
    </row>
    <row r="510" spans="1:34" s="108" customFormat="1" ht="350.1" customHeight="1" x14ac:dyDescent="0.2">
      <c r="A510" s="35">
        <f>IF(ISBLANK(D510),"",COUNTA($D$2:D510))</f>
        <v>414</v>
      </c>
      <c r="B510" s="36">
        <f t="shared" si="126"/>
        <v>509</v>
      </c>
      <c r="C510" s="38"/>
      <c r="D510" s="38" t="s">
        <v>776</v>
      </c>
      <c r="E510" s="38" t="s">
        <v>14</v>
      </c>
      <c r="F510" s="39" t="s">
        <v>409</v>
      </c>
      <c r="G510" s="39" t="s">
        <v>154</v>
      </c>
      <c r="H510" s="39" t="s">
        <v>410</v>
      </c>
      <c r="I510" s="39" t="s">
        <v>405</v>
      </c>
      <c r="J510" s="38" t="s">
        <v>406</v>
      </c>
      <c r="K510" s="38">
        <v>1</v>
      </c>
      <c r="L510" s="40">
        <v>43040</v>
      </c>
      <c r="M510" s="40">
        <v>43281</v>
      </c>
      <c r="N510" s="61">
        <f t="shared" si="124"/>
        <v>34.428571428571431</v>
      </c>
      <c r="O510" s="38" t="s">
        <v>1590</v>
      </c>
      <c r="P510" s="38" t="s">
        <v>2506</v>
      </c>
      <c r="Q510" s="38">
        <v>1</v>
      </c>
      <c r="R510" s="42">
        <f t="shared" si="112"/>
        <v>100</v>
      </c>
      <c r="S510" s="43">
        <f t="shared" si="113"/>
        <v>34.428571428571431</v>
      </c>
      <c r="T510" s="43">
        <f t="shared" si="114"/>
        <v>34.428571428571431</v>
      </c>
      <c r="U510" s="43">
        <f t="shared" si="115"/>
        <v>34.428571428571431</v>
      </c>
      <c r="V510" s="38"/>
      <c r="W510" s="44" t="str">
        <f t="shared" si="116"/>
        <v>CUMPLIDA</v>
      </c>
      <c r="X510" s="44" t="str">
        <f t="shared" si="117"/>
        <v>CUMPLIDO</v>
      </c>
      <c r="Y510" s="104" t="s">
        <v>164</v>
      </c>
      <c r="Z510" s="35" t="str">
        <f t="shared" si="122"/>
        <v>H15ECP</v>
      </c>
      <c r="AA510" s="45">
        <f t="shared" si="125"/>
        <v>1</v>
      </c>
      <c r="AB510" s="45" t="str">
        <f t="shared" si="123"/>
        <v>H15ECP - 1</v>
      </c>
      <c r="AC510" s="46">
        <f t="shared" si="119"/>
        <v>5</v>
      </c>
      <c r="AD510" s="46">
        <f t="shared" si="120"/>
        <v>5</v>
      </c>
      <c r="AE510" s="46" t="str">
        <f t="shared" si="118"/>
        <v>H15ECP.</v>
      </c>
      <c r="AF510" s="46" t="str">
        <f t="shared" si="121"/>
        <v>H15ECP</v>
      </c>
      <c r="AG510" s="107"/>
      <c r="AH510" s="107"/>
    </row>
    <row r="511" spans="1:34" s="108" customFormat="1" ht="350.1" customHeight="1" x14ac:dyDescent="0.2">
      <c r="A511" s="35" t="str">
        <f>IF(ISBLANK(D511),"",COUNTA($D$2:D511))</f>
        <v/>
      </c>
      <c r="B511" s="36">
        <f t="shared" si="126"/>
        <v>510</v>
      </c>
      <c r="C511" s="38"/>
      <c r="D511" s="38"/>
      <c r="E511" s="38" t="s">
        <v>14</v>
      </c>
      <c r="F511" s="39" t="s">
        <v>634</v>
      </c>
      <c r="G511" s="39" t="s">
        <v>155</v>
      </c>
      <c r="H511" s="39" t="s">
        <v>411</v>
      </c>
      <c r="I511" s="39" t="s">
        <v>407</v>
      </c>
      <c r="J511" s="38" t="s">
        <v>8</v>
      </c>
      <c r="K511" s="38">
        <v>3</v>
      </c>
      <c r="L511" s="40">
        <v>43040</v>
      </c>
      <c r="M511" s="40">
        <v>43403</v>
      </c>
      <c r="N511" s="61">
        <f t="shared" si="124"/>
        <v>51.857142857142854</v>
      </c>
      <c r="O511" s="38" t="s">
        <v>1590</v>
      </c>
      <c r="P511" s="38" t="s">
        <v>2506</v>
      </c>
      <c r="Q511" s="38">
        <v>3</v>
      </c>
      <c r="R511" s="42">
        <f t="shared" si="112"/>
        <v>100</v>
      </c>
      <c r="S511" s="43">
        <f t="shared" si="113"/>
        <v>51.857142857142854</v>
      </c>
      <c r="T511" s="43">
        <f t="shared" si="114"/>
        <v>51.857142857142854</v>
      </c>
      <c r="U511" s="43">
        <f t="shared" si="115"/>
        <v>51.857142857142854</v>
      </c>
      <c r="V511" s="38"/>
      <c r="W511" s="44" t="str">
        <f t="shared" si="116"/>
        <v>CUMPLIDA</v>
      </c>
      <c r="X511" s="44" t="str">
        <f t="shared" si="117"/>
        <v/>
      </c>
      <c r="Y511" s="104" t="s">
        <v>164</v>
      </c>
      <c r="Z511" s="35" t="str">
        <f t="shared" si="122"/>
        <v>H15ECP</v>
      </c>
      <c r="AA511" s="45">
        <f t="shared" si="125"/>
        <v>2</v>
      </c>
      <c r="AB511" s="45" t="str">
        <f t="shared" si="123"/>
        <v>H15ECP - 2</v>
      </c>
      <c r="AC511" s="46">
        <f t="shared" si="119"/>
        <v>5</v>
      </c>
      <c r="AD511" s="46">
        <f t="shared" si="120"/>
        <v>5</v>
      </c>
      <c r="AE511" s="46" t="str">
        <f t="shared" si="118"/>
        <v>H15ECP.</v>
      </c>
      <c r="AF511" s="46" t="str">
        <f t="shared" si="121"/>
        <v>H15ECP</v>
      </c>
      <c r="AG511" s="107"/>
      <c r="AH511" s="107"/>
    </row>
    <row r="512" spans="1:34" s="108" customFormat="1" ht="350.1" customHeight="1" x14ac:dyDescent="0.2">
      <c r="A512" s="35" t="str">
        <f>IF(ISBLANK(D512),"",COUNTA($D$2:D512))</f>
        <v/>
      </c>
      <c r="B512" s="36">
        <f t="shared" si="126"/>
        <v>511</v>
      </c>
      <c r="C512" s="38"/>
      <c r="D512" s="38"/>
      <c r="E512" s="38" t="s">
        <v>14</v>
      </c>
      <c r="F512" s="39" t="s">
        <v>1568</v>
      </c>
      <c r="G512" s="39" t="s">
        <v>37</v>
      </c>
      <c r="H512" s="39" t="s">
        <v>412</v>
      </c>
      <c r="I512" s="114" t="s">
        <v>1441</v>
      </c>
      <c r="J512" s="38" t="s">
        <v>8</v>
      </c>
      <c r="K512" s="38">
        <v>2</v>
      </c>
      <c r="L512" s="40">
        <v>43040</v>
      </c>
      <c r="M512" s="40">
        <v>43403</v>
      </c>
      <c r="N512" s="61">
        <f t="shared" si="124"/>
        <v>51.857142857142854</v>
      </c>
      <c r="O512" s="38" t="s">
        <v>1590</v>
      </c>
      <c r="P512" s="38" t="s">
        <v>2506</v>
      </c>
      <c r="Q512" s="38">
        <v>2</v>
      </c>
      <c r="R512" s="42">
        <f t="shared" si="112"/>
        <v>100</v>
      </c>
      <c r="S512" s="43">
        <f t="shared" si="113"/>
        <v>51.857142857142854</v>
      </c>
      <c r="T512" s="43">
        <f t="shared" si="114"/>
        <v>51.857142857142854</v>
      </c>
      <c r="U512" s="43">
        <f t="shared" si="115"/>
        <v>51.857142857142854</v>
      </c>
      <c r="V512" s="38"/>
      <c r="W512" s="44" t="str">
        <f t="shared" si="116"/>
        <v>CUMPLIDA</v>
      </c>
      <c r="X512" s="44" t="str">
        <f t="shared" si="117"/>
        <v/>
      </c>
      <c r="Y512" s="104" t="s">
        <v>164</v>
      </c>
      <c r="Z512" s="35" t="str">
        <f t="shared" si="122"/>
        <v>H15ECP</v>
      </c>
      <c r="AA512" s="45">
        <f t="shared" si="125"/>
        <v>3</v>
      </c>
      <c r="AB512" s="45" t="str">
        <f t="shared" si="123"/>
        <v>H15ECP - 3</v>
      </c>
      <c r="AC512" s="46">
        <f t="shared" si="119"/>
        <v>5</v>
      </c>
      <c r="AD512" s="46">
        <f t="shared" si="120"/>
        <v>5</v>
      </c>
      <c r="AE512" s="46" t="str">
        <f t="shared" si="118"/>
        <v>H15ECP.</v>
      </c>
      <c r="AF512" s="46" t="str">
        <f t="shared" si="121"/>
        <v>H15ECP</v>
      </c>
      <c r="AG512" s="107"/>
      <c r="AH512" s="107"/>
    </row>
    <row r="513" spans="1:34" s="108" customFormat="1" ht="350.1" customHeight="1" x14ac:dyDescent="0.2">
      <c r="A513" s="35" t="str">
        <f>IF(ISBLANK(D513),"",COUNTA($D$2:D513))</f>
        <v/>
      </c>
      <c r="B513" s="36">
        <f t="shared" si="126"/>
        <v>512</v>
      </c>
      <c r="C513" s="38"/>
      <c r="D513" s="38"/>
      <c r="E513" s="38" t="s">
        <v>14</v>
      </c>
      <c r="F513" s="39" t="s">
        <v>413</v>
      </c>
      <c r="G513" s="39" t="s">
        <v>168</v>
      </c>
      <c r="H513" s="39" t="s">
        <v>939</v>
      </c>
      <c r="I513" s="39" t="s">
        <v>408</v>
      </c>
      <c r="J513" s="38" t="s">
        <v>8</v>
      </c>
      <c r="K513" s="38">
        <v>3</v>
      </c>
      <c r="L513" s="40">
        <v>43040</v>
      </c>
      <c r="M513" s="40">
        <v>43403</v>
      </c>
      <c r="N513" s="61">
        <f t="shared" si="124"/>
        <v>51.857142857142854</v>
      </c>
      <c r="O513" s="38" t="s">
        <v>1590</v>
      </c>
      <c r="P513" s="38" t="s">
        <v>2506</v>
      </c>
      <c r="Q513" s="38">
        <v>3</v>
      </c>
      <c r="R513" s="42">
        <f t="shared" si="112"/>
        <v>100</v>
      </c>
      <c r="S513" s="43">
        <f t="shared" si="113"/>
        <v>51.857142857142854</v>
      </c>
      <c r="T513" s="43">
        <f t="shared" si="114"/>
        <v>51.857142857142854</v>
      </c>
      <c r="U513" s="43">
        <f t="shared" si="115"/>
        <v>51.857142857142854</v>
      </c>
      <c r="V513" s="38"/>
      <c r="W513" s="44" t="str">
        <f t="shared" si="116"/>
        <v>CUMPLIDA</v>
      </c>
      <c r="X513" s="44" t="str">
        <f t="shared" si="117"/>
        <v/>
      </c>
      <c r="Y513" s="104" t="s">
        <v>164</v>
      </c>
      <c r="Z513" s="35" t="str">
        <f t="shared" si="122"/>
        <v>H15ECP</v>
      </c>
      <c r="AA513" s="45">
        <f t="shared" si="125"/>
        <v>4</v>
      </c>
      <c r="AB513" s="45" t="str">
        <f t="shared" si="123"/>
        <v>H15ECP - 4</v>
      </c>
      <c r="AC513" s="46">
        <f t="shared" si="119"/>
        <v>5</v>
      </c>
      <c r="AD513" s="46">
        <f t="shared" si="120"/>
        <v>5</v>
      </c>
      <c r="AE513" s="46" t="str">
        <f t="shared" si="118"/>
        <v>H15ECP.</v>
      </c>
      <c r="AF513" s="46" t="str">
        <f t="shared" si="121"/>
        <v>H15ECP</v>
      </c>
      <c r="AG513" s="107"/>
      <c r="AH513" s="107"/>
    </row>
    <row r="514" spans="1:34" s="108" customFormat="1" ht="350.1" customHeight="1" x14ac:dyDescent="0.2">
      <c r="A514" s="35">
        <f>IF(ISBLANK(D514),"",COUNTA($D$2:D514))</f>
        <v>415</v>
      </c>
      <c r="B514" s="36">
        <f t="shared" si="126"/>
        <v>513</v>
      </c>
      <c r="C514" s="38"/>
      <c r="D514" s="38" t="s">
        <v>1173</v>
      </c>
      <c r="E514" s="38" t="s">
        <v>14</v>
      </c>
      <c r="F514" s="39" t="s">
        <v>662</v>
      </c>
      <c r="G514" s="39" t="s">
        <v>156</v>
      </c>
      <c r="H514" s="39" t="s">
        <v>499</v>
      </c>
      <c r="I514" s="39" t="s">
        <v>503</v>
      </c>
      <c r="J514" s="38" t="s">
        <v>497</v>
      </c>
      <c r="K514" s="38">
        <v>1</v>
      </c>
      <c r="L514" s="40">
        <v>43040</v>
      </c>
      <c r="M514" s="40">
        <v>43069</v>
      </c>
      <c r="N514" s="61">
        <f t="shared" si="124"/>
        <v>4.1428571428571432</v>
      </c>
      <c r="O514" s="54" t="s">
        <v>1593</v>
      </c>
      <c r="P514" s="36" t="s">
        <v>2499</v>
      </c>
      <c r="Q514" s="38">
        <v>1</v>
      </c>
      <c r="R514" s="42">
        <f t="shared" ref="R514:R577" si="127">IF(Q514/K514&gt;1,100,+Q514/K514*100)</f>
        <v>100</v>
      </c>
      <c r="S514" s="43">
        <f t="shared" ref="S514:S577" si="128">+N514*R514/100</f>
        <v>4.1428571428571432</v>
      </c>
      <c r="T514" s="43">
        <f t="shared" ref="T514:T577" si="129">IF(M514&lt;=$AH$1,S514,0)</f>
        <v>4.1428571428571432</v>
      </c>
      <c r="U514" s="43">
        <f t="shared" ref="U514:U577" si="130">IF($AH$1&gt;=M514,N514,0)</f>
        <v>4.1428571428571432</v>
      </c>
      <c r="V514" s="38"/>
      <c r="W514" s="44" t="str">
        <f t="shared" ref="W514:W577" si="131">IF(R514=100,"CUMPLIDA",IF(M514-$AH$1&lt;0,"VENCIDA",IF(M514-$AH$1&lt;=30,"PRÓXIMA A VENCER",IF(R514&gt;0,"CON AVANCE","EN TERMINO"))))</f>
        <v>CUMPLIDA</v>
      </c>
      <c r="X514" s="44" t="str">
        <f t="shared" ref="X514:X577" si="132">IF(A514&lt;&gt;"",IF(AD514=1,"VENCIDO",IF(AD514=2,"PRÓXIMO A VENCER",IF(AD514=3,"EN TERMINO",IF(AD514=4,"CON AVANCE",IF(AD514=5,"CUMPLIDO",))))),"")</f>
        <v>CUMPLIDO</v>
      </c>
      <c r="Y514" s="104" t="s">
        <v>164</v>
      </c>
      <c r="Z514" s="35" t="str">
        <f t="shared" si="122"/>
        <v>H16ECP</v>
      </c>
      <c r="AA514" s="45">
        <f t="shared" si="125"/>
        <v>1</v>
      </c>
      <c r="AB514" s="45" t="str">
        <f t="shared" si="123"/>
        <v>H16ECP - 1</v>
      </c>
      <c r="AC514" s="46">
        <f t="shared" si="119"/>
        <v>5</v>
      </c>
      <c r="AD514" s="46">
        <f t="shared" si="120"/>
        <v>5</v>
      </c>
      <c r="AE514" s="46" t="str">
        <f t="shared" ref="AE514:AE577" si="133">IF(A514&lt;&gt;"",MID(F514,1,FIND(" ",F514,1)-1),AE513)</f>
        <v>H16ECP.</v>
      </c>
      <c r="AF514" s="46" t="str">
        <f t="shared" si="121"/>
        <v>H16ECP</v>
      </c>
      <c r="AG514" s="107"/>
      <c r="AH514" s="107"/>
    </row>
    <row r="515" spans="1:34" s="108" customFormat="1" ht="350.1" customHeight="1" x14ac:dyDescent="0.2">
      <c r="A515" s="35" t="str">
        <f>IF(ISBLANK(D515),"",COUNTA($D$2:D515))</f>
        <v/>
      </c>
      <c r="B515" s="36">
        <f t="shared" si="126"/>
        <v>514</v>
      </c>
      <c r="C515" s="38"/>
      <c r="D515" s="38"/>
      <c r="E515" s="38" t="s">
        <v>14</v>
      </c>
      <c r="F515" s="39" t="s">
        <v>1529</v>
      </c>
      <c r="G515" s="39" t="s">
        <v>502</v>
      </c>
      <c r="H515" s="39" t="s">
        <v>500</v>
      </c>
      <c r="I515" s="39" t="s">
        <v>501</v>
      </c>
      <c r="J515" s="105" t="s">
        <v>498</v>
      </c>
      <c r="K515" s="38">
        <v>1</v>
      </c>
      <c r="L515" s="40">
        <v>43132</v>
      </c>
      <c r="M515" s="40">
        <v>43160</v>
      </c>
      <c r="N515" s="61">
        <f t="shared" si="124"/>
        <v>4</v>
      </c>
      <c r="O515" s="54" t="s">
        <v>1593</v>
      </c>
      <c r="P515" s="36" t="s">
        <v>2499</v>
      </c>
      <c r="Q515" s="38">
        <v>1</v>
      </c>
      <c r="R515" s="42">
        <f t="shared" si="127"/>
        <v>100</v>
      </c>
      <c r="S515" s="43">
        <f t="shared" si="128"/>
        <v>4</v>
      </c>
      <c r="T515" s="43">
        <f t="shared" si="129"/>
        <v>4</v>
      </c>
      <c r="U515" s="43">
        <f t="shared" si="130"/>
        <v>4</v>
      </c>
      <c r="V515" s="38"/>
      <c r="W515" s="44" t="str">
        <f t="shared" si="131"/>
        <v>CUMPLIDA</v>
      </c>
      <c r="X515" s="44" t="str">
        <f t="shared" si="132"/>
        <v/>
      </c>
      <c r="Y515" s="104" t="s">
        <v>164</v>
      </c>
      <c r="Z515" s="35" t="str">
        <f t="shared" si="122"/>
        <v>H16ECP</v>
      </c>
      <c r="AA515" s="45">
        <f t="shared" si="125"/>
        <v>2</v>
      </c>
      <c r="AB515" s="45" t="str">
        <f t="shared" si="123"/>
        <v>H16ECP - 2</v>
      </c>
      <c r="AC515" s="46">
        <f t="shared" ref="AC515:AC578" si="134">IF(W515="VENCIDA",1,IF(W515="PRÓXIMA A VENCER",2,IF(W515="EN TERMINO",3,IF(W515="CON AVANCE",4,IF(W515="CUMPLIDA",5,)))))</f>
        <v>5</v>
      </c>
      <c r="AD515" s="46">
        <f t="shared" ref="AD515:AD578" si="135">IF(AA516=AA515+1,MIN(AC515,AD516),AC515)</f>
        <v>5</v>
      </c>
      <c r="AE515" s="46" t="str">
        <f t="shared" si="133"/>
        <v>H16ECP.</v>
      </c>
      <c r="AF515" s="46" t="str">
        <f t="shared" ref="AF515:AF578" si="136">IFERROR(MID(AE515,1,FIND(".",AE515,1)-1),AE515)</f>
        <v>H16ECP</v>
      </c>
      <c r="AG515" s="107"/>
      <c r="AH515" s="107"/>
    </row>
    <row r="516" spans="1:34" s="108" customFormat="1" ht="350.1" customHeight="1" x14ac:dyDescent="0.2">
      <c r="A516" s="35" t="str">
        <f>IF(ISBLANK(D516),"",COUNTA($D$2:D516))</f>
        <v/>
      </c>
      <c r="B516" s="36">
        <f t="shared" si="126"/>
        <v>515</v>
      </c>
      <c r="C516" s="38"/>
      <c r="D516" s="38"/>
      <c r="E516" s="38" t="s">
        <v>14</v>
      </c>
      <c r="F516" s="39" t="s">
        <v>1570</v>
      </c>
      <c r="G516" s="39" t="s">
        <v>157</v>
      </c>
      <c r="H516" s="39" t="s">
        <v>588</v>
      </c>
      <c r="I516" s="39" t="s">
        <v>357</v>
      </c>
      <c r="J516" s="38" t="s">
        <v>358</v>
      </c>
      <c r="K516" s="38">
        <v>1</v>
      </c>
      <c r="L516" s="40">
        <v>43040</v>
      </c>
      <c r="M516" s="40">
        <v>43250</v>
      </c>
      <c r="N516" s="61">
        <f t="shared" si="124"/>
        <v>30</v>
      </c>
      <c r="O516" s="38" t="s">
        <v>1590</v>
      </c>
      <c r="P516" s="38" t="s">
        <v>2506</v>
      </c>
      <c r="Q516" s="38">
        <v>1</v>
      </c>
      <c r="R516" s="42">
        <f t="shared" si="127"/>
        <v>100</v>
      </c>
      <c r="S516" s="43">
        <f t="shared" si="128"/>
        <v>30</v>
      </c>
      <c r="T516" s="43">
        <f t="shared" si="129"/>
        <v>30</v>
      </c>
      <c r="U516" s="43">
        <f t="shared" si="130"/>
        <v>30</v>
      </c>
      <c r="V516" s="38"/>
      <c r="W516" s="44" t="str">
        <f t="shared" si="131"/>
        <v>CUMPLIDA</v>
      </c>
      <c r="X516" s="44" t="str">
        <f t="shared" si="132"/>
        <v/>
      </c>
      <c r="Y516" s="104" t="s">
        <v>164</v>
      </c>
      <c r="Z516" s="35" t="str">
        <f t="shared" si="122"/>
        <v>H16ECP</v>
      </c>
      <c r="AA516" s="45">
        <f t="shared" si="125"/>
        <v>3</v>
      </c>
      <c r="AB516" s="45" t="str">
        <f t="shared" si="123"/>
        <v>H16ECP - 3</v>
      </c>
      <c r="AC516" s="46">
        <f t="shared" si="134"/>
        <v>5</v>
      </c>
      <c r="AD516" s="46">
        <f t="shared" si="135"/>
        <v>5</v>
      </c>
      <c r="AE516" s="46" t="str">
        <f t="shared" si="133"/>
        <v>H16ECP.</v>
      </c>
      <c r="AF516" s="46" t="str">
        <f t="shared" si="136"/>
        <v>H16ECP</v>
      </c>
      <c r="AG516" s="107"/>
      <c r="AH516" s="107"/>
    </row>
    <row r="517" spans="1:34" s="108" customFormat="1" ht="350.1" customHeight="1" x14ac:dyDescent="0.2">
      <c r="A517" s="35">
        <f>IF(ISBLANK(D517),"",COUNTA($D$2:D517))</f>
        <v>416</v>
      </c>
      <c r="B517" s="36">
        <f t="shared" si="126"/>
        <v>516</v>
      </c>
      <c r="C517" s="38"/>
      <c r="D517" s="38" t="s">
        <v>668</v>
      </c>
      <c r="E517" s="38" t="s">
        <v>158</v>
      </c>
      <c r="F517" s="39" t="s">
        <v>225</v>
      </c>
      <c r="G517" s="39" t="s">
        <v>159</v>
      </c>
      <c r="H517" s="39" t="s">
        <v>616</v>
      </c>
      <c r="I517" s="39" t="s">
        <v>617</v>
      </c>
      <c r="J517" s="38" t="s">
        <v>8</v>
      </c>
      <c r="K517" s="38">
        <v>1</v>
      </c>
      <c r="L517" s="40">
        <v>43040</v>
      </c>
      <c r="M517" s="40">
        <v>43099</v>
      </c>
      <c r="N517" s="61">
        <f t="shared" si="124"/>
        <v>8.4285714285714288</v>
      </c>
      <c r="O517" s="38" t="s">
        <v>1595</v>
      </c>
      <c r="P517" s="36" t="s">
        <v>2499</v>
      </c>
      <c r="Q517" s="38">
        <v>0.5</v>
      </c>
      <c r="R517" s="42">
        <f t="shared" si="127"/>
        <v>50</v>
      </c>
      <c r="S517" s="43">
        <f t="shared" si="128"/>
        <v>4.2142857142857144</v>
      </c>
      <c r="T517" s="43">
        <f t="shared" si="129"/>
        <v>4.2142857142857144</v>
      </c>
      <c r="U517" s="43">
        <f t="shared" si="130"/>
        <v>8.4285714285714288</v>
      </c>
      <c r="V517" s="38"/>
      <c r="W517" s="44" t="str">
        <f t="shared" si="131"/>
        <v>VENCIDA</v>
      </c>
      <c r="X517" s="44" t="str">
        <f t="shared" si="132"/>
        <v>VENCIDO</v>
      </c>
      <c r="Y517" s="104" t="s">
        <v>164</v>
      </c>
      <c r="Z517" s="35" t="str">
        <f t="shared" si="122"/>
        <v>H19ECP</v>
      </c>
      <c r="AA517" s="45">
        <f t="shared" si="125"/>
        <v>1</v>
      </c>
      <c r="AB517" s="45" t="str">
        <f t="shared" si="123"/>
        <v>H19ECP - 1</v>
      </c>
      <c r="AC517" s="46">
        <f t="shared" si="134"/>
        <v>1</v>
      </c>
      <c r="AD517" s="46">
        <f t="shared" si="135"/>
        <v>1</v>
      </c>
      <c r="AE517" s="46" t="str">
        <f t="shared" si="133"/>
        <v>H19ECP.</v>
      </c>
      <c r="AF517" s="46" t="str">
        <f t="shared" si="136"/>
        <v>H19ECP</v>
      </c>
      <c r="AG517" s="107"/>
      <c r="AH517" s="107"/>
    </row>
    <row r="518" spans="1:34" s="108" customFormat="1" ht="350.1" customHeight="1" x14ac:dyDescent="0.2">
      <c r="A518" s="35">
        <f>IF(ISBLANK(D518),"",COUNTA($D$2:D518))</f>
        <v>417</v>
      </c>
      <c r="B518" s="36">
        <f t="shared" si="126"/>
        <v>517</v>
      </c>
      <c r="C518" s="38"/>
      <c r="D518" s="38" t="s">
        <v>777</v>
      </c>
      <c r="E518" s="38" t="s">
        <v>14</v>
      </c>
      <c r="F518" s="39" t="s">
        <v>226</v>
      </c>
      <c r="G518" s="39" t="s">
        <v>780</v>
      </c>
      <c r="H518" s="39" t="s">
        <v>415</v>
      </c>
      <c r="I518" s="39" t="s">
        <v>416</v>
      </c>
      <c r="J518" s="38" t="s">
        <v>8</v>
      </c>
      <c r="K518" s="38">
        <v>1</v>
      </c>
      <c r="L518" s="40">
        <v>43040</v>
      </c>
      <c r="M518" s="40">
        <v>43250</v>
      </c>
      <c r="N518" s="61">
        <f t="shared" si="124"/>
        <v>30</v>
      </c>
      <c r="O518" s="38" t="s">
        <v>1590</v>
      </c>
      <c r="P518" s="38" t="s">
        <v>2506</v>
      </c>
      <c r="Q518" s="38">
        <v>1</v>
      </c>
      <c r="R518" s="42">
        <f t="shared" si="127"/>
        <v>100</v>
      </c>
      <c r="S518" s="43">
        <f t="shared" si="128"/>
        <v>30</v>
      </c>
      <c r="T518" s="43">
        <f t="shared" si="129"/>
        <v>30</v>
      </c>
      <c r="U518" s="43">
        <f t="shared" si="130"/>
        <v>30</v>
      </c>
      <c r="V518" s="38"/>
      <c r="W518" s="44" t="str">
        <f t="shared" si="131"/>
        <v>CUMPLIDA</v>
      </c>
      <c r="X518" s="44" t="str">
        <f t="shared" si="132"/>
        <v>CUMPLIDO</v>
      </c>
      <c r="Y518" s="104" t="s">
        <v>164</v>
      </c>
      <c r="Z518" s="35" t="str">
        <f t="shared" si="122"/>
        <v>H22ECP</v>
      </c>
      <c r="AA518" s="45">
        <f t="shared" si="125"/>
        <v>1</v>
      </c>
      <c r="AB518" s="45" t="str">
        <f t="shared" si="123"/>
        <v>H22ECP - 1</v>
      </c>
      <c r="AC518" s="46">
        <f t="shared" si="134"/>
        <v>5</v>
      </c>
      <c r="AD518" s="46">
        <f t="shared" si="135"/>
        <v>5</v>
      </c>
      <c r="AE518" s="46" t="str">
        <f t="shared" si="133"/>
        <v>H22ECP.</v>
      </c>
      <c r="AF518" s="46" t="str">
        <f t="shared" si="136"/>
        <v>H22ECP</v>
      </c>
      <c r="AG518" s="107"/>
      <c r="AH518" s="107"/>
    </row>
    <row r="519" spans="1:34" s="108" customFormat="1" ht="350.1" customHeight="1" x14ac:dyDescent="0.2">
      <c r="A519" s="35">
        <f>IF(ISBLANK(D519),"",COUNTA($D$2:D519))</f>
        <v>418</v>
      </c>
      <c r="B519" s="36">
        <f t="shared" si="126"/>
        <v>518</v>
      </c>
      <c r="C519" s="38"/>
      <c r="D519" s="38" t="s">
        <v>776</v>
      </c>
      <c r="E519" s="38" t="s">
        <v>160</v>
      </c>
      <c r="F519" s="39" t="s">
        <v>579</v>
      </c>
      <c r="G519" s="39" t="s">
        <v>161</v>
      </c>
      <c r="H519" s="39" t="s">
        <v>577</v>
      </c>
      <c r="I519" s="39" t="s">
        <v>578</v>
      </c>
      <c r="J519" s="38" t="s">
        <v>8</v>
      </c>
      <c r="K519" s="38">
        <v>1</v>
      </c>
      <c r="L519" s="40">
        <v>43040</v>
      </c>
      <c r="M519" s="40">
        <v>43099</v>
      </c>
      <c r="N519" s="61">
        <f t="shared" si="124"/>
        <v>8.4285714285714288</v>
      </c>
      <c r="O519" s="38" t="s">
        <v>1595</v>
      </c>
      <c r="P519" s="36" t="s">
        <v>2499</v>
      </c>
      <c r="Q519" s="38">
        <v>0</v>
      </c>
      <c r="R519" s="42">
        <f t="shared" si="127"/>
        <v>0</v>
      </c>
      <c r="S519" s="43">
        <f t="shared" si="128"/>
        <v>0</v>
      </c>
      <c r="T519" s="43">
        <f t="shared" si="129"/>
        <v>0</v>
      </c>
      <c r="U519" s="43">
        <f t="shared" si="130"/>
        <v>8.4285714285714288</v>
      </c>
      <c r="V519" s="38"/>
      <c r="W519" s="44" t="str">
        <f t="shared" si="131"/>
        <v>VENCIDA</v>
      </c>
      <c r="X519" s="44" t="str">
        <f t="shared" si="132"/>
        <v>VENCIDO</v>
      </c>
      <c r="Y519" s="104" t="s">
        <v>164</v>
      </c>
      <c r="Z519" s="35" t="str">
        <f t="shared" ref="Z519:Z582" si="137">AF519</f>
        <v>H24ECP</v>
      </c>
      <c r="AA519" s="45">
        <f t="shared" ref="AA519:AA550" si="138">IF(A519&lt;&gt;"",1,AA518+1)</f>
        <v>1</v>
      </c>
      <c r="AB519" s="45" t="str">
        <f t="shared" ref="AB519:AB582" si="139">CONCATENATE(Z519," - ",AA519)</f>
        <v>H24ECP - 1</v>
      </c>
      <c r="AC519" s="46">
        <f t="shared" si="134"/>
        <v>1</v>
      </c>
      <c r="AD519" s="46">
        <f t="shared" si="135"/>
        <v>1</v>
      </c>
      <c r="AE519" s="46" t="str">
        <f t="shared" si="133"/>
        <v>H24ECP.</v>
      </c>
      <c r="AF519" s="46" t="str">
        <f t="shared" si="136"/>
        <v>H24ECP</v>
      </c>
      <c r="AG519" s="107"/>
      <c r="AH519" s="107"/>
    </row>
    <row r="520" spans="1:34" s="108" customFormat="1" ht="350.1" customHeight="1" x14ac:dyDescent="0.2">
      <c r="A520" s="35">
        <f>IF(ISBLANK(D520),"",COUNTA($D$2:D520))</f>
        <v>419</v>
      </c>
      <c r="B520" s="36">
        <f t="shared" si="126"/>
        <v>519</v>
      </c>
      <c r="C520" s="38"/>
      <c r="D520" s="38" t="s">
        <v>668</v>
      </c>
      <c r="E520" s="38" t="s">
        <v>14</v>
      </c>
      <c r="F520" s="39" t="s">
        <v>1530</v>
      </c>
      <c r="G520" s="39" t="s">
        <v>162</v>
      </c>
      <c r="H520" s="39" t="s">
        <v>580</v>
      </c>
      <c r="I520" s="39" t="s">
        <v>581</v>
      </c>
      <c r="J520" s="38" t="s">
        <v>529</v>
      </c>
      <c r="K520" s="38">
        <v>1</v>
      </c>
      <c r="L520" s="40">
        <v>43040</v>
      </c>
      <c r="M520" s="40">
        <v>43099</v>
      </c>
      <c r="N520" s="61">
        <f t="shared" si="124"/>
        <v>8.4285714285714288</v>
      </c>
      <c r="O520" s="38" t="s">
        <v>1595</v>
      </c>
      <c r="P520" s="36" t="s">
        <v>2499</v>
      </c>
      <c r="Q520" s="38">
        <v>1</v>
      </c>
      <c r="R520" s="42">
        <f t="shared" si="127"/>
        <v>100</v>
      </c>
      <c r="S520" s="43">
        <f t="shared" si="128"/>
        <v>8.4285714285714288</v>
      </c>
      <c r="T520" s="43">
        <f t="shared" si="129"/>
        <v>8.4285714285714288</v>
      </c>
      <c r="U520" s="43">
        <f t="shared" si="130"/>
        <v>8.4285714285714288</v>
      </c>
      <c r="V520" s="38"/>
      <c r="W520" s="44" t="str">
        <f t="shared" si="131"/>
        <v>CUMPLIDA</v>
      </c>
      <c r="X520" s="44" t="str">
        <f t="shared" si="132"/>
        <v>CUMPLIDO</v>
      </c>
      <c r="Y520" s="104" t="s">
        <v>164</v>
      </c>
      <c r="Z520" s="35" t="str">
        <f t="shared" si="137"/>
        <v>H25ECP</v>
      </c>
      <c r="AA520" s="45">
        <f t="shared" si="138"/>
        <v>1</v>
      </c>
      <c r="AB520" s="45" t="str">
        <f t="shared" si="139"/>
        <v>H25ECP - 1</v>
      </c>
      <c r="AC520" s="46">
        <f t="shared" si="134"/>
        <v>5</v>
      </c>
      <c r="AD520" s="46">
        <f t="shared" si="135"/>
        <v>5</v>
      </c>
      <c r="AE520" s="46" t="str">
        <f t="shared" si="133"/>
        <v>H25ECP.</v>
      </c>
      <c r="AF520" s="46" t="str">
        <f t="shared" si="136"/>
        <v>H25ECP</v>
      </c>
      <c r="AG520" s="107"/>
      <c r="AH520" s="107"/>
    </row>
    <row r="521" spans="1:34" s="108" customFormat="1" ht="350.1" customHeight="1" x14ac:dyDescent="0.2">
      <c r="A521" s="35">
        <f>IF(ISBLANK(D521),"",COUNTA($D$2:D521))</f>
        <v>420</v>
      </c>
      <c r="B521" s="36">
        <f t="shared" si="126"/>
        <v>520</v>
      </c>
      <c r="C521" s="38"/>
      <c r="D521" s="38" t="s">
        <v>668</v>
      </c>
      <c r="E521" s="38" t="s">
        <v>14</v>
      </c>
      <c r="F521" s="39" t="s">
        <v>227</v>
      </c>
      <c r="G521" s="39" t="s">
        <v>2306</v>
      </c>
      <c r="H521" s="39" t="s">
        <v>414</v>
      </c>
      <c r="I521" s="39" t="s">
        <v>417</v>
      </c>
      <c r="J521" s="38" t="s">
        <v>133</v>
      </c>
      <c r="K521" s="38">
        <v>2</v>
      </c>
      <c r="L521" s="40">
        <v>43040</v>
      </c>
      <c r="M521" s="40">
        <v>43403</v>
      </c>
      <c r="N521" s="61">
        <f t="shared" si="124"/>
        <v>51.857142857142854</v>
      </c>
      <c r="O521" s="38" t="s">
        <v>1590</v>
      </c>
      <c r="P521" s="38" t="s">
        <v>2506</v>
      </c>
      <c r="Q521" s="38">
        <v>2</v>
      </c>
      <c r="R521" s="42">
        <f t="shared" si="127"/>
        <v>100</v>
      </c>
      <c r="S521" s="43">
        <f t="shared" si="128"/>
        <v>51.857142857142854</v>
      </c>
      <c r="T521" s="43">
        <f t="shared" si="129"/>
        <v>51.857142857142854</v>
      </c>
      <c r="U521" s="43">
        <f t="shared" si="130"/>
        <v>51.857142857142854</v>
      </c>
      <c r="V521" s="38"/>
      <c r="W521" s="44" t="str">
        <f t="shared" si="131"/>
        <v>CUMPLIDA</v>
      </c>
      <c r="X521" s="44" t="str">
        <f t="shared" si="132"/>
        <v>CUMPLIDO</v>
      </c>
      <c r="Y521" s="104" t="s">
        <v>164</v>
      </c>
      <c r="Z521" s="35" t="str">
        <f t="shared" si="137"/>
        <v>H26ECP</v>
      </c>
      <c r="AA521" s="45">
        <f t="shared" si="138"/>
        <v>1</v>
      </c>
      <c r="AB521" s="45" t="str">
        <f t="shared" si="139"/>
        <v>H26ECP - 1</v>
      </c>
      <c r="AC521" s="46">
        <f t="shared" si="134"/>
        <v>5</v>
      </c>
      <c r="AD521" s="46">
        <f t="shared" si="135"/>
        <v>5</v>
      </c>
      <c r="AE521" s="46" t="str">
        <f t="shared" si="133"/>
        <v>H26ECP.</v>
      </c>
      <c r="AF521" s="46" t="str">
        <f t="shared" si="136"/>
        <v>H26ECP</v>
      </c>
      <c r="AG521" s="107"/>
      <c r="AH521" s="107"/>
    </row>
    <row r="522" spans="1:34" s="108" customFormat="1" ht="350.1" customHeight="1" x14ac:dyDescent="0.2">
      <c r="A522" s="35">
        <f>IF(ISBLANK(D522),"",COUNTA($D$2:D522))</f>
        <v>421</v>
      </c>
      <c r="B522" s="36">
        <f t="shared" si="126"/>
        <v>521</v>
      </c>
      <c r="C522" s="38"/>
      <c r="D522" s="38" t="s">
        <v>776</v>
      </c>
      <c r="E522" s="38" t="s">
        <v>131</v>
      </c>
      <c r="F522" s="39" t="s">
        <v>642</v>
      </c>
      <c r="G522" s="39" t="s">
        <v>132</v>
      </c>
      <c r="H522" s="39" t="s">
        <v>507</v>
      </c>
      <c r="I522" s="39" t="s">
        <v>504</v>
      </c>
      <c r="J522" s="38" t="s">
        <v>505</v>
      </c>
      <c r="K522" s="38">
        <v>1</v>
      </c>
      <c r="L522" s="40">
        <v>43040</v>
      </c>
      <c r="M522" s="40">
        <v>43099</v>
      </c>
      <c r="N522" s="61">
        <f t="shared" si="124"/>
        <v>8.4285714285714288</v>
      </c>
      <c r="O522" s="54" t="s">
        <v>1593</v>
      </c>
      <c r="P522" s="36" t="s">
        <v>2499</v>
      </c>
      <c r="Q522" s="38">
        <v>1</v>
      </c>
      <c r="R522" s="42">
        <f t="shared" si="127"/>
        <v>100</v>
      </c>
      <c r="S522" s="43">
        <f t="shared" si="128"/>
        <v>8.4285714285714288</v>
      </c>
      <c r="T522" s="43">
        <f t="shared" si="129"/>
        <v>8.4285714285714288</v>
      </c>
      <c r="U522" s="43">
        <f t="shared" si="130"/>
        <v>8.4285714285714288</v>
      </c>
      <c r="V522" s="38"/>
      <c r="W522" s="44" t="str">
        <f t="shared" si="131"/>
        <v>CUMPLIDA</v>
      </c>
      <c r="X522" s="44" t="str">
        <f t="shared" si="132"/>
        <v>CUMPLIDO</v>
      </c>
      <c r="Y522" s="104" t="s">
        <v>163</v>
      </c>
      <c r="Z522" s="35" t="str">
        <f t="shared" si="137"/>
        <v>H2EVP</v>
      </c>
      <c r="AA522" s="45">
        <f t="shared" si="138"/>
        <v>1</v>
      </c>
      <c r="AB522" s="45" t="str">
        <f t="shared" si="139"/>
        <v>H2EVP - 1</v>
      </c>
      <c r="AC522" s="46">
        <f t="shared" si="134"/>
        <v>5</v>
      </c>
      <c r="AD522" s="46">
        <f t="shared" si="135"/>
        <v>5</v>
      </c>
      <c r="AE522" s="46" t="str">
        <f t="shared" si="133"/>
        <v>H2EVP.</v>
      </c>
      <c r="AF522" s="46" t="str">
        <f t="shared" si="136"/>
        <v>H2EVP</v>
      </c>
      <c r="AG522" s="107"/>
      <c r="AH522" s="107"/>
    </row>
    <row r="523" spans="1:34" s="108" customFormat="1" ht="350.1" customHeight="1" x14ac:dyDescent="0.2">
      <c r="A523" s="35" t="str">
        <f>IF(ISBLANK(D523),"",COUNTA($D$2:D523))</f>
        <v/>
      </c>
      <c r="B523" s="36">
        <f t="shared" si="126"/>
        <v>522</v>
      </c>
      <c r="C523" s="38"/>
      <c r="D523" s="38"/>
      <c r="E523" s="38" t="s">
        <v>131</v>
      </c>
      <c r="F523" s="39" t="s">
        <v>1531</v>
      </c>
      <c r="G523" s="39" t="s">
        <v>132</v>
      </c>
      <c r="H523" s="39" t="s">
        <v>508</v>
      </c>
      <c r="I523" s="39" t="s">
        <v>506</v>
      </c>
      <c r="J523" s="38" t="s">
        <v>498</v>
      </c>
      <c r="K523" s="38">
        <v>1</v>
      </c>
      <c r="L523" s="40">
        <v>43132</v>
      </c>
      <c r="M523" s="40">
        <v>43250</v>
      </c>
      <c r="N523" s="61">
        <f t="shared" si="124"/>
        <v>16.857142857142858</v>
      </c>
      <c r="O523" s="54" t="s">
        <v>1593</v>
      </c>
      <c r="P523" s="36" t="s">
        <v>2499</v>
      </c>
      <c r="Q523" s="38">
        <v>1</v>
      </c>
      <c r="R523" s="42">
        <f t="shared" si="127"/>
        <v>100</v>
      </c>
      <c r="S523" s="43">
        <f t="shared" si="128"/>
        <v>16.857142857142858</v>
      </c>
      <c r="T523" s="43">
        <f t="shared" si="129"/>
        <v>16.857142857142858</v>
      </c>
      <c r="U523" s="43">
        <f t="shared" si="130"/>
        <v>16.857142857142858</v>
      </c>
      <c r="V523" s="38"/>
      <c r="W523" s="44" t="str">
        <f t="shared" si="131"/>
        <v>CUMPLIDA</v>
      </c>
      <c r="X523" s="44" t="str">
        <f t="shared" si="132"/>
        <v/>
      </c>
      <c r="Y523" s="104" t="s">
        <v>163</v>
      </c>
      <c r="Z523" s="35" t="str">
        <f t="shared" si="137"/>
        <v>H2EVP</v>
      </c>
      <c r="AA523" s="45">
        <f t="shared" si="138"/>
        <v>2</v>
      </c>
      <c r="AB523" s="45" t="str">
        <f t="shared" si="139"/>
        <v>H2EVP - 2</v>
      </c>
      <c r="AC523" s="46">
        <f t="shared" si="134"/>
        <v>5</v>
      </c>
      <c r="AD523" s="46">
        <f t="shared" si="135"/>
        <v>5</v>
      </c>
      <c r="AE523" s="46" t="str">
        <f t="shared" si="133"/>
        <v>H2EVP.</v>
      </c>
      <c r="AF523" s="46" t="str">
        <f t="shared" si="136"/>
        <v>H2EVP</v>
      </c>
      <c r="AG523" s="107"/>
      <c r="AH523" s="107"/>
    </row>
    <row r="524" spans="1:34" s="108" customFormat="1" ht="350.1" customHeight="1" x14ac:dyDescent="0.2">
      <c r="A524" s="35">
        <f>IF(ISBLANK(D524),"",COUNTA($D$2:D524))</f>
        <v>422</v>
      </c>
      <c r="B524" s="36">
        <f t="shared" si="126"/>
        <v>523</v>
      </c>
      <c r="C524" s="38"/>
      <c r="D524" s="38" t="s">
        <v>776</v>
      </c>
      <c r="E524" s="38" t="s">
        <v>14</v>
      </c>
      <c r="F524" s="39" t="s">
        <v>590</v>
      </c>
      <c r="G524" s="39" t="s">
        <v>510</v>
      </c>
      <c r="H524" s="39" t="s">
        <v>589</v>
      </c>
      <c r="I524" s="39" t="s">
        <v>509</v>
      </c>
      <c r="J524" s="38" t="s">
        <v>133</v>
      </c>
      <c r="K524" s="38">
        <v>12</v>
      </c>
      <c r="L524" s="40">
        <v>43040</v>
      </c>
      <c r="M524" s="40">
        <v>43099</v>
      </c>
      <c r="N524" s="61">
        <f t="shared" si="124"/>
        <v>8.4285714285714288</v>
      </c>
      <c r="O524" s="54" t="s">
        <v>1593</v>
      </c>
      <c r="P524" s="36" t="s">
        <v>2499</v>
      </c>
      <c r="Q524" s="38">
        <v>12</v>
      </c>
      <c r="R524" s="42">
        <f t="shared" si="127"/>
        <v>100</v>
      </c>
      <c r="S524" s="43">
        <f t="shared" si="128"/>
        <v>8.4285714285714288</v>
      </c>
      <c r="T524" s="43">
        <f t="shared" si="129"/>
        <v>8.4285714285714288</v>
      </c>
      <c r="U524" s="43">
        <f t="shared" si="130"/>
        <v>8.4285714285714288</v>
      </c>
      <c r="V524" s="38"/>
      <c r="W524" s="44" t="str">
        <f t="shared" si="131"/>
        <v>CUMPLIDA</v>
      </c>
      <c r="X524" s="44" t="str">
        <f t="shared" si="132"/>
        <v>CUMPLIDO</v>
      </c>
      <c r="Y524" s="104" t="s">
        <v>163</v>
      </c>
      <c r="Z524" s="35" t="str">
        <f t="shared" si="137"/>
        <v>H4EVP</v>
      </c>
      <c r="AA524" s="45">
        <f t="shared" si="138"/>
        <v>1</v>
      </c>
      <c r="AB524" s="45" t="str">
        <f t="shared" si="139"/>
        <v>H4EVP - 1</v>
      </c>
      <c r="AC524" s="46">
        <f t="shared" si="134"/>
        <v>5</v>
      </c>
      <c r="AD524" s="46">
        <f t="shared" si="135"/>
        <v>5</v>
      </c>
      <c r="AE524" s="46" t="str">
        <f t="shared" si="133"/>
        <v>H4EVP.</v>
      </c>
      <c r="AF524" s="46" t="str">
        <f t="shared" si="136"/>
        <v>H4EVP</v>
      </c>
      <c r="AG524" s="107"/>
      <c r="AH524" s="107"/>
    </row>
    <row r="525" spans="1:34" s="108" customFormat="1" ht="350.1" customHeight="1" x14ac:dyDescent="0.2">
      <c r="A525" s="35" t="str">
        <f>IF(ISBLANK(D525),"",COUNTA($D$2:D525))</f>
        <v/>
      </c>
      <c r="B525" s="36">
        <f t="shared" si="126"/>
        <v>524</v>
      </c>
      <c r="C525" s="38"/>
      <c r="D525" s="38"/>
      <c r="E525" s="38" t="s">
        <v>14</v>
      </c>
      <c r="F525" s="39" t="s">
        <v>1532</v>
      </c>
      <c r="G525" s="39" t="s">
        <v>510</v>
      </c>
      <c r="H525" s="39" t="s">
        <v>591</v>
      </c>
      <c r="I525" s="39" t="s">
        <v>517</v>
      </c>
      <c r="J525" s="38" t="s">
        <v>518</v>
      </c>
      <c r="K525" s="45">
        <v>3</v>
      </c>
      <c r="L525" s="113">
        <v>43040</v>
      </c>
      <c r="M525" s="113">
        <v>43099</v>
      </c>
      <c r="N525" s="61">
        <f t="shared" si="124"/>
        <v>8.4285714285714288</v>
      </c>
      <c r="O525" s="38" t="s">
        <v>1602</v>
      </c>
      <c r="P525" s="38" t="s">
        <v>2499</v>
      </c>
      <c r="Q525" s="38">
        <v>3</v>
      </c>
      <c r="R525" s="42">
        <f t="shared" si="127"/>
        <v>100</v>
      </c>
      <c r="S525" s="43">
        <f t="shared" si="128"/>
        <v>8.4285714285714288</v>
      </c>
      <c r="T525" s="43">
        <f t="shared" si="129"/>
        <v>8.4285714285714288</v>
      </c>
      <c r="U525" s="43">
        <f t="shared" si="130"/>
        <v>8.4285714285714288</v>
      </c>
      <c r="V525" s="38"/>
      <c r="W525" s="44" t="str">
        <f t="shared" si="131"/>
        <v>CUMPLIDA</v>
      </c>
      <c r="X525" s="44" t="str">
        <f t="shared" si="132"/>
        <v/>
      </c>
      <c r="Y525" s="104" t="s">
        <v>163</v>
      </c>
      <c r="Z525" s="35" t="str">
        <f t="shared" si="137"/>
        <v>H4EVP</v>
      </c>
      <c r="AA525" s="45">
        <f t="shared" si="138"/>
        <v>2</v>
      </c>
      <c r="AB525" s="45" t="str">
        <f t="shared" si="139"/>
        <v>H4EVP - 2</v>
      </c>
      <c r="AC525" s="46">
        <f t="shared" si="134"/>
        <v>5</v>
      </c>
      <c r="AD525" s="46">
        <f t="shared" si="135"/>
        <v>5</v>
      </c>
      <c r="AE525" s="46" t="str">
        <f t="shared" si="133"/>
        <v>H4EVP.</v>
      </c>
      <c r="AF525" s="46" t="str">
        <f t="shared" si="136"/>
        <v>H4EVP</v>
      </c>
      <c r="AG525" s="107"/>
      <c r="AH525" s="107"/>
    </row>
    <row r="526" spans="1:34" s="108" customFormat="1" ht="350.1" customHeight="1" x14ac:dyDescent="0.2">
      <c r="A526" s="35">
        <f>IF(ISBLANK(D526),"",COUNTA($D$2:D526))</f>
        <v>423</v>
      </c>
      <c r="B526" s="36">
        <f t="shared" si="126"/>
        <v>525</v>
      </c>
      <c r="C526" s="38"/>
      <c r="D526" s="38" t="s">
        <v>668</v>
      </c>
      <c r="E526" s="38" t="s">
        <v>14</v>
      </c>
      <c r="F526" s="39" t="s">
        <v>88</v>
      </c>
      <c r="G526" s="39" t="s">
        <v>89</v>
      </c>
      <c r="H526" s="39" t="s">
        <v>276</v>
      </c>
      <c r="I526" s="39" t="s">
        <v>277</v>
      </c>
      <c r="J526" s="38" t="s">
        <v>278</v>
      </c>
      <c r="K526" s="38">
        <v>3</v>
      </c>
      <c r="L526" s="40">
        <v>43040</v>
      </c>
      <c r="M526" s="40">
        <v>43312</v>
      </c>
      <c r="N526" s="61">
        <f t="shared" si="124"/>
        <v>38.857142857142854</v>
      </c>
      <c r="O526" s="38" t="s">
        <v>2060</v>
      </c>
      <c r="P526" s="36" t="s">
        <v>2499</v>
      </c>
      <c r="Q526" s="38">
        <v>3</v>
      </c>
      <c r="R526" s="42">
        <f t="shared" si="127"/>
        <v>100</v>
      </c>
      <c r="S526" s="43">
        <f t="shared" si="128"/>
        <v>38.857142857142854</v>
      </c>
      <c r="T526" s="43">
        <f t="shared" si="129"/>
        <v>38.857142857142854</v>
      </c>
      <c r="U526" s="43">
        <f t="shared" si="130"/>
        <v>38.857142857142854</v>
      </c>
      <c r="V526" s="38"/>
      <c r="W526" s="44" t="str">
        <f t="shared" si="131"/>
        <v>CUMPLIDA</v>
      </c>
      <c r="X526" s="44" t="str">
        <f t="shared" si="132"/>
        <v>CUMPLIDO</v>
      </c>
      <c r="Y526" s="104" t="s">
        <v>140</v>
      </c>
      <c r="Z526" s="35" t="str">
        <f t="shared" si="137"/>
        <v>H1R15</v>
      </c>
      <c r="AA526" s="45">
        <f t="shared" si="138"/>
        <v>1</v>
      </c>
      <c r="AB526" s="45" t="str">
        <f t="shared" si="139"/>
        <v>H1R15 - 1</v>
      </c>
      <c r="AC526" s="46">
        <f t="shared" si="134"/>
        <v>5</v>
      </c>
      <c r="AD526" s="46">
        <f t="shared" si="135"/>
        <v>5</v>
      </c>
      <c r="AE526" s="46" t="str">
        <f t="shared" si="133"/>
        <v>H1R15.</v>
      </c>
      <c r="AF526" s="46" t="str">
        <f t="shared" si="136"/>
        <v>H1R15</v>
      </c>
      <c r="AG526" s="107"/>
      <c r="AH526" s="107"/>
    </row>
    <row r="527" spans="1:34" s="108" customFormat="1" ht="350.1" customHeight="1" x14ac:dyDescent="0.2">
      <c r="A527" s="35">
        <f>IF(ISBLANK(D527),"",COUNTA($D$2:D527))</f>
        <v>424</v>
      </c>
      <c r="B527" s="36">
        <f t="shared" si="126"/>
        <v>526</v>
      </c>
      <c r="C527" s="38"/>
      <c r="D527" s="38" t="s">
        <v>778</v>
      </c>
      <c r="E527" s="38" t="s">
        <v>90</v>
      </c>
      <c r="F527" s="39" t="s">
        <v>1207</v>
      </c>
      <c r="G527" s="39" t="s">
        <v>91</v>
      </c>
      <c r="H527" s="39" t="s">
        <v>1214</v>
      </c>
      <c r="I527" s="39" t="s">
        <v>1209</v>
      </c>
      <c r="J527" s="38" t="s">
        <v>1210</v>
      </c>
      <c r="K527" s="38">
        <v>3</v>
      </c>
      <c r="L527" s="40">
        <v>44044</v>
      </c>
      <c r="M527" s="40">
        <v>44316</v>
      </c>
      <c r="N527" s="61">
        <f t="shared" si="124"/>
        <v>38.857142857142854</v>
      </c>
      <c r="O527" s="38" t="s">
        <v>1590</v>
      </c>
      <c r="P527" s="38" t="s">
        <v>2506</v>
      </c>
      <c r="Q527" s="38">
        <v>3</v>
      </c>
      <c r="R527" s="42">
        <f t="shared" si="127"/>
        <v>100</v>
      </c>
      <c r="S527" s="43">
        <f t="shared" si="128"/>
        <v>38.857142857142854</v>
      </c>
      <c r="T527" s="43">
        <f t="shared" si="129"/>
        <v>38.857142857142854</v>
      </c>
      <c r="U527" s="43">
        <f t="shared" si="130"/>
        <v>38.857142857142854</v>
      </c>
      <c r="V527" s="38"/>
      <c r="W527" s="44" t="str">
        <f t="shared" si="131"/>
        <v>CUMPLIDA</v>
      </c>
      <c r="X527" s="44" t="str">
        <f t="shared" si="132"/>
        <v>CUMPLIDO</v>
      </c>
      <c r="Y527" s="104" t="s">
        <v>140</v>
      </c>
      <c r="Z527" s="35" t="str">
        <f t="shared" si="137"/>
        <v>H2R15</v>
      </c>
      <c r="AA527" s="45">
        <f t="shared" si="138"/>
        <v>1</v>
      </c>
      <c r="AB527" s="45" t="str">
        <f t="shared" si="139"/>
        <v>H2R15 - 1</v>
      </c>
      <c r="AC527" s="46">
        <f t="shared" si="134"/>
        <v>5</v>
      </c>
      <c r="AD527" s="46">
        <f t="shared" si="135"/>
        <v>5</v>
      </c>
      <c r="AE527" s="46" t="str">
        <f t="shared" si="133"/>
        <v>H2R15.</v>
      </c>
      <c r="AF527" s="46" t="str">
        <f t="shared" si="136"/>
        <v>H2R15</v>
      </c>
      <c r="AG527" s="107"/>
      <c r="AH527" s="107"/>
    </row>
    <row r="528" spans="1:34" s="108" customFormat="1" ht="350.1" customHeight="1" x14ac:dyDescent="0.2">
      <c r="A528" s="35" t="str">
        <f>IF(ISBLANK(D528),"",COUNTA($D$2:D528))</f>
        <v/>
      </c>
      <c r="B528" s="36">
        <f t="shared" si="126"/>
        <v>527</v>
      </c>
      <c r="C528" s="38"/>
      <c r="D528" s="38"/>
      <c r="E528" s="38" t="s">
        <v>90</v>
      </c>
      <c r="F528" s="39" t="s">
        <v>1208</v>
      </c>
      <c r="G528" s="39" t="s">
        <v>91</v>
      </c>
      <c r="H528" s="39" t="s">
        <v>1213</v>
      </c>
      <c r="I528" s="39" t="s">
        <v>1211</v>
      </c>
      <c r="J528" s="38" t="s">
        <v>1212</v>
      </c>
      <c r="K528" s="38">
        <v>3</v>
      </c>
      <c r="L528" s="40">
        <v>44044</v>
      </c>
      <c r="M528" s="40">
        <v>44316</v>
      </c>
      <c r="N528" s="61">
        <f t="shared" si="124"/>
        <v>38.857142857142854</v>
      </c>
      <c r="O528" s="38" t="s">
        <v>1590</v>
      </c>
      <c r="P528" s="38" t="s">
        <v>2506</v>
      </c>
      <c r="Q528" s="38">
        <v>3</v>
      </c>
      <c r="R528" s="42">
        <f t="shared" si="127"/>
        <v>100</v>
      </c>
      <c r="S528" s="43">
        <f t="shared" si="128"/>
        <v>38.857142857142854</v>
      </c>
      <c r="T528" s="43">
        <f t="shared" si="129"/>
        <v>38.857142857142854</v>
      </c>
      <c r="U528" s="43">
        <f t="shared" si="130"/>
        <v>38.857142857142854</v>
      </c>
      <c r="V528" s="38"/>
      <c r="W528" s="44" t="str">
        <f t="shared" si="131"/>
        <v>CUMPLIDA</v>
      </c>
      <c r="X528" s="44" t="str">
        <f t="shared" si="132"/>
        <v/>
      </c>
      <c r="Y528" s="104" t="s">
        <v>140</v>
      </c>
      <c r="Z528" s="35" t="str">
        <f t="shared" si="137"/>
        <v>H2R15</v>
      </c>
      <c r="AA528" s="45">
        <f t="shared" si="138"/>
        <v>2</v>
      </c>
      <c r="AB528" s="45" t="str">
        <f t="shared" si="139"/>
        <v>H2R15 - 2</v>
      </c>
      <c r="AC528" s="46">
        <f t="shared" si="134"/>
        <v>5</v>
      </c>
      <c r="AD528" s="46">
        <f t="shared" si="135"/>
        <v>5</v>
      </c>
      <c r="AE528" s="46" t="str">
        <f t="shared" si="133"/>
        <v>H2R15.</v>
      </c>
      <c r="AF528" s="46" t="str">
        <f t="shared" si="136"/>
        <v>H2R15</v>
      </c>
      <c r="AG528" s="107"/>
      <c r="AH528" s="107"/>
    </row>
    <row r="529" spans="1:34" s="108" customFormat="1" ht="350.1" customHeight="1" x14ac:dyDescent="0.2">
      <c r="A529" s="35">
        <f>IF(ISBLANK(D529),"",COUNTA($D$2:D529))</f>
        <v>425</v>
      </c>
      <c r="B529" s="36">
        <f t="shared" si="126"/>
        <v>528</v>
      </c>
      <c r="C529" s="38"/>
      <c r="D529" s="38" t="s">
        <v>776</v>
      </c>
      <c r="E529" s="38" t="s">
        <v>92</v>
      </c>
      <c r="F529" s="39" t="s">
        <v>370</v>
      </c>
      <c r="G529" s="39" t="s">
        <v>93</v>
      </c>
      <c r="H529" s="39" t="s">
        <v>371</v>
      </c>
      <c r="I529" s="39" t="s">
        <v>1125</v>
      </c>
      <c r="J529" s="38" t="s">
        <v>372</v>
      </c>
      <c r="K529" s="38">
        <v>1</v>
      </c>
      <c r="L529" s="40">
        <v>43040</v>
      </c>
      <c r="M529" s="40">
        <v>43099</v>
      </c>
      <c r="N529" s="61">
        <f t="shared" si="124"/>
        <v>8.4285714285714288</v>
      </c>
      <c r="O529" s="38" t="s">
        <v>1590</v>
      </c>
      <c r="P529" s="38" t="s">
        <v>2506</v>
      </c>
      <c r="Q529" s="38">
        <v>1</v>
      </c>
      <c r="R529" s="42">
        <f t="shared" si="127"/>
        <v>100</v>
      </c>
      <c r="S529" s="43">
        <f t="shared" si="128"/>
        <v>8.4285714285714288</v>
      </c>
      <c r="T529" s="43">
        <f t="shared" si="129"/>
        <v>8.4285714285714288</v>
      </c>
      <c r="U529" s="43">
        <f t="shared" si="130"/>
        <v>8.4285714285714288</v>
      </c>
      <c r="V529" s="38"/>
      <c r="W529" s="44" t="str">
        <f t="shared" si="131"/>
        <v>CUMPLIDA</v>
      </c>
      <c r="X529" s="44" t="str">
        <f t="shared" si="132"/>
        <v>CUMPLIDO</v>
      </c>
      <c r="Y529" s="104" t="s">
        <v>140</v>
      </c>
      <c r="Z529" s="35" t="str">
        <f t="shared" si="137"/>
        <v>H3R15</v>
      </c>
      <c r="AA529" s="45">
        <f t="shared" si="138"/>
        <v>1</v>
      </c>
      <c r="AB529" s="45" t="str">
        <f t="shared" si="139"/>
        <v>H3R15 - 1</v>
      </c>
      <c r="AC529" s="46">
        <f t="shared" si="134"/>
        <v>5</v>
      </c>
      <c r="AD529" s="46">
        <f t="shared" si="135"/>
        <v>5</v>
      </c>
      <c r="AE529" s="46" t="str">
        <f t="shared" si="133"/>
        <v>H3R15.</v>
      </c>
      <c r="AF529" s="46" t="str">
        <f t="shared" si="136"/>
        <v>H3R15</v>
      </c>
      <c r="AG529" s="107"/>
      <c r="AH529" s="107"/>
    </row>
    <row r="530" spans="1:34" s="108" customFormat="1" ht="350.1" customHeight="1" x14ac:dyDescent="0.2">
      <c r="A530" s="35">
        <f>IF(ISBLANK(D530),"",COUNTA($D$2:D530))</f>
        <v>426</v>
      </c>
      <c r="B530" s="36">
        <f t="shared" si="126"/>
        <v>529</v>
      </c>
      <c r="C530" s="38"/>
      <c r="D530" s="38" t="s">
        <v>776</v>
      </c>
      <c r="E530" s="38" t="s">
        <v>21</v>
      </c>
      <c r="F530" s="39" t="s">
        <v>781</v>
      </c>
      <c r="G530" s="39" t="s">
        <v>94</v>
      </c>
      <c r="H530" s="39" t="s">
        <v>237</v>
      </c>
      <c r="I530" s="39" t="s">
        <v>229</v>
      </c>
      <c r="J530" s="45" t="s">
        <v>40</v>
      </c>
      <c r="K530" s="45">
        <v>3</v>
      </c>
      <c r="L530" s="113">
        <v>43040</v>
      </c>
      <c r="M530" s="113">
        <v>43342</v>
      </c>
      <c r="N530" s="61">
        <f t="shared" si="124"/>
        <v>43.142857142857146</v>
      </c>
      <c r="O530" s="38" t="s">
        <v>1588</v>
      </c>
      <c r="P530" s="38" t="s">
        <v>2499</v>
      </c>
      <c r="Q530" s="38">
        <v>3</v>
      </c>
      <c r="R530" s="42">
        <f t="shared" si="127"/>
        <v>100</v>
      </c>
      <c r="S530" s="43">
        <f t="shared" si="128"/>
        <v>43.142857142857146</v>
      </c>
      <c r="T530" s="43">
        <f t="shared" si="129"/>
        <v>43.142857142857146</v>
      </c>
      <c r="U530" s="43">
        <f t="shared" si="130"/>
        <v>43.142857142857146</v>
      </c>
      <c r="V530" s="38"/>
      <c r="W530" s="44" t="str">
        <f t="shared" si="131"/>
        <v>CUMPLIDA</v>
      </c>
      <c r="X530" s="44" t="str">
        <f t="shared" si="132"/>
        <v>CUMPLIDO</v>
      </c>
      <c r="Y530" s="104" t="s">
        <v>140</v>
      </c>
      <c r="Z530" s="35" t="str">
        <f t="shared" si="137"/>
        <v>H5R15</v>
      </c>
      <c r="AA530" s="45">
        <f t="shared" si="138"/>
        <v>1</v>
      </c>
      <c r="AB530" s="45" t="str">
        <f t="shared" si="139"/>
        <v>H5R15 - 1</v>
      </c>
      <c r="AC530" s="46">
        <f t="shared" si="134"/>
        <v>5</v>
      </c>
      <c r="AD530" s="46">
        <f t="shared" si="135"/>
        <v>5</v>
      </c>
      <c r="AE530" s="46" t="str">
        <f t="shared" si="133"/>
        <v>H5R15.</v>
      </c>
      <c r="AF530" s="46" t="str">
        <f t="shared" si="136"/>
        <v>H5R15</v>
      </c>
      <c r="AG530" s="107"/>
      <c r="AH530" s="107"/>
    </row>
    <row r="531" spans="1:34" s="108" customFormat="1" ht="350.1" customHeight="1" x14ac:dyDescent="0.2">
      <c r="A531" s="35">
        <f>IF(ISBLANK(D531),"",COUNTA($D$2:D531))</f>
        <v>427</v>
      </c>
      <c r="B531" s="36">
        <f t="shared" si="126"/>
        <v>530</v>
      </c>
      <c r="C531" s="38"/>
      <c r="D531" s="38" t="s">
        <v>668</v>
      </c>
      <c r="E531" s="38" t="s">
        <v>18</v>
      </c>
      <c r="F531" s="39" t="s">
        <v>1079</v>
      </c>
      <c r="G531" s="39" t="s">
        <v>592</v>
      </c>
      <c r="H531" s="39" t="s">
        <v>524</v>
      </c>
      <c r="I531" s="39" t="s">
        <v>525</v>
      </c>
      <c r="J531" s="38" t="s">
        <v>593</v>
      </c>
      <c r="K531" s="38">
        <v>1</v>
      </c>
      <c r="L531" s="40">
        <v>43040</v>
      </c>
      <c r="M531" s="40">
        <v>43099</v>
      </c>
      <c r="N531" s="61">
        <f t="shared" si="124"/>
        <v>8.4285714285714288</v>
      </c>
      <c r="O531" s="38" t="s">
        <v>1595</v>
      </c>
      <c r="P531" s="36" t="s">
        <v>2499</v>
      </c>
      <c r="Q531" s="38">
        <v>1</v>
      </c>
      <c r="R531" s="42">
        <f t="shared" si="127"/>
        <v>100</v>
      </c>
      <c r="S531" s="43">
        <f t="shared" si="128"/>
        <v>8.4285714285714288</v>
      </c>
      <c r="T531" s="43">
        <f t="shared" si="129"/>
        <v>8.4285714285714288</v>
      </c>
      <c r="U531" s="43">
        <f t="shared" si="130"/>
        <v>8.4285714285714288</v>
      </c>
      <c r="V531" s="38"/>
      <c r="W531" s="44" t="str">
        <f t="shared" si="131"/>
        <v>CUMPLIDA</v>
      </c>
      <c r="X531" s="44" t="str">
        <f t="shared" si="132"/>
        <v>CUMPLIDO</v>
      </c>
      <c r="Y531" s="104" t="s">
        <v>140</v>
      </c>
      <c r="Z531" s="35" t="str">
        <f t="shared" si="137"/>
        <v>H6R15</v>
      </c>
      <c r="AA531" s="45">
        <f t="shared" si="138"/>
        <v>1</v>
      </c>
      <c r="AB531" s="45" t="str">
        <f t="shared" si="139"/>
        <v>H6R15 - 1</v>
      </c>
      <c r="AC531" s="46">
        <f t="shared" si="134"/>
        <v>5</v>
      </c>
      <c r="AD531" s="46">
        <f t="shared" si="135"/>
        <v>5</v>
      </c>
      <c r="AE531" s="46" t="str">
        <f t="shared" si="133"/>
        <v>H6R15.</v>
      </c>
      <c r="AF531" s="46" t="str">
        <f t="shared" si="136"/>
        <v>H6R15</v>
      </c>
      <c r="AG531" s="107"/>
      <c r="AH531" s="107"/>
    </row>
    <row r="532" spans="1:34" s="108" customFormat="1" ht="350.1" customHeight="1" x14ac:dyDescent="0.2">
      <c r="A532" s="35">
        <f>IF(ISBLANK(D532),"",COUNTA($D$2:D532))</f>
        <v>428</v>
      </c>
      <c r="B532" s="36">
        <f t="shared" si="126"/>
        <v>531</v>
      </c>
      <c r="C532" s="38"/>
      <c r="D532" s="38" t="s">
        <v>776</v>
      </c>
      <c r="E532" s="38" t="s">
        <v>29</v>
      </c>
      <c r="F532" s="39" t="s">
        <v>694</v>
      </c>
      <c r="G532" s="39" t="s">
        <v>95</v>
      </c>
      <c r="H532" s="39" t="s">
        <v>526</v>
      </c>
      <c r="I532" s="39" t="s">
        <v>525</v>
      </c>
      <c r="J532" s="38" t="s">
        <v>593</v>
      </c>
      <c r="K532" s="38">
        <v>1</v>
      </c>
      <c r="L532" s="40">
        <v>43040</v>
      </c>
      <c r="M532" s="40">
        <v>43099</v>
      </c>
      <c r="N532" s="61">
        <f t="shared" si="124"/>
        <v>8.4285714285714288</v>
      </c>
      <c r="O532" s="38" t="s">
        <v>1595</v>
      </c>
      <c r="P532" s="36" t="s">
        <v>2499</v>
      </c>
      <c r="Q532" s="38">
        <v>1</v>
      </c>
      <c r="R532" s="42">
        <f t="shared" si="127"/>
        <v>100</v>
      </c>
      <c r="S532" s="43">
        <f t="shared" si="128"/>
        <v>8.4285714285714288</v>
      </c>
      <c r="T532" s="43">
        <f t="shared" si="129"/>
        <v>8.4285714285714288</v>
      </c>
      <c r="U532" s="43">
        <f t="shared" si="130"/>
        <v>8.4285714285714288</v>
      </c>
      <c r="V532" s="38"/>
      <c r="W532" s="44" t="str">
        <f t="shared" si="131"/>
        <v>CUMPLIDA</v>
      </c>
      <c r="X532" s="44" t="str">
        <f t="shared" si="132"/>
        <v>CUMPLIDO</v>
      </c>
      <c r="Y532" s="104" t="s">
        <v>140</v>
      </c>
      <c r="Z532" s="35" t="str">
        <f t="shared" si="137"/>
        <v>H7R15</v>
      </c>
      <c r="AA532" s="45">
        <f t="shared" si="138"/>
        <v>1</v>
      </c>
      <c r="AB532" s="45" t="str">
        <f t="shared" si="139"/>
        <v>H7R15 - 1</v>
      </c>
      <c r="AC532" s="46">
        <f t="shared" si="134"/>
        <v>5</v>
      </c>
      <c r="AD532" s="46">
        <f t="shared" si="135"/>
        <v>5</v>
      </c>
      <c r="AE532" s="46" t="str">
        <f t="shared" si="133"/>
        <v>H7R15.</v>
      </c>
      <c r="AF532" s="46" t="str">
        <f t="shared" si="136"/>
        <v>H7R15</v>
      </c>
      <c r="AG532" s="107"/>
      <c r="AH532" s="107"/>
    </row>
    <row r="533" spans="1:34" s="108" customFormat="1" ht="350.1" customHeight="1" x14ac:dyDescent="0.2">
      <c r="A533" s="35">
        <f>IF(ISBLANK(D533),"",COUNTA($D$2:D533))</f>
        <v>429</v>
      </c>
      <c r="B533" s="36">
        <f t="shared" si="126"/>
        <v>532</v>
      </c>
      <c r="C533" s="38"/>
      <c r="D533" s="38" t="s">
        <v>776</v>
      </c>
      <c r="E533" s="38" t="s">
        <v>18</v>
      </c>
      <c r="F533" s="39" t="s">
        <v>962</v>
      </c>
      <c r="G533" s="39" t="s">
        <v>96</v>
      </c>
      <c r="H533" s="39" t="s">
        <v>527</v>
      </c>
      <c r="I533" s="39" t="s">
        <v>528</v>
      </c>
      <c r="J533" s="38" t="s">
        <v>8</v>
      </c>
      <c r="K533" s="38">
        <v>1</v>
      </c>
      <c r="L533" s="40">
        <v>43040</v>
      </c>
      <c r="M533" s="40">
        <v>43099</v>
      </c>
      <c r="N533" s="61">
        <f t="shared" si="124"/>
        <v>8.4285714285714288</v>
      </c>
      <c r="O533" s="38" t="s">
        <v>1595</v>
      </c>
      <c r="P533" s="36" t="s">
        <v>2499</v>
      </c>
      <c r="Q533" s="38">
        <v>1</v>
      </c>
      <c r="R533" s="42">
        <f t="shared" si="127"/>
        <v>100</v>
      </c>
      <c r="S533" s="43">
        <f t="shared" si="128"/>
        <v>8.4285714285714288</v>
      </c>
      <c r="T533" s="43">
        <f t="shared" si="129"/>
        <v>8.4285714285714288</v>
      </c>
      <c r="U533" s="43">
        <f t="shared" si="130"/>
        <v>8.4285714285714288</v>
      </c>
      <c r="V533" s="38"/>
      <c r="W533" s="44" t="str">
        <f t="shared" si="131"/>
        <v>CUMPLIDA</v>
      </c>
      <c r="X533" s="44" t="str">
        <f t="shared" si="132"/>
        <v>CUMPLIDO</v>
      </c>
      <c r="Y533" s="104" t="s">
        <v>140</v>
      </c>
      <c r="Z533" s="35" t="str">
        <f t="shared" si="137"/>
        <v>H8R15</v>
      </c>
      <c r="AA533" s="45">
        <f t="shared" si="138"/>
        <v>1</v>
      </c>
      <c r="AB533" s="45" t="str">
        <f t="shared" si="139"/>
        <v>H8R15 - 1</v>
      </c>
      <c r="AC533" s="46">
        <f t="shared" si="134"/>
        <v>5</v>
      </c>
      <c r="AD533" s="46">
        <f t="shared" si="135"/>
        <v>5</v>
      </c>
      <c r="AE533" s="46" t="str">
        <f t="shared" si="133"/>
        <v>H8R15.</v>
      </c>
      <c r="AF533" s="46" t="str">
        <f t="shared" si="136"/>
        <v>H8R15</v>
      </c>
      <c r="AG533" s="107"/>
      <c r="AH533" s="107"/>
    </row>
    <row r="534" spans="1:34" s="108" customFormat="1" ht="350.1" customHeight="1" x14ac:dyDescent="0.2">
      <c r="A534" s="35">
        <f>IF(ISBLANK(D534),"",COUNTA($D$2:D534))</f>
        <v>430</v>
      </c>
      <c r="B534" s="36">
        <f t="shared" si="126"/>
        <v>533</v>
      </c>
      <c r="C534" s="38"/>
      <c r="D534" s="38" t="s">
        <v>776</v>
      </c>
      <c r="E534" s="38" t="s">
        <v>14</v>
      </c>
      <c r="F534" s="39" t="s">
        <v>978</v>
      </c>
      <c r="G534" s="39" t="s">
        <v>97</v>
      </c>
      <c r="H534" s="39" t="s">
        <v>530</v>
      </c>
      <c r="I534" s="39" t="s">
        <v>531</v>
      </c>
      <c r="J534" s="38" t="s">
        <v>8</v>
      </c>
      <c r="K534" s="38">
        <v>1</v>
      </c>
      <c r="L534" s="40">
        <v>43040</v>
      </c>
      <c r="M534" s="40">
        <v>43099</v>
      </c>
      <c r="N534" s="61">
        <f t="shared" si="124"/>
        <v>8.4285714285714288</v>
      </c>
      <c r="O534" s="38" t="s">
        <v>1595</v>
      </c>
      <c r="P534" s="36" t="s">
        <v>2499</v>
      </c>
      <c r="Q534" s="38">
        <v>0.4</v>
      </c>
      <c r="R534" s="42">
        <f t="shared" si="127"/>
        <v>40</v>
      </c>
      <c r="S534" s="43">
        <f t="shared" si="128"/>
        <v>3.3714285714285719</v>
      </c>
      <c r="T534" s="43">
        <f t="shared" si="129"/>
        <v>3.3714285714285719</v>
      </c>
      <c r="U534" s="43">
        <f t="shared" si="130"/>
        <v>8.4285714285714288</v>
      </c>
      <c r="V534" s="38"/>
      <c r="W534" s="44" t="str">
        <f t="shared" si="131"/>
        <v>VENCIDA</v>
      </c>
      <c r="X534" s="44" t="str">
        <f t="shared" si="132"/>
        <v>VENCIDO</v>
      </c>
      <c r="Y534" s="104" t="s">
        <v>140</v>
      </c>
      <c r="Z534" s="35" t="str">
        <f t="shared" si="137"/>
        <v>H9R15</v>
      </c>
      <c r="AA534" s="45">
        <f t="shared" si="138"/>
        <v>1</v>
      </c>
      <c r="AB534" s="45" t="str">
        <f t="shared" si="139"/>
        <v>H9R15 - 1</v>
      </c>
      <c r="AC534" s="46">
        <f t="shared" si="134"/>
        <v>1</v>
      </c>
      <c r="AD534" s="46">
        <f t="shared" si="135"/>
        <v>1</v>
      </c>
      <c r="AE534" s="46" t="str">
        <f t="shared" si="133"/>
        <v>H9R15.</v>
      </c>
      <c r="AF534" s="46" t="str">
        <f t="shared" si="136"/>
        <v>H9R15</v>
      </c>
      <c r="AG534" s="107"/>
      <c r="AH534" s="107"/>
    </row>
    <row r="535" spans="1:34" s="108" customFormat="1" ht="350.1" customHeight="1" x14ac:dyDescent="0.2">
      <c r="A535" s="35">
        <f>IF(ISBLANK(D535),"",COUNTA($D$2:D535))</f>
        <v>431</v>
      </c>
      <c r="B535" s="36">
        <f t="shared" si="126"/>
        <v>534</v>
      </c>
      <c r="C535" s="38"/>
      <c r="D535" s="38" t="s">
        <v>776</v>
      </c>
      <c r="E535" s="38" t="s">
        <v>22</v>
      </c>
      <c r="F535" s="39" t="s">
        <v>695</v>
      </c>
      <c r="G535" s="39" t="s">
        <v>98</v>
      </c>
      <c r="H535" s="39" t="s">
        <v>532</v>
      </c>
      <c r="I535" s="39" t="s">
        <v>533</v>
      </c>
      <c r="J535" s="38" t="s">
        <v>488</v>
      </c>
      <c r="K535" s="38">
        <v>1</v>
      </c>
      <c r="L535" s="40">
        <v>43040</v>
      </c>
      <c r="M535" s="40">
        <v>43099</v>
      </c>
      <c r="N535" s="61">
        <f t="shared" si="124"/>
        <v>8.4285714285714288</v>
      </c>
      <c r="O535" s="38" t="s">
        <v>1595</v>
      </c>
      <c r="P535" s="36" t="s">
        <v>2499</v>
      </c>
      <c r="Q535" s="38">
        <v>1</v>
      </c>
      <c r="R535" s="42">
        <f t="shared" si="127"/>
        <v>100</v>
      </c>
      <c r="S535" s="43">
        <f t="shared" si="128"/>
        <v>8.4285714285714288</v>
      </c>
      <c r="T535" s="43">
        <f t="shared" si="129"/>
        <v>8.4285714285714288</v>
      </c>
      <c r="U535" s="43">
        <f t="shared" si="130"/>
        <v>8.4285714285714288</v>
      </c>
      <c r="V535" s="38"/>
      <c r="W535" s="44" t="str">
        <f t="shared" si="131"/>
        <v>CUMPLIDA</v>
      </c>
      <c r="X535" s="44" t="str">
        <f t="shared" si="132"/>
        <v>CUMPLIDO</v>
      </c>
      <c r="Y535" s="104" t="s">
        <v>140</v>
      </c>
      <c r="Z535" s="35" t="str">
        <f t="shared" si="137"/>
        <v>H10R15</v>
      </c>
      <c r="AA535" s="45">
        <f t="shared" si="138"/>
        <v>1</v>
      </c>
      <c r="AB535" s="45" t="str">
        <f t="shared" si="139"/>
        <v>H10R15 - 1</v>
      </c>
      <c r="AC535" s="46">
        <f t="shared" si="134"/>
        <v>5</v>
      </c>
      <c r="AD535" s="46">
        <f t="shared" si="135"/>
        <v>5</v>
      </c>
      <c r="AE535" s="46" t="str">
        <f t="shared" si="133"/>
        <v>H10R15.</v>
      </c>
      <c r="AF535" s="46" t="str">
        <f t="shared" si="136"/>
        <v>H10R15</v>
      </c>
      <c r="AG535" s="107"/>
      <c r="AH535" s="107"/>
    </row>
    <row r="536" spans="1:34" s="108" customFormat="1" ht="350.1" customHeight="1" x14ac:dyDescent="0.2">
      <c r="A536" s="35">
        <f>IF(ISBLANK(D536),"",COUNTA($D$2:D536))</f>
        <v>432</v>
      </c>
      <c r="B536" s="36">
        <f t="shared" si="126"/>
        <v>535</v>
      </c>
      <c r="C536" s="38"/>
      <c r="D536" s="38" t="s">
        <v>668</v>
      </c>
      <c r="E536" s="38" t="s">
        <v>18</v>
      </c>
      <c r="F536" s="39" t="s">
        <v>99</v>
      </c>
      <c r="G536" s="39" t="s">
        <v>100</v>
      </c>
      <c r="H536" s="39" t="s">
        <v>635</v>
      </c>
      <c r="I536" s="39" t="s">
        <v>476</v>
      </c>
      <c r="J536" s="38" t="s">
        <v>8</v>
      </c>
      <c r="K536" s="38">
        <v>1</v>
      </c>
      <c r="L536" s="40">
        <v>43040</v>
      </c>
      <c r="M536" s="40">
        <v>43099</v>
      </c>
      <c r="N536" s="61">
        <f t="shared" si="124"/>
        <v>8.4285714285714288</v>
      </c>
      <c r="O536" s="54" t="s">
        <v>1593</v>
      </c>
      <c r="P536" s="36" t="s">
        <v>2499</v>
      </c>
      <c r="Q536" s="38">
        <v>1</v>
      </c>
      <c r="R536" s="42">
        <f t="shared" si="127"/>
        <v>100</v>
      </c>
      <c r="S536" s="43">
        <f t="shared" si="128"/>
        <v>8.4285714285714288</v>
      </c>
      <c r="T536" s="43">
        <f t="shared" si="129"/>
        <v>8.4285714285714288</v>
      </c>
      <c r="U536" s="43">
        <f t="shared" si="130"/>
        <v>8.4285714285714288</v>
      </c>
      <c r="V536" s="38"/>
      <c r="W536" s="44" t="str">
        <f t="shared" si="131"/>
        <v>CUMPLIDA</v>
      </c>
      <c r="X536" s="44" t="str">
        <f t="shared" si="132"/>
        <v>CUMPLIDO</v>
      </c>
      <c r="Y536" s="104" t="s">
        <v>140</v>
      </c>
      <c r="Z536" s="35" t="str">
        <f t="shared" si="137"/>
        <v>H13R15</v>
      </c>
      <c r="AA536" s="45">
        <f t="shared" si="138"/>
        <v>1</v>
      </c>
      <c r="AB536" s="45" t="str">
        <f t="shared" si="139"/>
        <v>H13R15 - 1</v>
      </c>
      <c r="AC536" s="46">
        <f t="shared" si="134"/>
        <v>5</v>
      </c>
      <c r="AD536" s="46">
        <f t="shared" si="135"/>
        <v>5</v>
      </c>
      <c r="AE536" s="46" t="str">
        <f t="shared" si="133"/>
        <v>H13R15.</v>
      </c>
      <c r="AF536" s="46" t="str">
        <f t="shared" si="136"/>
        <v>H13R15</v>
      </c>
      <c r="AG536" s="107"/>
      <c r="AH536" s="107"/>
    </row>
    <row r="537" spans="1:34" s="108" customFormat="1" ht="350.1" customHeight="1" x14ac:dyDescent="0.2">
      <c r="A537" s="35">
        <f>IF(ISBLANK(D537),"",COUNTA($D$2:D537))</f>
        <v>433</v>
      </c>
      <c r="B537" s="36">
        <f t="shared" si="126"/>
        <v>536</v>
      </c>
      <c r="C537" s="38"/>
      <c r="D537" s="38" t="s">
        <v>776</v>
      </c>
      <c r="E537" s="38" t="s">
        <v>14</v>
      </c>
      <c r="F537" s="39" t="s">
        <v>696</v>
      </c>
      <c r="G537" s="39" t="s">
        <v>101</v>
      </c>
      <c r="H537" s="39" t="s">
        <v>1112</v>
      </c>
      <c r="I537" s="39" t="s">
        <v>1113</v>
      </c>
      <c r="J537" s="45" t="s">
        <v>1114</v>
      </c>
      <c r="K537" s="45">
        <v>10</v>
      </c>
      <c r="L537" s="113">
        <v>43862</v>
      </c>
      <c r="M537" s="113">
        <v>44165</v>
      </c>
      <c r="N537" s="61">
        <f t="shared" ref="N537:N600" si="140">(+M537-L537)/7</f>
        <v>43.285714285714285</v>
      </c>
      <c r="O537" s="38" t="s">
        <v>1592</v>
      </c>
      <c r="P537" s="38" t="s">
        <v>2478</v>
      </c>
      <c r="Q537" s="38">
        <v>0</v>
      </c>
      <c r="R537" s="42">
        <f t="shared" si="127"/>
        <v>0</v>
      </c>
      <c r="S537" s="43">
        <f t="shared" si="128"/>
        <v>0</v>
      </c>
      <c r="T537" s="43">
        <f t="shared" si="129"/>
        <v>0</v>
      </c>
      <c r="U537" s="43">
        <f t="shared" si="130"/>
        <v>43.285714285714285</v>
      </c>
      <c r="V537" s="38"/>
      <c r="W537" s="44" t="str">
        <f t="shared" si="131"/>
        <v>VENCIDA</v>
      </c>
      <c r="X537" s="44" t="str">
        <f t="shared" si="132"/>
        <v>VENCIDO</v>
      </c>
      <c r="Y537" s="104" t="s">
        <v>140</v>
      </c>
      <c r="Z537" s="35" t="str">
        <f t="shared" si="137"/>
        <v>H16R15</v>
      </c>
      <c r="AA537" s="45">
        <f t="shared" si="138"/>
        <v>1</v>
      </c>
      <c r="AB537" s="45" t="str">
        <f t="shared" si="139"/>
        <v>H16R15 - 1</v>
      </c>
      <c r="AC537" s="46">
        <f t="shared" si="134"/>
        <v>1</v>
      </c>
      <c r="AD537" s="46">
        <f t="shared" si="135"/>
        <v>1</v>
      </c>
      <c r="AE537" s="46" t="str">
        <f t="shared" si="133"/>
        <v>H16R15.</v>
      </c>
      <c r="AF537" s="46" t="str">
        <f t="shared" si="136"/>
        <v>H16R15</v>
      </c>
      <c r="AG537" s="107"/>
      <c r="AH537" s="107"/>
    </row>
    <row r="538" spans="1:34" s="108" customFormat="1" ht="350.1" customHeight="1" x14ac:dyDescent="0.2">
      <c r="A538" s="35">
        <f>IF(ISBLANK(D538),"",COUNTA($D$2:D538))</f>
        <v>434</v>
      </c>
      <c r="B538" s="36">
        <f t="shared" si="126"/>
        <v>537</v>
      </c>
      <c r="C538" s="38"/>
      <c r="D538" s="38" t="s">
        <v>668</v>
      </c>
      <c r="E538" s="38" t="s">
        <v>18</v>
      </c>
      <c r="F538" s="39" t="s">
        <v>697</v>
      </c>
      <c r="G538" s="39" t="s">
        <v>102</v>
      </c>
      <c r="H538" s="39" t="s">
        <v>482</v>
      </c>
      <c r="I538" s="39" t="s">
        <v>483</v>
      </c>
      <c r="J538" s="38" t="s">
        <v>484</v>
      </c>
      <c r="K538" s="38">
        <v>1</v>
      </c>
      <c r="L538" s="40">
        <v>43040</v>
      </c>
      <c r="M538" s="40">
        <v>43099</v>
      </c>
      <c r="N538" s="61">
        <f t="shared" si="140"/>
        <v>8.4285714285714288</v>
      </c>
      <c r="O538" s="54" t="s">
        <v>1593</v>
      </c>
      <c r="P538" s="36" t="s">
        <v>2499</v>
      </c>
      <c r="Q538" s="38">
        <v>1</v>
      </c>
      <c r="R538" s="42">
        <f t="shared" si="127"/>
        <v>100</v>
      </c>
      <c r="S538" s="43">
        <f t="shared" si="128"/>
        <v>8.4285714285714288</v>
      </c>
      <c r="T538" s="43">
        <f t="shared" si="129"/>
        <v>8.4285714285714288</v>
      </c>
      <c r="U538" s="43">
        <f t="shared" si="130"/>
        <v>8.4285714285714288</v>
      </c>
      <c r="V538" s="38"/>
      <c r="W538" s="44" t="str">
        <f t="shared" si="131"/>
        <v>CUMPLIDA</v>
      </c>
      <c r="X538" s="44" t="str">
        <f t="shared" si="132"/>
        <v>CUMPLIDO</v>
      </c>
      <c r="Y538" s="104" t="s">
        <v>140</v>
      </c>
      <c r="Z538" s="35" t="str">
        <f t="shared" si="137"/>
        <v>H17R15</v>
      </c>
      <c r="AA538" s="45">
        <f t="shared" si="138"/>
        <v>1</v>
      </c>
      <c r="AB538" s="45" t="str">
        <f t="shared" si="139"/>
        <v>H17R15 - 1</v>
      </c>
      <c r="AC538" s="46">
        <f t="shared" si="134"/>
        <v>5</v>
      </c>
      <c r="AD538" s="46">
        <f t="shared" si="135"/>
        <v>5</v>
      </c>
      <c r="AE538" s="46" t="str">
        <f t="shared" si="133"/>
        <v>H17R15.</v>
      </c>
      <c r="AF538" s="46" t="str">
        <f t="shared" si="136"/>
        <v>H17R15</v>
      </c>
      <c r="AG538" s="107"/>
      <c r="AH538" s="107"/>
    </row>
    <row r="539" spans="1:34" s="108" customFormat="1" ht="350.1" customHeight="1" x14ac:dyDescent="0.2">
      <c r="A539" s="35">
        <f>IF(ISBLANK(D539),"",COUNTA($D$2:D539))</f>
        <v>435</v>
      </c>
      <c r="B539" s="36">
        <f t="shared" si="126"/>
        <v>538</v>
      </c>
      <c r="C539" s="38"/>
      <c r="D539" s="38" t="s">
        <v>668</v>
      </c>
      <c r="E539" s="38" t="s">
        <v>18</v>
      </c>
      <c r="F539" s="39" t="s">
        <v>373</v>
      </c>
      <c r="G539" s="39" t="s">
        <v>103</v>
      </c>
      <c r="H539" s="39" t="s">
        <v>374</v>
      </c>
      <c r="I539" s="39" t="s">
        <v>375</v>
      </c>
      <c r="J539" s="38" t="s">
        <v>376</v>
      </c>
      <c r="K539" s="38">
        <v>2</v>
      </c>
      <c r="L539" s="40">
        <v>43040</v>
      </c>
      <c r="M539" s="40">
        <v>43403</v>
      </c>
      <c r="N539" s="61">
        <f t="shared" si="140"/>
        <v>51.857142857142854</v>
      </c>
      <c r="O539" s="38" t="s">
        <v>1590</v>
      </c>
      <c r="P539" s="38" t="s">
        <v>2506</v>
      </c>
      <c r="Q539" s="38">
        <v>2</v>
      </c>
      <c r="R539" s="42">
        <f t="shared" si="127"/>
        <v>100</v>
      </c>
      <c r="S539" s="43">
        <f t="shared" si="128"/>
        <v>51.857142857142854</v>
      </c>
      <c r="T539" s="43">
        <f t="shared" si="129"/>
        <v>51.857142857142854</v>
      </c>
      <c r="U539" s="43">
        <f t="shared" si="130"/>
        <v>51.857142857142854</v>
      </c>
      <c r="V539" s="38"/>
      <c r="W539" s="44" t="str">
        <f t="shared" si="131"/>
        <v>CUMPLIDA</v>
      </c>
      <c r="X539" s="44" t="str">
        <f t="shared" si="132"/>
        <v>CUMPLIDO</v>
      </c>
      <c r="Y539" s="104" t="s">
        <v>140</v>
      </c>
      <c r="Z539" s="35" t="str">
        <f t="shared" si="137"/>
        <v>H20R15</v>
      </c>
      <c r="AA539" s="45">
        <f t="shared" si="138"/>
        <v>1</v>
      </c>
      <c r="AB539" s="45" t="str">
        <f t="shared" si="139"/>
        <v>H20R15 - 1</v>
      </c>
      <c r="AC539" s="46">
        <f t="shared" si="134"/>
        <v>5</v>
      </c>
      <c r="AD539" s="46">
        <f t="shared" si="135"/>
        <v>5</v>
      </c>
      <c r="AE539" s="46" t="str">
        <f t="shared" si="133"/>
        <v>H20R15.</v>
      </c>
      <c r="AF539" s="46" t="str">
        <f t="shared" si="136"/>
        <v>H20R15</v>
      </c>
      <c r="AG539" s="107"/>
      <c r="AH539" s="107"/>
    </row>
    <row r="540" spans="1:34" s="108" customFormat="1" ht="350.1" customHeight="1" x14ac:dyDescent="0.2">
      <c r="A540" s="35">
        <f>IF(ISBLANK(D540),"",COUNTA($D$2:D540))</f>
        <v>436</v>
      </c>
      <c r="B540" s="36">
        <f t="shared" si="126"/>
        <v>539</v>
      </c>
      <c r="C540" s="38"/>
      <c r="D540" s="38" t="s">
        <v>668</v>
      </c>
      <c r="E540" s="38" t="s">
        <v>25</v>
      </c>
      <c r="F540" s="39" t="s">
        <v>380</v>
      </c>
      <c r="G540" s="39" t="s">
        <v>104</v>
      </c>
      <c r="H540" s="39" t="s">
        <v>377</v>
      </c>
      <c r="I540" s="39" t="s">
        <v>378</v>
      </c>
      <c r="J540" s="38" t="s">
        <v>379</v>
      </c>
      <c r="K540" s="38">
        <v>2</v>
      </c>
      <c r="L540" s="40">
        <v>43040</v>
      </c>
      <c r="M540" s="40">
        <v>43403</v>
      </c>
      <c r="N540" s="61">
        <f t="shared" si="140"/>
        <v>51.857142857142854</v>
      </c>
      <c r="O540" s="38" t="s">
        <v>1590</v>
      </c>
      <c r="P540" s="38" t="s">
        <v>2506</v>
      </c>
      <c r="Q540" s="38">
        <v>2</v>
      </c>
      <c r="R540" s="42">
        <f t="shared" si="127"/>
        <v>100</v>
      </c>
      <c r="S540" s="43">
        <f t="shared" si="128"/>
        <v>51.857142857142854</v>
      </c>
      <c r="T540" s="43">
        <f t="shared" si="129"/>
        <v>51.857142857142854</v>
      </c>
      <c r="U540" s="43">
        <f t="shared" si="130"/>
        <v>51.857142857142854</v>
      </c>
      <c r="V540" s="38"/>
      <c r="W540" s="44" t="str">
        <f t="shared" si="131"/>
        <v>CUMPLIDA</v>
      </c>
      <c r="X540" s="44" t="str">
        <f t="shared" si="132"/>
        <v>CUMPLIDO</v>
      </c>
      <c r="Y540" s="104" t="s">
        <v>140</v>
      </c>
      <c r="Z540" s="35" t="str">
        <f t="shared" si="137"/>
        <v>H21R15</v>
      </c>
      <c r="AA540" s="45">
        <f t="shared" si="138"/>
        <v>1</v>
      </c>
      <c r="AB540" s="45" t="str">
        <f t="shared" si="139"/>
        <v>H21R15 - 1</v>
      </c>
      <c r="AC540" s="46">
        <f t="shared" si="134"/>
        <v>5</v>
      </c>
      <c r="AD540" s="46">
        <f t="shared" si="135"/>
        <v>5</v>
      </c>
      <c r="AE540" s="46" t="str">
        <f t="shared" si="133"/>
        <v>H21R15.</v>
      </c>
      <c r="AF540" s="46" t="str">
        <f t="shared" si="136"/>
        <v>H21R15</v>
      </c>
      <c r="AG540" s="107"/>
      <c r="AH540" s="107"/>
    </row>
    <row r="541" spans="1:34" s="108" customFormat="1" ht="350.1" customHeight="1" x14ac:dyDescent="0.2">
      <c r="A541" s="35">
        <f>IF(ISBLANK(D541),"",COUNTA($D$2:D541))</f>
        <v>437</v>
      </c>
      <c r="B541" s="36">
        <f t="shared" si="126"/>
        <v>540</v>
      </c>
      <c r="C541" s="38"/>
      <c r="D541" s="38" t="s">
        <v>776</v>
      </c>
      <c r="E541" s="38" t="s">
        <v>18</v>
      </c>
      <c r="F541" s="39" t="s">
        <v>761</v>
      </c>
      <c r="G541" s="39" t="s">
        <v>105</v>
      </c>
      <c r="H541" s="39" t="s">
        <v>238</v>
      </c>
      <c r="I541" s="39" t="s">
        <v>1442</v>
      </c>
      <c r="J541" s="45" t="s">
        <v>8</v>
      </c>
      <c r="K541" s="45">
        <v>1</v>
      </c>
      <c r="L541" s="113">
        <v>43040</v>
      </c>
      <c r="M541" s="113">
        <v>43099</v>
      </c>
      <c r="N541" s="61">
        <f t="shared" si="140"/>
        <v>8.4285714285714288</v>
      </c>
      <c r="O541" s="38" t="s">
        <v>1588</v>
      </c>
      <c r="P541" s="38" t="s">
        <v>2499</v>
      </c>
      <c r="Q541" s="38">
        <v>1</v>
      </c>
      <c r="R541" s="42">
        <f t="shared" si="127"/>
        <v>100</v>
      </c>
      <c r="S541" s="43">
        <f t="shared" si="128"/>
        <v>8.4285714285714288</v>
      </c>
      <c r="T541" s="43">
        <f t="shared" si="129"/>
        <v>8.4285714285714288</v>
      </c>
      <c r="U541" s="43">
        <f t="shared" si="130"/>
        <v>8.4285714285714288</v>
      </c>
      <c r="V541" s="38"/>
      <c r="W541" s="44" t="str">
        <f t="shared" si="131"/>
        <v>CUMPLIDA</v>
      </c>
      <c r="X541" s="44" t="str">
        <f t="shared" si="132"/>
        <v>CUMPLIDO</v>
      </c>
      <c r="Y541" s="104" t="s">
        <v>140</v>
      </c>
      <c r="Z541" s="35" t="str">
        <f t="shared" si="137"/>
        <v xml:space="preserve">
H22R15</v>
      </c>
      <c r="AA541" s="45">
        <f t="shared" si="138"/>
        <v>1</v>
      </c>
      <c r="AB541" s="45" t="str">
        <f t="shared" si="139"/>
        <v xml:space="preserve">
H22R15 - 1</v>
      </c>
      <c r="AC541" s="46">
        <f t="shared" si="134"/>
        <v>5</v>
      </c>
      <c r="AD541" s="46">
        <f t="shared" si="135"/>
        <v>5</v>
      </c>
      <c r="AE541" s="46" t="str">
        <f t="shared" si="133"/>
        <v xml:space="preserve">
H22R15.</v>
      </c>
      <c r="AF541" s="46" t="str">
        <f t="shared" si="136"/>
        <v xml:space="preserve">
H22R15</v>
      </c>
      <c r="AG541" s="107"/>
      <c r="AH541" s="107"/>
    </row>
    <row r="542" spans="1:34" s="108" customFormat="1" ht="350.1" customHeight="1" x14ac:dyDescent="0.2">
      <c r="A542" s="35">
        <f>IF(ISBLANK(D542),"",COUNTA($D$2:D542))</f>
        <v>438</v>
      </c>
      <c r="B542" s="36">
        <f t="shared" si="126"/>
        <v>541</v>
      </c>
      <c r="C542" s="38"/>
      <c r="D542" s="38" t="s">
        <v>776</v>
      </c>
      <c r="E542" s="38" t="s">
        <v>19</v>
      </c>
      <c r="F542" s="39" t="s">
        <v>381</v>
      </c>
      <c r="G542" s="39" t="s">
        <v>782</v>
      </c>
      <c r="H542" s="39" t="s">
        <v>382</v>
      </c>
      <c r="I542" s="39" t="s">
        <v>383</v>
      </c>
      <c r="J542" s="38" t="s">
        <v>384</v>
      </c>
      <c r="K542" s="38">
        <v>3</v>
      </c>
      <c r="L542" s="40">
        <v>43040</v>
      </c>
      <c r="M542" s="40">
        <v>43403</v>
      </c>
      <c r="N542" s="61">
        <f t="shared" si="140"/>
        <v>51.857142857142854</v>
      </c>
      <c r="O542" s="38" t="s">
        <v>1590</v>
      </c>
      <c r="P542" s="38" t="s">
        <v>2506</v>
      </c>
      <c r="Q542" s="38">
        <v>3</v>
      </c>
      <c r="R542" s="42">
        <f t="shared" si="127"/>
        <v>100</v>
      </c>
      <c r="S542" s="43">
        <f t="shared" si="128"/>
        <v>51.857142857142854</v>
      </c>
      <c r="T542" s="43">
        <f t="shared" si="129"/>
        <v>51.857142857142854</v>
      </c>
      <c r="U542" s="43">
        <f t="shared" si="130"/>
        <v>51.857142857142854</v>
      </c>
      <c r="V542" s="38"/>
      <c r="W542" s="44" t="str">
        <f t="shared" si="131"/>
        <v>CUMPLIDA</v>
      </c>
      <c r="X542" s="44" t="str">
        <f t="shared" si="132"/>
        <v>CUMPLIDO</v>
      </c>
      <c r="Y542" s="104" t="s">
        <v>140</v>
      </c>
      <c r="Z542" s="35" t="str">
        <f t="shared" si="137"/>
        <v>H23R15</v>
      </c>
      <c r="AA542" s="45">
        <f t="shared" si="138"/>
        <v>1</v>
      </c>
      <c r="AB542" s="45" t="str">
        <f t="shared" si="139"/>
        <v>H23R15 - 1</v>
      </c>
      <c r="AC542" s="46">
        <f t="shared" si="134"/>
        <v>5</v>
      </c>
      <c r="AD542" s="46">
        <f t="shared" si="135"/>
        <v>5</v>
      </c>
      <c r="AE542" s="46" t="str">
        <f t="shared" si="133"/>
        <v>H23R15.</v>
      </c>
      <c r="AF542" s="46" t="str">
        <f t="shared" si="136"/>
        <v>H23R15</v>
      </c>
      <c r="AG542" s="107"/>
      <c r="AH542" s="107"/>
    </row>
    <row r="543" spans="1:34" s="108" customFormat="1" ht="350.1" customHeight="1" x14ac:dyDescent="0.2">
      <c r="A543" s="35">
        <f>IF(ISBLANK(D543),"",COUNTA($D$2:D543))</f>
        <v>439</v>
      </c>
      <c r="B543" s="36">
        <f t="shared" si="126"/>
        <v>542</v>
      </c>
      <c r="C543" s="38"/>
      <c r="D543" s="38" t="s">
        <v>669</v>
      </c>
      <c r="E543" s="38" t="s">
        <v>19</v>
      </c>
      <c r="F543" s="39" t="s">
        <v>392</v>
      </c>
      <c r="G543" s="39" t="s">
        <v>391</v>
      </c>
      <c r="H543" s="39" t="s">
        <v>385</v>
      </c>
      <c r="I543" s="39" t="s">
        <v>618</v>
      </c>
      <c r="J543" s="38" t="s">
        <v>384</v>
      </c>
      <c r="K543" s="38">
        <v>3</v>
      </c>
      <c r="L543" s="40">
        <v>43040</v>
      </c>
      <c r="M543" s="40">
        <v>43403</v>
      </c>
      <c r="N543" s="61">
        <f t="shared" si="140"/>
        <v>51.857142857142854</v>
      </c>
      <c r="O543" s="38" t="s">
        <v>2763</v>
      </c>
      <c r="P543" s="38" t="s">
        <v>2506</v>
      </c>
      <c r="Q543" s="38">
        <v>0</v>
      </c>
      <c r="R543" s="42">
        <f t="shared" si="127"/>
        <v>0</v>
      </c>
      <c r="S543" s="43">
        <f t="shared" si="128"/>
        <v>0</v>
      </c>
      <c r="T543" s="43">
        <f t="shared" si="129"/>
        <v>0</v>
      </c>
      <c r="U543" s="43">
        <f t="shared" si="130"/>
        <v>51.857142857142854</v>
      </c>
      <c r="V543" s="38"/>
      <c r="W543" s="44" t="str">
        <f t="shared" si="131"/>
        <v>VENCIDA</v>
      </c>
      <c r="X543" s="44" t="str">
        <f t="shared" si="132"/>
        <v>VENCIDO</v>
      </c>
      <c r="Y543" s="104" t="s">
        <v>140</v>
      </c>
      <c r="Z543" s="35" t="str">
        <f t="shared" si="137"/>
        <v>H24R15</v>
      </c>
      <c r="AA543" s="45">
        <f t="shared" si="138"/>
        <v>1</v>
      </c>
      <c r="AB543" s="45" t="str">
        <f t="shared" si="139"/>
        <v>H24R15 - 1</v>
      </c>
      <c r="AC543" s="46">
        <f t="shared" si="134"/>
        <v>1</v>
      </c>
      <c r="AD543" s="46">
        <f t="shared" si="135"/>
        <v>1</v>
      </c>
      <c r="AE543" s="46" t="str">
        <f t="shared" si="133"/>
        <v>H24R15.</v>
      </c>
      <c r="AF543" s="46" t="str">
        <f t="shared" si="136"/>
        <v>H24R15</v>
      </c>
      <c r="AG543" s="107"/>
      <c r="AH543" s="107"/>
    </row>
    <row r="544" spans="1:34" s="108" customFormat="1" ht="350.1" customHeight="1" x14ac:dyDescent="0.2">
      <c r="A544" s="35">
        <f>IF(ISBLANK(D544),"",COUNTA($D$2:D544))</f>
        <v>440</v>
      </c>
      <c r="B544" s="36">
        <f t="shared" si="126"/>
        <v>543</v>
      </c>
      <c r="C544" s="38"/>
      <c r="D544" s="38" t="s">
        <v>785</v>
      </c>
      <c r="E544" s="38" t="s">
        <v>19</v>
      </c>
      <c r="F544" s="39" t="s">
        <v>393</v>
      </c>
      <c r="G544" s="39" t="s">
        <v>394</v>
      </c>
      <c r="H544" s="39" t="s">
        <v>386</v>
      </c>
      <c r="I544" s="39" t="s">
        <v>387</v>
      </c>
      <c r="J544" s="38" t="s">
        <v>8</v>
      </c>
      <c r="K544" s="38">
        <v>1</v>
      </c>
      <c r="L544" s="40">
        <v>43040</v>
      </c>
      <c r="M544" s="40">
        <v>43403</v>
      </c>
      <c r="N544" s="61">
        <f t="shared" si="140"/>
        <v>51.857142857142854</v>
      </c>
      <c r="O544" s="38" t="s">
        <v>1590</v>
      </c>
      <c r="P544" s="38" t="s">
        <v>2506</v>
      </c>
      <c r="Q544" s="38">
        <v>0</v>
      </c>
      <c r="R544" s="42">
        <f t="shared" si="127"/>
        <v>0</v>
      </c>
      <c r="S544" s="43">
        <f t="shared" si="128"/>
        <v>0</v>
      </c>
      <c r="T544" s="43">
        <f t="shared" si="129"/>
        <v>0</v>
      </c>
      <c r="U544" s="43">
        <f t="shared" si="130"/>
        <v>51.857142857142854</v>
      </c>
      <c r="V544" s="38"/>
      <c r="W544" s="44" t="str">
        <f t="shared" si="131"/>
        <v>VENCIDA</v>
      </c>
      <c r="X544" s="44" t="str">
        <f t="shared" si="132"/>
        <v>VENCIDO</v>
      </c>
      <c r="Y544" s="104" t="s">
        <v>140</v>
      </c>
      <c r="Z544" s="35" t="str">
        <f t="shared" si="137"/>
        <v>H25R15</v>
      </c>
      <c r="AA544" s="45">
        <f t="shared" si="138"/>
        <v>1</v>
      </c>
      <c r="AB544" s="45" t="str">
        <f t="shared" si="139"/>
        <v>H25R15 - 1</v>
      </c>
      <c r="AC544" s="46">
        <f t="shared" si="134"/>
        <v>1</v>
      </c>
      <c r="AD544" s="46">
        <f t="shared" si="135"/>
        <v>1</v>
      </c>
      <c r="AE544" s="46" t="str">
        <f t="shared" si="133"/>
        <v>H25R15.</v>
      </c>
      <c r="AF544" s="46" t="str">
        <f t="shared" si="136"/>
        <v>H25R15</v>
      </c>
      <c r="AG544" s="107"/>
      <c r="AH544" s="107"/>
    </row>
    <row r="545" spans="1:34" s="108" customFormat="1" ht="350.1" customHeight="1" x14ac:dyDescent="0.2">
      <c r="A545" s="35">
        <f>IF(ISBLANK(D545),"",COUNTA($D$2:D545))</f>
        <v>441</v>
      </c>
      <c r="B545" s="36">
        <f t="shared" si="126"/>
        <v>544</v>
      </c>
      <c r="C545" s="38"/>
      <c r="D545" s="38" t="s">
        <v>1200</v>
      </c>
      <c r="E545" s="38" t="s">
        <v>19</v>
      </c>
      <c r="F545" s="39" t="s">
        <v>395</v>
      </c>
      <c r="G545" s="39" t="s">
        <v>396</v>
      </c>
      <c r="H545" s="39" t="s">
        <v>940</v>
      </c>
      <c r="I545" s="39" t="s">
        <v>619</v>
      </c>
      <c r="J545" s="38" t="s">
        <v>388</v>
      </c>
      <c r="K545" s="38">
        <v>10</v>
      </c>
      <c r="L545" s="40">
        <v>43040</v>
      </c>
      <c r="M545" s="40">
        <v>43403</v>
      </c>
      <c r="N545" s="61">
        <f t="shared" si="140"/>
        <v>51.857142857142854</v>
      </c>
      <c r="O545" s="38" t="s">
        <v>1590</v>
      </c>
      <c r="P545" s="38" t="s">
        <v>2506</v>
      </c>
      <c r="Q545" s="38">
        <v>10</v>
      </c>
      <c r="R545" s="42">
        <f t="shared" si="127"/>
        <v>100</v>
      </c>
      <c r="S545" s="43">
        <f t="shared" si="128"/>
        <v>51.857142857142854</v>
      </c>
      <c r="T545" s="43">
        <f t="shared" si="129"/>
        <v>51.857142857142854</v>
      </c>
      <c r="U545" s="43">
        <f t="shared" si="130"/>
        <v>51.857142857142854</v>
      </c>
      <c r="V545" s="38"/>
      <c r="W545" s="44" t="str">
        <f t="shared" si="131"/>
        <v>CUMPLIDA</v>
      </c>
      <c r="X545" s="44" t="str">
        <f t="shared" si="132"/>
        <v>CUMPLIDO</v>
      </c>
      <c r="Y545" s="104" t="s">
        <v>140</v>
      </c>
      <c r="Z545" s="35" t="str">
        <f t="shared" si="137"/>
        <v>H26R15</v>
      </c>
      <c r="AA545" s="45">
        <f t="shared" si="138"/>
        <v>1</v>
      </c>
      <c r="AB545" s="45" t="str">
        <f t="shared" si="139"/>
        <v>H26R15 - 1</v>
      </c>
      <c r="AC545" s="46">
        <f t="shared" si="134"/>
        <v>5</v>
      </c>
      <c r="AD545" s="46">
        <f t="shared" si="135"/>
        <v>5</v>
      </c>
      <c r="AE545" s="46" t="str">
        <f t="shared" si="133"/>
        <v>H26R15.</v>
      </c>
      <c r="AF545" s="46" t="str">
        <f t="shared" si="136"/>
        <v>H26R15</v>
      </c>
      <c r="AG545" s="107"/>
      <c r="AH545" s="107"/>
    </row>
    <row r="546" spans="1:34" s="108" customFormat="1" ht="182.25" customHeight="1" x14ac:dyDescent="0.2">
      <c r="A546" s="35">
        <f>IF(ISBLANK(D546),"",COUNTA($D$2:D546))</f>
        <v>442</v>
      </c>
      <c r="B546" s="36">
        <f t="shared" si="126"/>
        <v>545</v>
      </c>
      <c r="C546" s="38"/>
      <c r="D546" s="38" t="s">
        <v>669</v>
      </c>
      <c r="E546" s="38" t="s">
        <v>19</v>
      </c>
      <c r="F546" s="39" t="s">
        <v>397</v>
      </c>
      <c r="G546" s="39" t="s">
        <v>398</v>
      </c>
      <c r="H546" s="39" t="s">
        <v>1215</v>
      </c>
      <c r="I546" s="39" t="s">
        <v>1216</v>
      </c>
      <c r="J546" s="38" t="s">
        <v>1217</v>
      </c>
      <c r="K546" s="38">
        <v>2</v>
      </c>
      <c r="L546" s="40">
        <v>44044</v>
      </c>
      <c r="M546" s="40">
        <v>44255</v>
      </c>
      <c r="N546" s="61">
        <f t="shared" si="140"/>
        <v>30.142857142857142</v>
      </c>
      <c r="O546" s="38" t="s">
        <v>1590</v>
      </c>
      <c r="P546" s="38" t="s">
        <v>2506</v>
      </c>
      <c r="Q546" s="38">
        <v>2</v>
      </c>
      <c r="R546" s="42">
        <f t="shared" si="127"/>
        <v>100</v>
      </c>
      <c r="S546" s="43">
        <f t="shared" si="128"/>
        <v>30.142857142857142</v>
      </c>
      <c r="T546" s="43">
        <f t="shared" si="129"/>
        <v>30.142857142857142</v>
      </c>
      <c r="U546" s="43">
        <f t="shared" si="130"/>
        <v>30.142857142857142</v>
      </c>
      <c r="V546" s="38"/>
      <c r="W546" s="44" t="str">
        <f t="shared" si="131"/>
        <v>CUMPLIDA</v>
      </c>
      <c r="X546" s="44" t="str">
        <f t="shared" si="132"/>
        <v>CUMPLIDO</v>
      </c>
      <c r="Y546" s="104" t="s">
        <v>140</v>
      </c>
      <c r="Z546" s="35" t="str">
        <f t="shared" si="137"/>
        <v>H27R15</v>
      </c>
      <c r="AA546" s="45">
        <f t="shared" si="138"/>
        <v>1</v>
      </c>
      <c r="AB546" s="45" t="str">
        <f t="shared" si="139"/>
        <v>H27R15 - 1</v>
      </c>
      <c r="AC546" s="46">
        <f t="shared" si="134"/>
        <v>5</v>
      </c>
      <c r="AD546" s="46">
        <f t="shared" si="135"/>
        <v>5</v>
      </c>
      <c r="AE546" s="46" t="str">
        <f t="shared" si="133"/>
        <v>H27R15.</v>
      </c>
      <c r="AF546" s="46" t="str">
        <f t="shared" si="136"/>
        <v>H27R15</v>
      </c>
      <c r="AG546" s="107"/>
      <c r="AH546" s="107"/>
    </row>
    <row r="547" spans="1:34" s="108" customFormat="1" ht="350.1" customHeight="1" x14ac:dyDescent="0.2">
      <c r="A547" s="35">
        <f>IF(ISBLANK(D547),"",COUNTA($D$2:D547))</f>
        <v>443</v>
      </c>
      <c r="B547" s="36">
        <f t="shared" si="126"/>
        <v>546</v>
      </c>
      <c r="C547" s="38"/>
      <c r="D547" s="38" t="s">
        <v>668</v>
      </c>
      <c r="E547" s="38" t="s">
        <v>19</v>
      </c>
      <c r="F547" s="39" t="s">
        <v>399</v>
      </c>
      <c r="G547" s="39" t="s">
        <v>400</v>
      </c>
      <c r="H547" s="39" t="s">
        <v>389</v>
      </c>
      <c r="I547" s="39" t="s">
        <v>390</v>
      </c>
      <c r="J547" s="38" t="s">
        <v>8</v>
      </c>
      <c r="K547" s="38">
        <v>2</v>
      </c>
      <c r="L547" s="40">
        <v>43040</v>
      </c>
      <c r="M547" s="40">
        <v>43403</v>
      </c>
      <c r="N547" s="61">
        <f t="shared" si="140"/>
        <v>51.857142857142854</v>
      </c>
      <c r="O547" s="38" t="s">
        <v>1590</v>
      </c>
      <c r="P547" s="38" t="s">
        <v>2506</v>
      </c>
      <c r="Q547" s="38">
        <v>2</v>
      </c>
      <c r="R547" s="42">
        <f t="shared" si="127"/>
        <v>100</v>
      </c>
      <c r="S547" s="43">
        <f t="shared" si="128"/>
        <v>51.857142857142854</v>
      </c>
      <c r="T547" s="43">
        <f t="shared" si="129"/>
        <v>51.857142857142854</v>
      </c>
      <c r="U547" s="43">
        <f t="shared" si="130"/>
        <v>51.857142857142854</v>
      </c>
      <c r="V547" s="38"/>
      <c r="W547" s="44" t="str">
        <f t="shared" si="131"/>
        <v>CUMPLIDA</v>
      </c>
      <c r="X547" s="44" t="str">
        <f t="shared" si="132"/>
        <v>CUMPLIDO</v>
      </c>
      <c r="Y547" s="104" t="s">
        <v>140</v>
      </c>
      <c r="Z547" s="35" t="str">
        <f t="shared" si="137"/>
        <v>H28R15</v>
      </c>
      <c r="AA547" s="45">
        <f t="shared" si="138"/>
        <v>1</v>
      </c>
      <c r="AB547" s="45" t="str">
        <f t="shared" si="139"/>
        <v>H28R15 - 1</v>
      </c>
      <c r="AC547" s="46">
        <f t="shared" si="134"/>
        <v>5</v>
      </c>
      <c r="AD547" s="46">
        <f t="shared" si="135"/>
        <v>5</v>
      </c>
      <c r="AE547" s="46" t="str">
        <f t="shared" si="133"/>
        <v>H28R15.</v>
      </c>
      <c r="AF547" s="46" t="str">
        <f t="shared" si="136"/>
        <v>H28R15</v>
      </c>
      <c r="AG547" s="107"/>
      <c r="AH547" s="107"/>
    </row>
    <row r="548" spans="1:34" s="108" customFormat="1" ht="350.1" customHeight="1" x14ac:dyDescent="0.2">
      <c r="A548" s="35">
        <f>IF(ISBLANK(D548),"",COUNTA($D$2:D548))</f>
        <v>444</v>
      </c>
      <c r="B548" s="36">
        <f t="shared" si="126"/>
        <v>547</v>
      </c>
      <c r="C548" s="38"/>
      <c r="D548" s="38" t="s">
        <v>776</v>
      </c>
      <c r="E548" s="38" t="s">
        <v>106</v>
      </c>
      <c r="F548" s="39" t="s">
        <v>1533</v>
      </c>
      <c r="G548" s="39" t="s">
        <v>107</v>
      </c>
      <c r="H548" s="39" t="s">
        <v>595</v>
      </c>
      <c r="I548" s="39" t="s">
        <v>596</v>
      </c>
      <c r="J548" s="38" t="s">
        <v>594</v>
      </c>
      <c r="K548" s="38">
        <v>1</v>
      </c>
      <c r="L548" s="40">
        <v>43040</v>
      </c>
      <c r="M548" s="40">
        <v>43099</v>
      </c>
      <c r="N548" s="61">
        <f t="shared" si="140"/>
        <v>8.4285714285714288</v>
      </c>
      <c r="O548" s="38" t="s">
        <v>1592</v>
      </c>
      <c r="P548" s="38" t="s">
        <v>2478</v>
      </c>
      <c r="Q548" s="38">
        <v>1</v>
      </c>
      <c r="R548" s="42">
        <f t="shared" si="127"/>
        <v>100</v>
      </c>
      <c r="S548" s="43">
        <f t="shared" si="128"/>
        <v>8.4285714285714288</v>
      </c>
      <c r="T548" s="43">
        <f t="shared" si="129"/>
        <v>8.4285714285714288</v>
      </c>
      <c r="U548" s="43">
        <f t="shared" si="130"/>
        <v>8.4285714285714288</v>
      </c>
      <c r="V548" s="38"/>
      <c r="W548" s="44" t="str">
        <f t="shared" si="131"/>
        <v>CUMPLIDA</v>
      </c>
      <c r="X548" s="44" t="str">
        <f t="shared" si="132"/>
        <v>CUMPLIDO</v>
      </c>
      <c r="Y548" s="104" t="s">
        <v>140</v>
      </c>
      <c r="Z548" s="35" t="str">
        <f t="shared" si="137"/>
        <v>H30R15</v>
      </c>
      <c r="AA548" s="45">
        <f t="shared" si="138"/>
        <v>1</v>
      </c>
      <c r="AB548" s="45" t="str">
        <f t="shared" si="139"/>
        <v>H30R15 - 1</v>
      </c>
      <c r="AC548" s="46">
        <f t="shared" si="134"/>
        <v>5</v>
      </c>
      <c r="AD548" s="46">
        <f t="shared" si="135"/>
        <v>5</v>
      </c>
      <c r="AE548" s="46" t="str">
        <f t="shared" si="133"/>
        <v>H30R15.</v>
      </c>
      <c r="AF548" s="46" t="str">
        <f t="shared" si="136"/>
        <v>H30R15</v>
      </c>
      <c r="AG548" s="107"/>
      <c r="AH548" s="107"/>
    </row>
    <row r="549" spans="1:34" s="108" customFormat="1" ht="350.1" customHeight="1" x14ac:dyDescent="0.2">
      <c r="A549" s="35">
        <f>IF(ISBLANK(D549),"",COUNTA($D$2:D549))</f>
        <v>445</v>
      </c>
      <c r="B549" s="36">
        <f t="shared" si="126"/>
        <v>548</v>
      </c>
      <c r="C549" s="38"/>
      <c r="D549" s="38" t="s">
        <v>1534</v>
      </c>
      <c r="E549" s="38" t="s">
        <v>84</v>
      </c>
      <c r="F549" s="39" t="s">
        <v>762</v>
      </c>
      <c r="G549" s="39" t="s">
        <v>108</v>
      </c>
      <c r="H549" s="39" t="s">
        <v>1109</v>
      </c>
      <c r="I549" s="39" t="s">
        <v>1105</v>
      </c>
      <c r="J549" s="38" t="s">
        <v>1099</v>
      </c>
      <c r="K549" s="38">
        <v>1</v>
      </c>
      <c r="L549" s="40">
        <v>43862</v>
      </c>
      <c r="M549" s="40">
        <v>43979</v>
      </c>
      <c r="N549" s="61">
        <f t="shared" si="140"/>
        <v>16.714285714285715</v>
      </c>
      <c r="O549" s="38" t="s">
        <v>1599</v>
      </c>
      <c r="P549" s="38" t="s">
        <v>2590</v>
      </c>
      <c r="Q549" s="38">
        <v>1</v>
      </c>
      <c r="R549" s="42">
        <f t="shared" si="127"/>
        <v>100</v>
      </c>
      <c r="S549" s="43">
        <f t="shared" si="128"/>
        <v>16.714285714285715</v>
      </c>
      <c r="T549" s="43">
        <f t="shared" si="129"/>
        <v>16.714285714285715</v>
      </c>
      <c r="U549" s="43">
        <f t="shared" si="130"/>
        <v>16.714285714285715</v>
      </c>
      <c r="V549" s="38"/>
      <c r="W549" s="44" t="str">
        <f t="shared" si="131"/>
        <v>CUMPLIDA</v>
      </c>
      <c r="X549" s="44" t="str">
        <f t="shared" si="132"/>
        <v>CUMPLIDO</v>
      </c>
      <c r="Y549" s="104" t="s">
        <v>140</v>
      </c>
      <c r="Z549" s="35" t="str">
        <f t="shared" si="137"/>
        <v>H32R15</v>
      </c>
      <c r="AA549" s="45">
        <f t="shared" si="138"/>
        <v>1</v>
      </c>
      <c r="AB549" s="45" t="str">
        <f t="shared" si="139"/>
        <v>H32R15 - 1</v>
      </c>
      <c r="AC549" s="46">
        <f t="shared" si="134"/>
        <v>5</v>
      </c>
      <c r="AD549" s="46">
        <f t="shared" si="135"/>
        <v>5</v>
      </c>
      <c r="AE549" s="46" t="str">
        <f t="shared" si="133"/>
        <v>H32R15.</v>
      </c>
      <c r="AF549" s="46" t="str">
        <f t="shared" si="136"/>
        <v>H32R15</v>
      </c>
      <c r="AG549" s="107"/>
      <c r="AH549" s="107"/>
    </row>
    <row r="550" spans="1:34" s="108" customFormat="1" ht="238.5" customHeight="1" x14ac:dyDescent="0.2">
      <c r="A550" s="35">
        <f>IF(ISBLANK(D550),"",COUNTA($D$2:D550))</f>
        <v>446</v>
      </c>
      <c r="B550" s="36">
        <f t="shared" si="126"/>
        <v>549</v>
      </c>
      <c r="C550" s="38"/>
      <c r="D550" s="38" t="s">
        <v>667</v>
      </c>
      <c r="E550" s="38" t="s">
        <v>84</v>
      </c>
      <c r="F550" s="39" t="s">
        <v>763</v>
      </c>
      <c r="G550" s="39" t="s">
        <v>621</v>
      </c>
      <c r="H550" s="39" t="s">
        <v>480</v>
      </c>
      <c r="I550" s="39" t="s">
        <v>481</v>
      </c>
      <c r="J550" s="38" t="s">
        <v>7</v>
      </c>
      <c r="K550" s="38">
        <v>1</v>
      </c>
      <c r="L550" s="40">
        <v>43040</v>
      </c>
      <c r="M550" s="40">
        <v>43099</v>
      </c>
      <c r="N550" s="61">
        <f t="shared" si="140"/>
        <v>8.4285714285714288</v>
      </c>
      <c r="O550" s="54" t="s">
        <v>1593</v>
      </c>
      <c r="P550" s="36" t="s">
        <v>2499</v>
      </c>
      <c r="Q550" s="38">
        <v>1</v>
      </c>
      <c r="R550" s="42">
        <f t="shared" si="127"/>
        <v>100</v>
      </c>
      <c r="S550" s="43">
        <f t="shared" si="128"/>
        <v>8.4285714285714288</v>
      </c>
      <c r="T550" s="43">
        <f t="shared" si="129"/>
        <v>8.4285714285714288</v>
      </c>
      <c r="U550" s="43">
        <f t="shared" si="130"/>
        <v>8.4285714285714288</v>
      </c>
      <c r="V550" s="38"/>
      <c r="W550" s="44" t="str">
        <f t="shared" si="131"/>
        <v>CUMPLIDA</v>
      </c>
      <c r="X550" s="44" t="str">
        <f t="shared" si="132"/>
        <v>CUMPLIDO</v>
      </c>
      <c r="Y550" s="104" t="s">
        <v>140</v>
      </c>
      <c r="Z550" s="35" t="str">
        <f t="shared" si="137"/>
        <v>H38R15</v>
      </c>
      <c r="AA550" s="45">
        <f t="shared" si="138"/>
        <v>1</v>
      </c>
      <c r="AB550" s="45" t="str">
        <f t="shared" si="139"/>
        <v>H38R15 - 1</v>
      </c>
      <c r="AC550" s="46">
        <f t="shared" si="134"/>
        <v>5</v>
      </c>
      <c r="AD550" s="46">
        <f t="shared" si="135"/>
        <v>5</v>
      </c>
      <c r="AE550" s="46" t="str">
        <f t="shared" si="133"/>
        <v>H38R15.</v>
      </c>
      <c r="AF550" s="46" t="str">
        <f t="shared" si="136"/>
        <v>H38R15</v>
      </c>
      <c r="AG550" s="107"/>
      <c r="AH550" s="107"/>
    </row>
    <row r="551" spans="1:34" s="108" customFormat="1" ht="350.1" customHeight="1" x14ac:dyDescent="0.2">
      <c r="A551" s="35">
        <f>IF(ISBLANK(D551),"",COUNTA($D$2:D551))</f>
        <v>447</v>
      </c>
      <c r="B551" s="36">
        <f t="shared" si="126"/>
        <v>550</v>
      </c>
      <c r="C551" s="38"/>
      <c r="D551" s="38" t="s">
        <v>667</v>
      </c>
      <c r="E551" s="38" t="s">
        <v>23</v>
      </c>
      <c r="F551" s="39" t="s">
        <v>620</v>
      </c>
      <c r="G551" s="39" t="s">
        <v>622</v>
      </c>
      <c r="H551" s="39" t="s">
        <v>636</v>
      </c>
      <c r="I551" s="39" t="s">
        <v>637</v>
      </c>
      <c r="J551" s="38" t="s">
        <v>7</v>
      </c>
      <c r="K551" s="38">
        <v>1</v>
      </c>
      <c r="L551" s="40">
        <v>43040</v>
      </c>
      <c r="M551" s="40">
        <v>43099</v>
      </c>
      <c r="N551" s="61">
        <f t="shared" si="140"/>
        <v>8.4285714285714288</v>
      </c>
      <c r="O551" s="54" t="s">
        <v>1593</v>
      </c>
      <c r="P551" s="36" t="s">
        <v>2499</v>
      </c>
      <c r="Q551" s="38">
        <v>1</v>
      </c>
      <c r="R551" s="42">
        <f t="shared" si="127"/>
        <v>100</v>
      </c>
      <c r="S551" s="43">
        <f t="shared" si="128"/>
        <v>8.4285714285714288</v>
      </c>
      <c r="T551" s="43">
        <f t="shared" si="129"/>
        <v>8.4285714285714288</v>
      </c>
      <c r="U551" s="43">
        <f t="shared" si="130"/>
        <v>8.4285714285714288</v>
      </c>
      <c r="V551" s="38"/>
      <c r="W551" s="44" t="str">
        <f t="shared" si="131"/>
        <v>CUMPLIDA</v>
      </c>
      <c r="X551" s="44" t="str">
        <f t="shared" si="132"/>
        <v>CUMPLIDO</v>
      </c>
      <c r="Y551" s="104" t="s">
        <v>140</v>
      </c>
      <c r="Z551" s="35" t="str">
        <f t="shared" si="137"/>
        <v>H39R15</v>
      </c>
      <c r="AA551" s="45">
        <f t="shared" ref="AA551:AA582" si="141">IF(A551&lt;&gt;"",1,AA550+1)</f>
        <v>1</v>
      </c>
      <c r="AB551" s="45" t="str">
        <f t="shared" si="139"/>
        <v>H39R15 - 1</v>
      </c>
      <c r="AC551" s="46">
        <f t="shared" si="134"/>
        <v>5</v>
      </c>
      <c r="AD551" s="46">
        <f t="shared" si="135"/>
        <v>5</v>
      </c>
      <c r="AE551" s="46" t="str">
        <f t="shared" si="133"/>
        <v>H39R15.</v>
      </c>
      <c r="AF551" s="46" t="str">
        <f t="shared" si="136"/>
        <v>H39R15</v>
      </c>
      <c r="AG551" s="107"/>
      <c r="AH551" s="107"/>
    </row>
    <row r="552" spans="1:34" s="108" customFormat="1" ht="350.1" customHeight="1" x14ac:dyDescent="0.2">
      <c r="A552" s="35">
        <f>IF(ISBLANK(D552),"",COUNTA($D$2:D552))</f>
        <v>448</v>
      </c>
      <c r="B552" s="36">
        <f t="shared" si="126"/>
        <v>551</v>
      </c>
      <c r="C552" s="38"/>
      <c r="D552" s="38" t="s">
        <v>668</v>
      </c>
      <c r="E552" s="38" t="s">
        <v>14</v>
      </c>
      <c r="F552" s="39" t="s">
        <v>623</v>
      </c>
      <c r="G552" s="39" t="s">
        <v>624</v>
      </c>
      <c r="H552" s="39" t="s">
        <v>534</v>
      </c>
      <c r="I552" s="39" t="s">
        <v>535</v>
      </c>
      <c r="J552" s="38" t="s">
        <v>8</v>
      </c>
      <c r="K552" s="38">
        <v>1</v>
      </c>
      <c r="L552" s="40">
        <v>43040</v>
      </c>
      <c r="M552" s="40">
        <v>43099</v>
      </c>
      <c r="N552" s="61">
        <f t="shared" si="140"/>
        <v>8.4285714285714288</v>
      </c>
      <c r="O552" s="38" t="s">
        <v>1595</v>
      </c>
      <c r="P552" s="36" t="s">
        <v>2499</v>
      </c>
      <c r="Q552" s="38">
        <v>1</v>
      </c>
      <c r="R552" s="42">
        <f t="shared" si="127"/>
        <v>100</v>
      </c>
      <c r="S552" s="43">
        <f t="shared" si="128"/>
        <v>8.4285714285714288</v>
      </c>
      <c r="T552" s="43">
        <f t="shared" si="129"/>
        <v>8.4285714285714288</v>
      </c>
      <c r="U552" s="43">
        <f t="shared" si="130"/>
        <v>8.4285714285714288</v>
      </c>
      <c r="V552" s="38"/>
      <c r="W552" s="44" t="str">
        <f t="shared" si="131"/>
        <v>CUMPLIDA</v>
      </c>
      <c r="X552" s="44" t="str">
        <f t="shared" si="132"/>
        <v>CUMPLIDO</v>
      </c>
      <c r="Y552" s="104" t="s">
        <v>140</v>
      </c>
      <c r="Z552" s="35" t="str">
        <f t="shared" si="137"/>
        <v>H43R15</v>
      </c>
      <c r="AA552" s="45">
        <f t="shared" si="141"/>
        <v>1</v>
      </c>
      <c r="AB552" s="45" t="str">
        <f t="shared" si="139"/>
        <v>H43R15 - 1</v>
      </c>
      <c r="AC552" s="46">
        <f t="shared" si="134"/>
        <v>5</v>
      </c>
      <c r="AD552" s="46">
        <f t="shared" si="135"/>
        <v>5</v>
      </c>
      <c r="AE552" s="46" t="str">
        <f t="shared" si="133"/>
        <v>H43R15.</v>
      </c>
      <c r="AF552" s="46" t="str">
        <f t="shared" si="136"/>
        <v>H43R15</v>
      </c>
      <c r="AG552" s="107"/>
      <c r="AH552" s="107"/>
    </row>
    <row r="553" spans="1:34" s="108" customFormat="1" ht="350.1" customHeight="1" x14ac:dyDescent="0.2">
      <c r="A553" s="35">
        <f>IF(ISBLANK(D553),"",COUNTA($D$2:D553))</f>
        <v>449</v>
      </c>
      <c r="B553" s="36">
        <f t="shared" si="126"/>
        <v>552</v>
      </c>
      <c r="C553" s="38"/>
      <c r="D553" s="38" t="s">
        <v>667</v>
      </c>
      <c r="E553" s="38" t="s">
        <v>109</v>
      </c>
      <c r="F553" s="39" t="s">
        <v>1535</v>
      </c>
      <c r="G553" s="39" t="s">
        <v>110</v>
      </c>
      <c r="H553" s="39" t="s">
        <v>536</v>
      </c>
      <c r="I553" s="39" t="s">
        <v>537</v>
      </c>
      <c r="J553" s="38" t="s">
        <v>7</v>
      </c>
      <c r="K553" s="38">
        <v>1</v>
      </c>
      <c r="L553" s="40">
        <v>43040</v>
      </c>
      <c r="M553" s="40">
        <v>43099</v>
      </c>
      <c r="N553" s="61">
        <f t="shared" si="140"/>
        <v>8.4285714285714288</v>
      </c>
      <c r="O553" s="38" t="s">
        <v>1595</v>
      </c>
      <c r="P553" s="36" t="s">
        <v>2499</v>
      </c>
      <c r="Q553" s="38">
        <v>1</v>
      </c>
      <c r="R553" s="42">
        <f t="shared" si="127"/>
        <v>100</v>
      </c>
      <c r="S553" s="43">
        <f t="shared" si="128"/>
        <v>8.4285714285714288</v>
      </c>
      <c r="T553" s="43">
        <f t="shared" si="129"/>
        <v>8.4285714285714288</v>
      </c>
      <c r="U553" s="43">
        <f t="shared" si="130"/>
        <v>8.4285714285714288</v>
      </c>
      <c r="V553" s="38"/>
      <c r="W553" s="44" t="str">
        <f t="shared" si="131"/>
        <v>CUMPLIDA</v>
      </c>
      <c r="X553" s="44" t="str">
        <f t="shared" si="132"/>
        <v>CUMPLIDO</v>
      </c>
      <c r="Y553" s="104" t="s">
        <v>140</v>
      </c>
      <c r="Z553" s="35" t="str">
        <f t="shared" si="137"/>
        <v>H48R15</v>
      </c>
      <c r="AA553" s="45">
        <f t="shared" si="141"/>
        <v>1</v>
      </c>
      <c r="AB553" s="45" t="str">
        <f t="shared" si="139"/>
        <v>H48R15 - 1</v>
      </c>
      <c r="AC553" s="46">
        <f t="shared" si="134"/>
        <v>5</v>
      </c>
      <c r="AD553" s="46">
        <f t="shared" si="135"/>
        <v>5</v>
      </c>
      <c r="AE553" s="46" t="str">
        <f t="shared" si="133"/>
        <v>H48R15.</v>
      </c>
      <c r="AF553" s="46" t="str">
        <f t="shared" si="136"/>
        <v>H48R15</v>
      </c>
      <c r="AG553" s="107"/>
      <c r="AH553" s="107"/>
    </row>
    <row r="554" spans="1:34" s="108" customFormat="1" ht="350.1" customHeight="1" x14ac:dyDescent="0.2">
      <c r="A554" s="35">
        <f>IF(ISBLANK(D554),"",COUNTA($D$2:D554))</f>
        <v>450</v>
      </c>
      <c r="B554" s="36">
        <f t="shared" si="126"/>
        <v>553</v>
      </c>
      <c r="C554" s="38"/>
      <c r="D554" s="38" t="s">
        <v>776</v>
      </c>
      <c r="E554" s="38" t="s">
        <v>109</v>
      </c>
      <c r="F554" s="39" t="s">
        <v>1571</v>
      </c>
      <c r="G554" s="39" t="s">
        <v>110</v>
      </c>
      <c r="H554" s="39" t="s">
        <v>538</v>
      </c>
      <c r="I554" s="39" t="s">
        <v>539</v>
      </c>
      <c r="J554" s="38" t="s">
        <v>7</v>
      </c>
      <c r="K554" s="38">
        <v>1</v>
      </c>
      <c r="L554" s="40">
        <v>43040</v>
      </c>
      <c r="M554" s="40">
        <v>43099</v>
      </c>
      <c r="N554" s="61">
        <f t="shared" si="140"/>
        <v>8.4285714285714288</v>
      </c>
      <c r="O554" s="38" t="s">
        <v>1595</v>
      </c>
      <c r="P554" s="36" t="s">
        <v>2499</v>
      </c>
      <c r="Q554" s="38">
        <v>1</v>
      </c>
      <c r="R554" s="42">
        <f t="shared" si="127"/>
        <v>100</v>
      </c>
      <c r="S554" s="43">
        <f t="shared" si="128"/>
        <v>8.4285714285714288</v>
      </c>
      <c r="T554" s="43">
        <f t="shared" si="129"/>
        <v>8.4285714285714288</v>
      </c>
      <c r="U554" s="43">
        <f t="shared" si="130"/>
        <v>8.4285714285714288</v>
      </c>
      <c r="V554" s="38"/>
      <c r="W554" s="44" t="str">
        <f t="shared" si="131"/>
        <v>CUMPLIDA</v>
      </c>
      <c r="X554" s="44" t="str">
        <f t="shared" si="132"/>
        <v>CUMPLIDO</v>
      </c>
      <c r="Y554" s="104" t="s">
        <v>140</v>
      </c>
      <c r="Z554" s="35" t="str">
        <f t="shared" si="137"/>
        <v>H49R15</v>
      </c>
      <c r="AA554" s="45">
        <f t="shared" si="141"/>
        <v>1</v>
      </c>
      <c r="AB554" s="45" t="str">
        <f t="shared" si="139"/>
        <v>H49R15 - 1</v>
      </c>
      <c r="AC554" s="46">
        <f t="shared" si="134"/>
        <v>5</v>
      </c>
      <c r="AD554" s="46">
        <f t="shared" si="135"/>
        <v>5</v>
      </c>
      <c r="AE554" s="46" t="str">
        <f t="shared" si="133"/>
        <v>H49R15.</v>
      </c>
      <c r="AF554" s="46" t="str">
        <f t="shared" si="136"/>
        <v>H49R15</v>
      </c>
      <c r="AG554" s="107"/>
      <c r="AH554" s="107"/>
    </row>
    <row r="555" spans="1:34" s="108" customFormat="1" ht="350.1" customHeight="1" x14ac:dyDescent="0.2">
      <c r="A555" s="35">
        <f>IF(ISBLANK(D555),"",COUNTA($D$2:D555))</f>
        <v>451</v>
      </c>
      <c r="B555" s="36">
        <f t="shared" si="126"/>
        <v>554</v>
      </c>
      <c r="C555" s="38"/>
      <c r="D555" s="38" t="s">
        <v>668</v>
      </c>
      <c r="E555" s="38" t="s">
        <v>109</v>
      </c>
      <c r="F555" s="39" t="s">
        <v>543</v>
      </c>
      <c r="G555" s="39" t="s">
        <v>110</v>
      </c>
      <c r="H555" s="39" t="s">
        <v>540</v>
      </c>
      <c r="I555" s="39" t="s">
        <v>539</v>
      </c>
      <c r="J555" s="38" t="s">
        <v>7</v>
      </c>
      <c r="K555" s="38">
        <v>1</v>
      </c>
      <c r="L555" s="40">
        <v>43040</v>
      </c>
      <c r="M555" s="40">
        <v>43099</v>
      </c>
      <c r="N555" s="61">
        <f t="shared" si="140"/>
        <v>8.4285714285714288</v>
      </c>
      <c r="O555" s="38" t="s">
        <v>1595</v>
      </c>
      <c r="P555" s="36" t="s">
        <v>2499</v>
      </c>
      <c r="Q555" s="38">
        <v>0.5</v>
      </c>
      <c r="R555" s="42">
        <f t="shared" si="127"/>
        <v>50</v>
      </c>
      <c r="S555" s="43">
        <f t="shared" si="128"/>
        <v>4.2142857142857144</v>
      </c>
      <c r="T555" s="43">
        <f t="shared" si="129"/>
        <v>4.2142857142857144</v>
      </c>
      <c r="U555" s="43">
        <f t="shared" si="130"/>
        <v>8.4285714285714288</v>
      </c>
      <c r="V555" s="38"/>
      <c r="W555" s="44" t="str">
        <f t="shared" si="131"/>
        <v>VENCIDA</v>
      </c>
      <c r="X555" s="44" t="str">
        <f t="shared" si="132"/>
        <v>VENCIDO</v>
      </c>
      <c r="Y555" s="104" t="s">
        <v>140</v>
      </c>
      <c r="Z555" s="35" t="str">
        <f t="shared" si="137"/>
        <v>H50R15</v>
      </c>
      <c r="AA555" s="45">
        <f t="shared" si="141"/>
        <v>1</v>
      </c>
      <c r="AB555" s="45" t="str">
        <f t="shared" si="139"/>
        <v>H50R15 - 1</v>
      </c>
      <c r="AC555" s="46">
        <f t="shared" si="134"/>
        <v>1</v>
      </c>
      <c r="AD555" s="46">
        <f t="shared" si="135"/>
        <v>1</v>
      </c>
      <c r="AE555" s="46" t="str">
        <f t="shared" si="133"/>
        <v>H50R15.</v>
      </c>
      <c r="AF555" s="46" t="str">
        <f t="shared" si="136"/>
        <v>H50R15</v>
      </c>
      <c r="AG555" s="107"/>
      <c r="AH555" s="107"/>
    </row>
    <row r="556" spans="1:34" s="108" customFormat="1" ht="350.1" customHeight="1" x14ac:dyDescent="0.2">
      <c r="A556" s="35">
        <f>IF(ISBLANK(D556),"",COUNTA($D$2:D556))</f>
        <v>452</v>
      </c>
      <c r="B556" s="36">
        <f t="shared" si="126"/>
        <v>555</v>
      </c>
      <c r="C556" s="38"/>
      <c r="D556" s="38" t="s">
        <v>668</v>
      </c>
      <c r="E556" s="38" t="s">
        <v>84</v>
      </c>
      <c r="F556" s="39" t="s">
        <v>625</v>
      </c>
      <c r="G556" s="39" t="s">
        <v>544</v>
      </c>
      <c r="H556" s="39" t="s">
        <v>541</v>
      </c>
      <c r="I556" s="39" t="s">
        <v>542</v>
      </c>
      <c r="J556" s="38" t="s">
        <v>40</v>
      </c>
      <c r="K556" s="38">
        <v>3</v>
      </c>
      <c r="L556" s="40">
        <v>43040</v>
      </c>
      <c r="M556" s="40">
        <v>43342</v>
      </c>
      <c r="N556" s="61">
        <f t="shared" si="140"/>
        <v>43.142857142857146</v>
      </c>
      <c r="O556" s="38" t="s">
        <v>1595</v>
      </c>
      <c r="P556" s="36" t="s">
        <v>2499</v>
      </c>
      <c r="Q556" s="38">
        <v>0</v>
      </c>
      <c r="R556" s="42">
        <f t="shared" si="127"/>
        <v>0</v>
      </c>
      <c r="S556" s="43">
        <f t="shared" si="128"/>
        <v>0</v>
      </c>
      <c r="T556" s="43">
        <f t="shared" si="129"/>
        <v>0</v>
      </c>
      <c r="U556" s="43">
        <f t="shared" si="130"/>
        <v>43.142857142857146</v>
      </c>
      <c r="V556" s="38"/>
      <c r="W556" s="44" t="str">
        <f t="shared" si="131"/>
        <v>VENCIDA</v>
      </c>
      <c r="X556" s="44" t="str">
        <f t="shared" si="132"/>
        <v>VENCIDO</v>
      </c>
      <c r="Y556" s="104" t="s">
        <v>140</v>
      </c>
      <c r="Z556" s="35" t="str">
        <f t="shared" si="137"/>
        <v>H51R15</v>
      </c>
      <c r="AA556" s="45">
        <f t="shared" si="141"/>
        <v>1</v>
      </c>
      <c r="AB556" s="45" t="str">
        <f t="shared" si="139"/>
        <v>H51R15 - 1</v>
      </c>
      <c r="AC556" s="46">
        <f t="shared" si="134"/>
        <v>1</v>
      </c>
      <c r="AD556" s="46">
        <f t="shared" si="135"/>
        <v>1</v>
      </c>
      <c r="AE556" s="46" t="str">
        <f t="shared" si="133"/>
        <v>H51R15.</v>
      </c>
      <c r="AF556" s="46" t="str">
        <f t="shared" si="136"/>
        <v>H51R15</v>
      </c>
      <c r="AG556" s="107"/>
      <c r="AH556" s="107"/>
    </row>
    <row r="557" spans="1:34" s="108" customFormat="1" ht="350.1" customHeight="1" x14ac:dyDescent="0.2">
      <c r="A557" s="35">
        <f>IF(ISBLANK(D557),"",COUNTA($D$2:D557))</f>
        <v>453</v>
      </c>
      <c r="B557" s="36">
        <f t="shared" si="126"/>
        <v>556</v>
      </c>
      <c r="C557" s="38"/>
      <c r="D557" s="38" t="s">
        <v>786</v>
      </c>
      <c r="E557" s="38" t="s">
        <v>111</v>
      </c>
      <c r="F557" s="39" t="s">
        <v>313</v>
      </c>
      <c r="G557" s="39" t="s">
        <v>112</v>
      </c>
      <c r="H557" s="39" t="s">
        <v>310</v>
      </c>
      <c r="I557" s="39" t="s">
        <v>311</v>
      </c>
      <c r="J557" s="38" t="s">
        <v>312</v>
      </c>
      <c r="K557" s="38">
        <v>3</v>
      </c>
      <c r="L557" s="40">
        <v>43040</v>
      </c>
      <c r="M557" s="40">
        <v>43342</v>
      </c>
      <c r="N557" s="61">
        <f t="shared" si="140"/>
        <v>43.142857142857146</v>
      </c>
      <c r="O557" s="38" t="s">
        <v>298</v>
      </c>
      <c r="P557" s="38" t="s">
        <v>2445</v>
      </c>
      <c r="Q557" s="38">
        <v>3</v>
      </c>
      <c r="R557" s="42">
        <f t="shared" si="127"/>
        <v>100</v>
      </c>
      <c r="S557" s="43">
        <f t="shared" si="128"/>
        <v>43.142857142857146</v>
      </c>
      <c r="T557" s="43">
        <f t="shared" si="129"/>
        <v>43.142857142857146</v>
      </c>
      <c r="U557" s="43">
        <f t="shared" si="130"/>
        <v>43.142857142857146</v>
      </c>
      <c r="V557" s="38"/>
      <c r="W557" s="44" t="str">
        <f t="shared" si="131"/>
        <v>CUMPLIDA</v>
      </c>
      <c r="X557" s="44" t="str">
        <f t="shared" si="132"/>
        <v>CUMPLIDO</v>
      </c>
      <c r="Y557" s="104" t="s">
        <v>140</v>
      </c>
      <c r="Z557" s="35" t="str">
        <f t="shared" si="137"/>
        <v>H52R15</v>
      </c>
      <c r="AA557" s="45">
        <f t="shared" si="141"/>
        <v>1</v>
      </c>
      <c r="AB557" s="45" t="str">
        <f t="shared" si="139"/>
        <v>H52R15 - 1</v>
      </c>
      <c r="AC557" s="46">
        <f t="shared" si="134"/>
        <v>5</v>
      </c>
      <c r="AD557" s="46">
        <f t="shared" si="135"/>
        <v>5</v>
      </c>
      <c r="AE557" s="46" t="str">
        <f t="shared" si="133"/>
        <v>H52R15.</v>
      </c>
      <c r="AF557" s="46" t="str">
        <f t="shared" si="136"/>
        <v>H52R15</v>
      </c>
      <c r="AG557" s="107"/>
      <c r="AH557" s="107"/>
    </row>
    <row r="558" spans="1:34" s="108" customFormat="1" ht="350.1" customHeight="1" x14ac:dyDescent="0.2">
      <c r="A558" s="35">
        <f>IF(ISBLANK(D558),"",COUNTA($D$2:D558))</f>
        <v>454</v>
      </c>
      <c r="B558" s="36">
        <f t="shared" si="126"/>
        <v>557</v>
      </c>
      <c r="C558" s="38"/>
      <c r="D558" s="38" t="s">
        <v>668</v>
      </c>
      <c r="E558" s="38" t="s">
        <v>18</v>
      </c>
      <c r="F558" s="39" t="s">
        <v>113</v>
      </c>
      <c r="G558" s="39" t="s">
        <v>114</v>
      </c>
      <c r="H558" s="39" t="s">
        <v>239</v>
      </c>
      <c r="I558" s="39" t="s">
        <v>240</v>
      </c>
      <c r="J558" s="45" t="s">
        <v>40</v>
      </c>
      <c r="K558" s="45">
        <v>3</v>
      </c>
      <c r="L558" s="113">
        <v>43040</v>
      </c>
      <c r="M558" s="113">
        <v>43342</v>
      </c>
      <c r="N558" s="61">
        <f t="shared" si="140"/>
        <v>43.142857142857146</v>
      </c>
      <c r="O558" s="38" t="s">
        <v>1588</v>
      </c>
      <c r="P558" s="38" t="s">
        <v>2499</v>
      </c>
      <c r="Q558" s="38">
        <v>3</v>
      </c>
      <c r="R558" s="42">
        <f t="shared" si="127"/>
        <v>100</v>
      </c>
      <c r="S558" s="43">
        <f t="shared" si="128"/>
        <v>43.142857142857146</v>
      </c>
      <c r="T558" s="43">
        <f t="shared" si="129"/>
        <v>43.142857142857146</v>
      </c>
      <c r="U558" s="43">
        <f t="shared" si="130"/>
        <v>43.142857142857146</v>
      </c>
      <c r="V558" s="38"/>
      <c r="W558" s="44" t="str">
        <f t="shared" si="131"/>
        <v>CUMPLIDA</v>
      </c>
      <c r="X558" s="44" t="str">
        <f t="shared" si="132"/>
        <v>CUMPLIDO</v>
      </c>
      <c r="Y558" s="104" t="s">
        <v>140</v>
      </c>
      <c r="Z558" s="35" t="str">
        <f t="shared" si="137"/>
        <v>H53R15</v>
      </c>
      <c r="AA558" s="45">
        <f t="shared" si="141"/>
        <v>1</v>
      </c>
      <c r="AB558" s="45" t="str">
        <f t="shared" si="139"/>
        <v>H53R15 - 1</v>
      </c>
      <c r="AC558" s="46">
        <f t="shared" si="134"/>
        <v>5</v>
      </c>
      <c r="AD558" s="46">
        <f t="shared" si="135"/>
        <v>5</v>
      </c>
      <c r="AE558" s="46" t="str">
        <f t="shared" si="133"/>
        <v>H53R15</v>
      </c>
      <c r="AF558" s="46" t="str">
        <f t="shared" si="136"/>
        <v>H53R15</v>
      </c>
      <c r="AG558" s="107"/>
      <c r="AH558" s="107"/>
    </row>
    <row r="559" spans="1:34" s="108" customFormat="1" ht="350.1" customHeight="1" x14ac:dyDescent="0.2">
      <c r="A559" s="35">
        <f>IF(ISBLANK(D559),"",COUNTA($D$2:D559))</f>
        <v>455</v>
      </c>
      <c r="B559" s="36">
        <f t="shared" si="126"/>
        <v>558</v>
      </c>
      <c r="C559" s="38"/>
      <c r="D559" s="38" t="s">
        <v>668</v>
      </c>
      <c r="E559" s="38" t="s">
        <v>13</v>
      </c>
      <c r="F559" s="39" t="s">
        <v>764</v>
      </c>
      <c r="G559" s="39" t="s">
        <v>115</v>
      </c>
      <c r="H559" s="39" t="s">
        <v>487</v>
      </c>
      <c r="I559" s="39" t="s">
        <v>486</v>
      </c>
      <c r="J559" s="38" t="s">
        <v>485</v>
      </c>
      <c r="K559" s="38">
        <v>2</v>
      </c>
      <c r="L559" s="40">
        <v>43040</v>
      </c>
      <c r="M559" s="40">
        <v>43099</v>
      </c>
      <c r="N559" s="61">
        <f t="shared" si="140"/>
        <v>8.4285714285714288</v>
      </c>
      <c r="O559" s="54" t="s">
        <v>1593</v>
      </c>
      <c r="P559" s="36" t="s">
        <v>2499</v>
      </c>
      <c r="Q559" s="38">
        <v>2</v>
      </c>
      <c r="R559" s="42">
        <f t="shared" si="127"/>
        <v>100</v>
      </c>
      <c r="S559" s="43">
        <f t="shared" si="128"/>
        <v>8.4285714285714288</v>
      </c>
      <c r="T559" s="43">
        <f t="shared" si="129"/>
        <v>8.4285714285714288</v>
      </c>
      <c r="U559" s="43">
        <f t="shared" si="130"/>
        <v>8.4285714285714288</v>
      </c>
      <c r="V559" s="38"/>
      <c r="W559" s="44" t="str">
        <f t="shared" si="131"/>
        <v>CUMPLIDA</v>
      </c>
      <c r="X559" s="44" t="str">
        <f t="shared" si="132"/>
        <v>CUMPLIDO</v>
      </c>
      <c r="Y559" s="104" t="s">
        <v>140</v>
      </c>
      <c r="Z559" s="35" t="str">
        <f t="shared" si="137"/>
        <v>H54R15</v>
      </c>
      <c r="AA559" s="45">
        <f t="shared" si="141"/>
        <v>1</v>
      </c>
      <c r="AB559" s="45" t="str">
        <f t="shared" si="139"/>
        <v>H54R15 - 1</v>
      </c>
      <c r="AC559" s="46">
        <f t="shared" si="134"/>
        <v>5</v>
      </c>
      <c r="AD559" s="46">
        <f t="shared" si="135"/>
        <v>5</v>
      </c>
      <c r="AE559" s="46" t="str">
        <f t="shared" si="133"/>
        <v>H54R15.</v>
      </c>
      <c r="AF559" s="46" t="str">
        <f t="shared" si="136"/>
        <v>H54R15</v>
      </c>
      <c r="AG559" s="107"/>
      <c r="AH559" s="107"/>
    </row>
    <row r="560" spans="1:34" s="108" customFormat="1" ht="350.1" customHeight="1" x14ac:dyDescent="0.2">
      <c r="A560" s="35">
        <f>IF(ISBLANK(D560),"",COUNTA($D$2:D560))</f>
        <v>456</v>
      </c>
      <c r="B560" s="36">
        <f t="shared" si="126"/>
        <v>559</v>
      </c>
      <c r="C560" s="38"/>
      <c r="D560" s="38" t="s">
        <v>668</v>
      </c>
      <c r="E560" s="38" t="s">
        <v>13</v>
      </c>
      <c r="F560" s="39" t="s">
        <v>548</v>
      </c>
      <c r="G560" s="39" t="s">
        <v>547</v>
      </c>
      <c r="H560" s="39" t="s">
        <v>545</v>
      </c>
      <c r="I560" s="39" t="s">
        <v>546</v>
      </c>
      <c r="J560" s="38" t="s">
        <v>529</v>
      </c>
      <c r="K560" s="38">
        <v>1</v>
      </c>
      <c r="L560" s="40">
        <v>43040</v>
      </c>
      <c r="M560" s="40">
        <v>43099</v>
      </c>
      <c r="N560" s="61">
        <f t="shared" si="140"/>
        <v>8.4285714285714288</v>
      </c>
      <c r="O560" s="38" t="s">
        <v>1595</v>
      </c>
      <c r="P560" s="36" t="s">
        <v>2499</v>
      </c>
      <c r="Q560" s="38">
        <v>1</v>
      </c>
      <c r="R560" s="42">
        <f t="shared" si="127"/>
        <v>100</v>
      </c>
      <c r="S560" s="43">
        <f t="shared" si="128"/>
        <v>8.4285714285714288</v>
      </c>
      <c r="T560" s="43">
        <f t="shared" si="129"/>
        <v>8.4285714285714288</v>
      </c>
      <c r="U560" s="43">
        <f t="shared" si="130"/>
        <v>8.4285714285714288</v>
      </c>
      <c r="V560" s="38"/>
      <c r="W560" s="44" t="str">
        <f t="shared" si="131"/>
        <v>CUMPLIDA</v>
      </c>
      <c r="X560" s="44" t="str">
        <f t="shared" si="132"/>
        <v>CUMPLIDO</v>
      </c>
      <c r="Y560" s="104" t="s">
        <v>140</v>
      </c>
      <c r="Z560" s="35" t="str">
        <f t="shared" si="137"/>
        <v>H55R15</v>
      </c>
      <c r="AA560" s="45">
        <f t="shared" si="141"/>
        <v>1</v>
      </c>
      <c r="AB560" s="45" t="str">
        <f t="shared" si="139"/>
        <v>H55R15 - 1</v>
      </c>
      <c r="AC560" s="46">
        <f t="shared" si="134"/>
        <v>5</v>
      </c>
      <c r="AD560" s="46">
        <f t="shared" si="135"/>
        <v>5</v>
      </c>
      <c r="AE560" s="46" t="str">
        <f t="shared" si="133"/>
        <v>H55R15.</v>
      </c>
      <c r="AF560" s="46" t="str">
        <f t="shared" si="136"/>
        <v>H55R15</v>
      </c>
      <c r="AG560" s="107"/>
      <c r="AH560" s="107"/>
    </row>
    <row r="561" spans="1:34" s="108" customFormat="1" ht="350.1" customHeight="1" x14ac:dyDescent="0.2">
      <c r="A561" s="35">
        <f>IF(ISBLANK(D561),"",COUNTA($D$2:D561))</f>
        <v>457</v>
      </c>
      <c r="B561" s="36">
        <f t="shared" si="126"/>
        <v>560</v>
      </c>
      <c r="C561" s="38"/>
      <c r="D561" s="38" t="s">
        <v>776</v>
      </c>
      <c r="E561" s="38" t="s">
        <v>116</v>
      </c>
      <c r="F561" s="39" t="s">
        <v>549</v>
      </c>
      <c r="G561" s="39" t="s">
        <v>117</v>
      </c>
      <c r="H561" s="39" t="s">
        <v>583</v>
      </c>
      <c r="I561" s="39" t="s">
        <v>585</v>
      </c>
      <c r="J561" s="38" t="s">
        <v>584</v>
      </c>
      <c r="K561" s="38">
        <v>6</v>
      </c>
      <c r="L561" s="40">
        <v>43040</v>
      </c>
      <c r="M561" s="40">
        <v>43251</v>
      </c>
      <c r="N561" s="61">
        <f t="shared" si="140"/>
        <v>30.142857142857142</v>
      </c>
      <c r="O561" s="38" t="s">
        <v>332</v>
      </c>
      <c r="P561" s="36" t="s">
        <v>2445</v>
      </c>
      <c r="Q561" s="38">
        <v>6</v>
      </c>
      <c r="R561" s="42">
        <f t="shared" si="127"/>
        <v>100</v>
      </c>
      <c r="S561" s="43">
        <f t="shared" si="128"/>
        <v>30.142857142857142</v>
      </c>
      <c r="T561" s="43">
        <f t="shared" si="129"/>
        <v>30.142857142857142</v>
      </c>
      <c r="U561" s="43">
        <f t="shared" si="130"/>
        <v>30.142857142857142</v>
      </c>
      <c r="V561" s="38"/>
      <c r="W561" s="44" t="str">
        <f t="shared" si="131"/>
        <v>CUMPLIDA</v>
      </c>
      <c r="X561" s="44" t="str">
        <f t="shared" si="132"/>
        <v>CUMPLIDO</v>
      </c>
      <c r="Y561" s="104" t="s">
        <v>140</v>
      </c>
      <c r="Z561" s="35" t="str">
        <f t="shared" si="137"/>
        <v>H56R15</v>
      </c>
      <c r="AA561" s="45">
        <f t="shared" si="141"/>
        <v>1</v>
      </c>
      <c r="AB561" s="45" t="str">
        <f t="shared" si="139"/>
        <v>H56R15 - 1</v>
      </c>
      <c r="AC561" s="46">
        <f t="shared" si="134"/>
        <v>5</v>
      </c>
      <c r="AD561" s="46">
        <f t="shared" si="135"/>
        <v>5</v>
      </c>
      <c r="AE561" s="46" t="str">
        <f t="shared" si="133"/>
        <v>H56R15.</v>
      </c>
      <c r="AF561" s="46" t="str">
        <f t="shared" si="136"/>
        <v>H56R15</v>
      </c>
      <c r="AG561" s="107"/>
      <c r="AH561" s="107"/>
    </row>
    <row r="562" spans="1:34" s="108" customFormat="1" ht="350.1" customHeight="1" x14ac:dyDescent="0.2">
      <c r="A562" s="35">
        <f>IF(ISBLANK(D562),"",COUNTA($D$2:D562))</f>
        <v>458</v>
      </c>
      <c r="B562" s="36">
        <f t="shared" si="126"/>
        <v>561</v>
      </c>
      <c r="C562" s="38"/>
      <c r="D562" s="38" t="s">
        <v>1548</v>
      </c>
      <c r="E562" s="38" t="s">
        <v>118</v>
      </c>
      <c r="F562" s="39" t="s">
        <v>765</v>
      </c>
      <c r="G562" s="39" t="s">
        <v>119</v>
      </c>
      <c r="H562" s="39" t="s">
        <v>1537</v>
      </c>
      <c r="I562" s="39" t="s">
        <v>1545</v>
      </c>
      <c r="J562" s="38" t="s">
        <v>1488</v>
      </c>
      <c r="K562" s="38">
        <v>1</v>
      </c>
      <c r="L562" s="40">
        <v>44407</v>
      </c>
      <c r="M562" s="40">
        <v>44561</v>
      </c>
      <c r="N562" s="61">
        <f t="shared" si="140"/>
        <v>22</v>
      </c>
      <c r="O562" s="38" t="s">
        <v>1591</v>
      </c>
      <c r="P562" s="36" t="s">
        <v>2478</v>
      </c>
      <c r="Q562" s="38">
        <v>1</v>
      </c>
      <c r="R562" s="42">
        <f t="shared" si="127"/>
        <v>100</v>
      </c>
      <c r="S562" s="43">
        <f t="shared" si="128"/>
        <v>22</v>
      </c>
      <c r="T562" s="43">
        <f t="shared" si="129"/>
        <v>22</v>
      </c>
      <c r="U562" s="43">
        <f t="shared" si="130"/>
        <v>22</v>
      </c>
      <c r="V562" s="38"/>
      <c r="W562" s="44" t="str">
        <f t="shared" si="131"/>
        <v>CUMPLIDA</v>
      </c>
      <c r="X562" s="44" t="str">
        <f t="shared" si="132"/>
        <v>CUMPLIDO</v>
      </c>
      <c r="Y562" s="104" t="s">
        <v>140</v>
      </c>
      <c r="Z562" s="35" t="str">
        <f t="shared" si="137"/>
        <v>H60R15</v>
      </c>
      <c r="AA562" s="45">
        <f t="shared" si="141"/>
        <v>1</v>
      </c>
      <c r="AB562" s="45" t="str">
        <f t="shared" si="139"/>
        <v>H60R15 - 1</v>
      </c>
      <c r="AC562" s="46">
        <f t="shared" si="134"/>
        <v>5</v>
      </c>
      <c r="AD562" s="46">
        <f t="shared" si="135"/>
        <v>5</v>
      </c>
      <c r="AE562" s="46" t="str">
        <f t="shared" si="133"/>
        <v>H60R15.</v>
      </c>
      <c r="AF562" s="46" t="str">
        <f t="shared" si="136"/>
        <v>H60R15</v>
      </c>
      <c r="AG562" s="107"/>
      <c r="AH562" s="107"/>
    </row>
    <row r="563" spans="1:34" s="108" customFormat="1" ht="350.1" customHeight="1" x14ac:dyDescent="0.2">
      <c r="A563" s="35">
        <f>IF(ISBLANK(D563),"",COUNTA($D$2:D563))</f>
        <v>459</v>
      </c>
      <c r="B563" s="36">
        <f t="shared" si="126"/>
        <v>562</v>
      </c>
      <c r="C563" s="38"/>
      <c r="D563" s="38" t="s">
        <v>669</v>
      </c>
      <c r="E563" s="38" t="s">
        <v>116</v>
      </c>
      <c r="F563" s="106" t="s">
        <v>766</v>
      </c>
      <c r="G563" s="39" t="s">
        <v>120</v>
      </c>
      <c r="H563" s="39" t="s">
        <v>2618</v>
      </c>
      <c r="I563" s="39" t="s">
        <v>2619</v>
      </c>
      <c r="J563" s="38" t="s">
        <v>2620</v>
      </c>
      <c r="K563" s="38">
        <v>2</v>
      </c>
      <c r="L563" s="40">
        <v>45139</v>
      </c>
      <c r="M563" s="40">
        <v>45474</v>
      </c>
      <c r="N563" s="61">
        <f t="shared" si="140"/>
        <v>47.857142857142854</v>
      </c>
      <c r="O563" s="38" t="s">
        <v>1591</v>
      </c>
      <c r="P563" s="36" t="s">
        <v>2478</v>
      </c>
      <c r="Q563" s="38">
        <v>0</v>
      </c>
      <c r="R563" s="42">
        <f t="shared" si="127"/>
        <v>0</v>
      </c>
      <c r="S563" s="43">
        <f t="shared" si="128"/>
        <v>0</v>
      </c>
      <c r="T563" s="43">
        <f t="shared" si="129"/>
        <v>0</v>
      </c>
      <c r="U563" s="43">
        <f t="shared" si="130"/>
        <v>0</v>
      </c>
      <c r="V563" s="38"/>
      <c r="W563" s="44" t="str">
        <f t="shared" si="131"/>
        <v>EN TERMINO</v>
      </c>
      <c r="X563" s="44" t="str">
        <f t="shared" si="132"/>
        <v>EN TERMINO</v>
      </c>
      <c r="Y563" s="104" t="s">
        <v>140</v>
      </c>
      <c r="Z563" s="35" t="str">
        <f t="shared" si="137"/>
        <v>H61R15</v>
      </c>
      <c r="AA563" s="45">
        <f t="shared" si="141"/>
        <v>1</v>
      </c>
      <c r="AB563" s="45" t="str">
        <f t="shared" si="139"/>
        <v>H61R15 - 1</v>
      </c>
      <c r="AC563" s="46">
        <f t="shared" si="134"/>
        <v>3</v>
      </c>
      <c r="AD563" s="46">
        <f t="shared" si="135"/>
        <v>3</v>
      </c>
      <c r="AE563" s="46" t="str">
        <f t="shared" si="133"/>
        <v>H61R15.</v>
      </c>
      <c r="AF563" s="46" t="str">
        <f t="shared" si="136"/>
        <v>H61R15</v>
      </c>
      <c r="AG563" s="107"/>
      <c r="AH563" s="107"/>
    </row>
    <row r="564" spans="1:34" s="108" customFormat="1" ht="350.1" customHeight="1" x14ac:dyDescent="0.2">
      <c r="A564" s="35">
        <f>IF(ISBLANK(D564),"",COUNTA($D$2:D564))</f>
        <v>460</v>
      </c>
      <c r="B564" s="36">
        <f t="shared" si="126"/>
        <v>563</v>
      </c>
      <c r="C564" s="38"/>
      <c r="D564" s="38" t="s">
        <v>669</v>
      </c>
      <c r="E564" s="38" t="s">
        <v>84</v>
      </c>
      <c r="F564" s="39" t="s">
        <v>767</v>
      </c>
      <c r="G564" s="39" t="s">
        <v>121</v>
      </c>
      <c r="H564" s="39" t="s">
        <v>638</v>
      </c>
      <c r="I564" s="39" t="s">
        <v>639</v>
      </c>
      <c r="J564" s="39" t="s">
        <v>286</v>
      </c>
      <c r="K564" s="45">
        <v>16</v>
      </c>
      <c r="L564" s="40">
        <v>43040</v>
      </c>
      <c r="M564" s="40">
        <v>43403</v>
      </c>
      <c r="N564" s="61">
        <f t="shared" si="140"/>
        <v>51.857142857142854</v>
      </c>
      <c r="O564" s="38" t="s">
        <v>1591</v>
      </c>
      <c r="P564" s="36" t="s">
        <v>2478</v>
      </c>
      <c r="Q564" s="38">
        <v>16</v>
      </c>
      <c r="R564" s="42">
        <f t="shared" si="127"/>
        <v>100</v>
      </c>
      <c r="S564" s="43">
        <f t="shared" si="128"/>
        <v>51.857142857142854</v>
      </c>
      <c r="T564" s="43">
        <f t="shared" si="129"/>
        <v>51.857142857142854</v>
      </c>
      <c r="U564" s="43">
        <f t="shared" si="130"/>
        <v>51.857142857142854</v>
      </c>
      <c r="V564" s="38"/>
      <c r="W564" s="44" t="str">
        <f t="shared" si="131"/>
        <v>CUMPLIDA</v>
      </c>
      <c r="X564" s="44" t="str">
        <f t="shared" si="132"/>
        <v>CUMPLIDO</v>
      </c>
      <c r="Y564" s="104" t="s">
        <v>140</v>
      </c>
      <c r="Z564" s="35" t="str">
        <f t="shared" si="137"/>
        <v>H62R15</v>
      </c>
      <c r="AA564" s="45">
        <f t="shared" si="141"/>
        <v>1</v>
      </c>
      <c r="AB564" s="45" t="str">
        <f t="shared" si="139"/>
        <v>H62R15 - 1</v>
      </c>
      <c r="AC564" s="46">
        <f t="shared" si="134"/>
        <v>5</v>
      </c>
      <c r="AD564" s="46">
        <f t="shared" si="135"/>
        <v>5</v>
      </c>
      <c r="AE564" s="46" t="str">
        <f t="shared" si="133"/>
        <v>H62R15.</v>
      </c>
      <c r="AF564" s="46" t="str">
        <f t="shared" si="136"/>
        <v>H62R15</v>
      </c>
      <c r="AG564" s="107"/>
      <c r="AH564" s="107"/>
    </row>
    <row r="565" spans="1:34" s="108" customFormat="1" ht="350.1" customHeight="1" x14ac:dyDescent="0.2">
      <c r="A565" s="35">
        <f>IF(ISBLANK(D565),"",COUNTA($D$2:D565))</f>
        <v>461</v>
      </c>
      <c r="B565" s="36">
        <f t="shared" si="126"/>
        <v>564</v>
      </c>
      <c r="C565" s="38"/>
      <c r="D565" s="38" t="s">
        <v>668</v>
      </c>
      <c r="E565" s="38" t="s">
        <v>84</v>
      </c>
      <c r="F565" s="39" t="s">
        <v>1551</v>
      </c>
      <c r="G565" s="39" t="s">
        <v>403</v>
      </c>
      <c r="H565" s="39" t="s">
        <v>1550</v>
      </c>
      <c r="I565" s="39" t="s">
        <v>1550</v>
      </c>
      <c r="J565" s="38" t="s">
        <v>1549</v>
      </c>
      <c r="K565" s="45">
        <v>1</v>
      </c>
      <c r="L565" s="40">
        <v>44407</v>
      </c>
      <c r="M565" s="40">
        <v>44561</v>
      </c>
      <c r="N565" s="61">
        <f t="shared" si="140"/>
        <v>22</v>
      </c>
      <c r="O565" s="38" t="s">
        <v>1591</v>
      </c>
      <c r="P565" s="36" t="s">
        <v>2478</v>
      </c>
      <c r="Q565" s="38">
        <v>0</v>
      </c>
      <c r="R565" s="42">
        <f t="shared" si="127"/>
        <v>0</v>
      </c>
      <c r="S565" s="43">
        <f t="shared" si="128"/>
        <v>0</v>
      </c>
      <c r="T565" s="43">
        <f t="shared" si="129"/>
        <v>0</v>
      </c>
      <c r="U565" s="43">
        <f t="shared" si="130"/>
        <v>22</v>
      </c>
      <c r="V565" s="38"/>
      <c r="W565" s="44" t="str">
        <f t="shared" si="131"/>
        <v>VENCIDA</v>
      </c>
      <c r="X565" s="44" t="str">
        <f t="shared" si="132"/>
        <v>VENCIDO</v>
      </c>
      <c r="Y565" s="104" t="s">
        <v>140</v>
      </c>
      <c r="Z565" s="35" t="str">
        <f t="shared" si="137"/>
        <v>H63R15</v>
      </c>
      <c r="AA565" s="45">
        <f t="shared" si="141"/>
        <v>1</v>
      </c>
      <c r="AB565" s="45" t="str">
        <f t="shared" si="139"/>
        <v>H63R15 - 1</v>
      </c>
      <c r="AC565" s="46">
        <f t="shared" si="134"/>
        <v>1</v>
      </c>
      <c r="AD565" s="46">
        <f t="shared" si="135"/>
        <v>1</v>
      </c>
      <c r="AE565" s="46" t="str">
        <f t="shared" si="133"/>
        <v>H63R15.</v>
      </c>
      <c r="AF565" s="46" t="str">
        <f t="shared" si="136"/>
        <v>H63R15</v>
      </c>
      <c r="AG565" s="107"/>
      <c r="AH565" s="107"/>
    </row>
    <row r="566" spans="1:34" s="108" customFormat="1" ht="350.1" customHeight="1" x14ac:dyDescent="0.2">
      <c r="A566" s="35" t="str">
        <f>IF(ISBLANK(D566),"",COUNTA($D$2:D566))</f>
        <v/>
      </c>
      <c r="B566" s="36">
        <f t="shared" ref="B566:B629" si="142">ROW()-1</f>
        <v>565</v>
      </c>
      <c r="C566" s="38"/>
      <c r="D566" s="38"/>
      <c r="E566" s="38" t="s">
        <v>84</v>
      </c>
      <c r="F566" s="39" t="s">
        <v>402</v>
      </c>
      <c r="G566" s="39" t="s">
        <v>167</v>
      </c>
      <c r="H566" s="39" t="s">
        <v>404</v>
      </c>
      <c r="I566" s="39" t="s">
        <v>401</v>
      </c>
      <c r="J566" s="38" t="s">
        <v>369</v>
      </c>
      <c r="K566" s="38">
        <v>3</v>
      </c>
      <c r="L566" s="40">
        <v>43040</v>
      </c>
      <c r="M566" s="40">
        <v>43403</v>
      </c>
      <c r="N566" s="61">
        <f t="shared" si="140"/>
        <v>51.857142857142854</v>
      </c>
      <c r="O566" s="38" t="s">
        <v>2764</v>
      </c>
      <c r="P566" s="38" t="s">
        <v>2586</v>
      </c>
      <c r="Q566" s="38">
        <v>0</v>
      </c>
      <c r="R566" s="42">
        <f t="shared" si="127"/>
        <v>0</v>
      </c>
      <c r="S566" s="43">
        <f t="shared" si="128"/>
        <v>0</v>
      </c>
      <c r="T566" s="43">
        <f t="shared" si="129"/>
        <v>0</v>
      </c>
      <c r="U566" s="43">
        <f t="shared" si="130"/>
        <v>51.857142857142854</v>
      </c>
      <c r="V566" s="38"/>
      <c r="W566" s="44" t="str">
        <f t="shared" si="131"/>
        <v>VENCIDA</v>
      </c>
      <c r="X566" s="44" t="str">
        <f t="shared" si="132"/>
        <v/>
      </c>
      <c r="Y566" s="104" t="s">
        <v>140</v>
      </c>
      <c r="Z566" s="35" t="str">
        <f t="shared" si="137"/>
        <v>H63R15</v>
      </c>
      <c r="AA566" s="45">
        <f t="shared" si="141"/>
        <v>2</v>
      </c>
      <c r="AB566" s="45" t="str">
        <f t="shared" si="139"/>
        <v>H63R15 - 2</v>
      </c>
      <c r="AC566" s="46">
        <f t="shared" si="134"/>
        <v>1</v>
      </c>
      <c r="AD566" s="46">
        <f t="shared" si="135"/>
        <v>1</v>
      </c>
      <c r="AE566" s="46" t="str">
        <f t="shared" si="133"/>
        <v>H63R15.</v>
      </c>
      <c r="AF566" s="46" t="str">
        <f t="shared" si="136"/>
        <v>H63R15</v>
      </c>
      <c r="AG566" s="107"/>
      <c r="AH566" s="107"/>
    </row>
    <row r="567" spans="1:34" s="108" customFormat="1" ht="350.1" customHeight="1" x14ac:dyDescent="0.2">
      <c r="A567" s="35">
        <f>IF(ISBLANK(D567),"",COUNTA($D$2:D567))</f>
        <v>462</v>
      </c>
      <c r="B567" s="36">
        <f t="shared" si="142"/>
        <v>566</v>
      </c>
      <c r="C567" s="38"/>
      <c r="D567" s="38" t="s">
        <v>668</v>
      </c>
      <c r="E567" s="38" t="s">
        <v>118</v>
      </c>
      <c r="F567" s="39" t="s">
        <v>768</v>
      </c>
      <c r="G567" s="39" t="s">
        <v>122</v>
      </c>
      <c r="H567" s="39" t="s">
        <v>1537</v>
      </c>
      <c r="I567" s="39" t="s">
        <v>1545</v>
      </c>
      <c r="J567" s="38" t="s">
        <v>1488</v>
      </c>
      <c r="K567" s="38">
        <v>1</v>
      </c>
      <c r="L567" s="40">
        <v>44407</v>
      </c>
      <c r="M567" s="40">
        <v>44561</v>
      </c>
      <c r="N567" s="61">
        <f t="shared" si="140"/>
        <v>22</v>
      </c>
      <c r="O567" s="38" t="s">
        <v>1591</v>
      </c>
      <c r="P567" s="36" t="s">
        <v>2478</v>
      </c>
      <c r="Q567" s="38">
        <v>1</v>
      </c>
      <c r="R567" s="42">
        <f t="shared" si="127"/>
        <v>100</v>
      </c>
      <c r="S567" s="43">
        <f t="shared" si="128"/>
        <v>22</v>
      </c>
      <c r="T567" s="43">
        <f t="shared" si="129"/>
        <v>22</v>
      </c>
      <c r="U567" s="43">
        <f t="shared" si="130"/>
        <v>22</v>
      </c>
      <c r="V567" s="38"/>
      <c r="W567" s="44" t="str">
        <f t="shared" si="131"/>
        <v>CUMPLIDA</v>
      </c>
      <c r="X567" s="44" t="str">
        <f t="shared" si="132"/>
        <v>CUMPLIDO</v>
      </c>
      <c r="Y567" s="104" t="s">
        <v>140</v>
      </c>
      <c r="Z567" s="35" t="str">
        <f t="shared" si="137"/>
        <v>H64R15</v>
      </c>
      <c r="AA567" s="45">
        <f t="shared" si="141"/>
        <v>1</v>
      </c>
      <c r="AB567" s="45" t="str">
        <f t="shared" si="139"/>
        <v>H64R15 - 1</v>
      </c>
      <c r="AC567" s="46">
        <f t="shared" si="134"/>
        <v>5</v>
      </c>
      <c r="AD567" s="46">
        <f t="shared" si="135"/>
        <v>5</v>
      </c>
      <c r="AE567" s="46" t="str">
        <f t="shared" si="133"/>
        <v>H64R15.</v>
      </c>
      <c r="AF567" s="46" t="str">
        <f t="shared" si="136"/>
        <v>H64R15</v>
      </c>
      <c r="AG567" s="107"/>
      <c r="AH567" s="107"/>
    </row>
    <row r="568" spans="1:34" s="108" customFormat="1" ht="350.1" customHeight="1" x14ac:dyDescent="0.2">
      <c r="A568" s="35">
        <f>IF(ISBLANK(D568),"",COUNTA($D$2:D568))</f>
        <v>463</v>
      </c>
      <c r="B568" s="36">
        <f t="shared" si="142"/>
        <v>567</v>
      </c>
      <c r="C568" s="38"/>
      <c r="D568" s="38" t="s">
        <v>668</v>
      </c>
      <c r="E568" s="38" t="s">
        <v>17</v>
      </c>
      <c r="F568" s="39" t="s">
        <v>643</v>
      </c>
      <c r="G568" s="39" t="s">
        <v>123</v>
      </c>
      <c r="H568" s="39" t="s">
        <v>1553</v>
      </c>
      <c r="I568" s="39" t="s">
        <v>1552</v>
      </c>
      <c r="J568" s="39" t="s">
        <v>1577</v>
      </c>
      <c r="K568" s="38">
        <v>1</v>
      </c>
      <c r="L568" s="40">
        <v>44407</v>
      </c>
      <c r="M568" s="40">
        <v>44620</v>
      </c>
      <c r="N568" s="61">
        <f t="shared" si="140"/>
        <v>30.428571428571427</v>
      </c>
      <c r="O568" s="38" t="s">
        <v>1591</v>
      </c>
      <c r="P568" s="36" t="s">
        <v>2478</v>
      </c>
      <c r="Q568" s="38">
        <v>0</v>
      </c>
      <c r="R568" s="42">
        <f t="shared" si="127"/>
        <v>0</v>
      </c>
      <c r="S568" s="43">
        <f t="shared" si="128"/>
        <v>0</v>
      </c>
      <c r="T568" s="43">
        <f t="shared" si="129"/>
        <v>0</v>
      </c>
      <c r="U568" s="43">
        <f t="shared" si="130"/>
        <v>30.428571428571427</v>
      </c>
      <c r="V568" s="38"/>
      <c r="W568" s="44" t="str">
        <f t="shared" si="131"/>
        <v>VENCIDA</v>
      </c>
      <c r="X568" s="44" t="str">
        <f t="shared" si="132"/>
        <v>VENCIDO</v>
      </c>
      <c r="Y568" s="104" t="s">
        <v>140</v>
      </c>
      <c r="Z568" s="35" t="str">
        <f t="shared" si="137"/>
        <v>H66R15</v>
      </c>
      <c r="AA568" s="45">
        <f t="shared" si="141"/>
        <v>1</v>
      </c>
      <c r="AB568" s="45" t="str">
        <f t="shared" si="139"/>
        <v>H66R15 - 1</v>
      </c>
      <c r="AC568" s="46">
        <f t="shared" si="134"/>
        <v>1</v>
      </c>
      <c r="AD568" s="46">
        <f t="shared" si="135"/>
        <v>1</v>
      </c>
      <c r="AE568" s="46" t="str">
        <f t="shared" si="133"/>
        <v>H66R15.</v>
      </c>
      <c r="AF568" s="46" t="str">
        <f t="shared" si="136"/>
        <v>H66R15</v>
      </c>
      <c r="AG568" s="107"/>
      <c r="AH568" s="107"/>
    </row>
    <row r="569" spans="1:34" s="108" customFormat="1" ht="350.1" customHeight="1" x14ac:dyDescent="0.2">
      <c r="A569" s="35">
        <f>IF(ISBLANK(D569),"",COUNTA($D$2:D569))</f>
        <v>464</v>
      </c>
      <c r="B569" s="36">
        <f t="shared" si="142"/>
        <v>568</v>
      </c>
      <c r="C569" s="38"/>
      <c r="D569" s="38" t="s">
        <v>668</v>
      </c>
      <c r="E569" s="38" t="s">
        <v>124</v>
      </c>
      <c r="F569" s="39" t="s">
        <v>297</v>
      </c>
      <c r="G569" s="39" t="s">
        <v>1572</v>
      </c>
      <c r="H569" s="95" t="s">
        <v>1457</v>
      </c>
      <c r="I569" s="95" t="s">
        <v>1089</v>
      </c>
      <c r="J569" s="96" t="s">
        <v>1090</v>
      </c>
      <c r="K569" s="96">
        <v>1</v>
      </c>
      <c r="L569" s="115">
        <v>43859</v>
      </c>
      <c r="M569" s="115">
        <v>44196</v>
      </c>
      <c r="N569" s="61">
        <f t="shared" si="140"/>
        <v>48.142857142857146</v>
      </c>
      <c r="O569" s="38" t="s">
        <v>316</v>
      </c>
      <c r="P569" s="38" t="s">
        <v>2445</v>
      </c>
      <c r="Q569" s="38">
        <v>0.3</v>
      </c>
      <c r="R569" s="42">
        <f t="shared" si="127"/>
        <v>30</v>
      </c>
      <c r="S569" s="43">
        <f t="shared" si="128"/>
        <v>14.442857142857145</v>
      </c>
      <c r="T569" s="43">
        <f t="shared" si="129"/>
        <v>14.442857142857145</v>
      </c>
      <c r="U569" s="43">
        <f t="shared" si="130"/>
        <v>48.142857142857146</v>
      </c>
      <c r="V569" s="38" t="s">
        <v>1429</v>
      </c>
      <c r="W569" s="44" t="str">
        <f t="shared" si="131"/>
        <v>VENCIDA</v>
      </c>
      <c r="X569" s="44" t="str">
        <f t="shared" si="132"/>
        <v>VENCIDO</v>
      </c>
      <c r="Y569" s="104" t="s">
        <v>140</v>
      </c>
      <c r="Z569" s="35" t="str">
        <f t="shared" si="137"/>
        <v>H83R15</v>
      </c>
      <c r="AA569" s="45">
        <f t="shared" si="141"/>
        <v>1</v>
      </c>
      <c r="AB569" s="45" t="str">
        <f t="shared" si="139"/>
        <v>H83R15 - 1</v>
      </c>
      <c r="AC569" s="46">
        <f t="shared" si="134"/>
        <v>1</v>
      </c>
      <c r="AD569" s="46">
        <f t="shared" si="135"/>
        <v>1</v>
      </c>
      <c r="AE569" s="46" t="str">
        <f t="shared" si="133"/>
        <v>H83R15.</v>
      </c>
      <c r="AF569" s="46" t="str">
        <f t="shared" si="136"/>
        <v>H83R15</v>
      </c>
      <c r="AG569" s="107"/>
      <c r="AH569" s="107"/>
    </row>
    <row r="570" spans="1:34" s="108" customFormat="1" ht="350.1" customHeight="1" x14ac:dyDescent="0.2">
      <c r="A570" s="35">
        <f>IF(ISBLANK(D570),"",COUNTA($D$2:D570))</f>
        <v>465</v>
      </c>
      <c r="B570" s="36">
        <f t="shared" si="142"/>
        <v>569</v>
      </c>
      <c r="C570" s="38"/>
      <c r="D570" s="38" t="s">
        <v>668</v>
      </c>
      <c r="E570" s="38" t="s">
        <v>17</v>
      </c>
      <c r="F570" s="39" t="s">
        <v>756</v>
      </c>
      <c r="G570" s="39" t="s">
        <v>125</v>
      </c>
      <c r="H570" s="39" t="s">
        <v>757</v>
      </c>
      <c r="I570" s="39" t="s">
        <v>626</v>
      </c>
      <c r="J570" s="38" t="s">
        <v>327</v>
      </c>
      <c r="K570" s="38">
        <v>1</v>
      </c>
      <c r="L570" s="115">
        <v>43040</v>
      </c>
      <c r="M570" s="115">
        <v>43099</v>
      </c>
      <c r="N570" s="61">
        <f t="shared" si="140"/>
        <v>8.4285714285714288</v>
      </c>
      <c r="O570" s="38" t="s">
        <v>316</v>
      </c>
      <c r="P570" s="38" t="s">
        <v>2445</v>
      </c>
      <c r="Q570" s="38">
        <v>1</v>
      </c>
      <c r="R570" s="42">
        <f t="shared" si="127"/>
        <v>100</v>
      </c>
      <c r="S570" s="43">
        <f t="shared" si="128"/>
        <v>8.4285714285714288</v>
      </c>
      <c r="T570" s="43">
        <f t="shared" si="129"/>
        <v>8.4285714285714288</v>
      </c>
      <c r="U570" s="43">
        <f t="shared" si="130"/>
        <v>8.4285714285714288</v>
      </c>
      <c r="V570" s="38" t="s">
        <v>1429</v>
      </c>
      <c r="W570" s="44" t="str">
        <f t="shared" si="131"/>
        <v>CUMPLIDA</v>
      </c>
      <c r="X570" s="44" t="str">
        <f t="shared" si="132"/>
        <v>VENCIDO</v>
      </c>
      <c r="Y570" s="104" t="s">
        <v>140</v>
      </c>
      <c r="Z570" s="35" t="str">
        <f t="shared" si="137"/>
        <v>H84R15</v>
      </c>
      <c r="AA570" s="45">
        <f t="shared" si="141"/>
        <v>1</v>
      </c>
      <c r="AB570" s="45" t="str">
        <f t="shared" si="139"/>
        <v>H84R15 - 1</v>
      </c>
      <c r="AC570" s="46">
        <f t="shared" si="134"/>
        <v>5</v>
      </c>
      <c r="AD570" s="46">
        <f t="shared" si="135"/>
        <v>1</v>
      </c>
      <c r="AE570" s="46" t="str">
        <f t="shared" si="133"/>
        <v>H84R15.</v>
      </c>
      <c r="AF570" s="46" t="str">
        <f t="shared" si="136"/>
        <v>H84R15</v>
      </c>
      <c r="AG570" s="107"/>
      <c r="AH570" s="107"/>
    </row>
    <row r="571" spans="1:34" s="108" customFormat="1" ht="350.1" customHeight="1" x14ac:dyDescent="0.2">
      <c r="A571" s="35" t="str">
        <f>IF(ISBLANK(D571),"",COUNTA($D$2:D571))</f>
        <v/>
      </c>
      <c r="B571" s="36">
        <f t="shared" si="142"/>
        <v>570</v>
      </c>
      <c r="C571" s="38"/>
      <c r="D571" s="38"/>
      <c r="E571" s="38" t="s">
        <v>17</v>
      </c>
      <c r="F571" s="39" t="s">
        <v>1536</v>
      </c>
      <c r="G571" s="39" t="s">
        <v>125</v>
      </c>
      <c r="H571" s="39" t="s">
        <v>1573</v>
      </c>
      <c r="I571" s="39" t="s">
        <v>1552</v>
      </c>
      <c r="J571" s="39" t="s">
        <v>1577</v>
      </c>
      <c r="K571" s="38">
        <v>1</v>
      </c>
      <c r="L571" s="40">
        <v>44408</v>
      </c>
      <c r="M571" s="40">
        <v>44620</v>
      </c>
      <c r="N571" s="61">
        <f t="shared" si="140"/>
        <v>30.285714285714285</v>
      </c>
      <c r="O571" s="38" t="s">
        <v>1591</v>
      </c>
      <c r="P571" s="36" t="s">
        <v>2478</v>
      </c>
      <c r="Q571" s="38">
        <v>0</v>
      </c>
      <c r="R571" s="42">
        <f t="shared" si="127"/>
        <v>0</v>
      </c>
      <c r="S571" s="43">
        <f t="shared" si="128"/>
        <v>0</v>
      </c>
      <c r="T571" s="43">
        <f t="shared" si="129"/>
        <v>0</v>
      </c>
      <c r="U571" s="43">
        <f t="shared" si="130"/>
        <v>30.285714285714285</v>
      </c>
      <c r="V571" s="38"/>
      <c r="W571" s="44" t="str">
        <f t="shared" si="131"/>
        <v>VENCIDA</v>
      </c>
      <c r="X571" s="44" t="str">
        <f t="shared" si="132"/>
        <v/>
      </c>
      <c r="Y571" s="104" t="s">
        <v>140</v>
      </c>
      <c r="Z571" s="35" t="str">
        <f t="shared" si="137"/>
        <v>H84R15</v>
      </c>
      <c r="AA571" s="45">
        <f t="shared" si="141"/>
        <v>2</v>
      </c>
      <c r="AB571" s="45" t="str">
        <f t="shared" si="139"/>
        <v>H84R15 - 2</v>
      </c>
      <c r="AC571" s="46">
        <f t="shared" si="134"/>
        <v>1</v>
      </c>
      <c r="AD571" s="46">
        <f t="shared" si="135"/>
        <v>1</v>
      </c>
      <c r="AE571" s="46" t="str">
        <f t="shared" si="133"/>
        <v>H84R15.</v>
      </c>
      <c r="AF571" s="46" t="str">
        <f t="shared" si="136"/>
        <v>H84R15</v>
      </c>
      <c r="AG571" s="107"/>
      <c r="AH571" s="107"/>
    </row>
    <row r="572" spans="1:34" s="108" customFormat="1" ht="350.1" customHeight="1" x14ac:dyDescent="0.2">
      <c r="A572" s="35">
        <f>IF(ISBLANK(D572),"",COUNTA($D$2:D572))</f>
        <v>466</v>
      </c>
      <c r="B572" s="36">
        <f t="shared" si="142"/>
        <v>571</v>
      </c>
      <c r="C572" s="38"/>
      <c r="D572" s="38" t="s">
        <v>668</v>
      </c>
      <c r="E572" s="38" t="s">
        <v>28</v>
      </c>
      <c r="F572" s="39" t="s">
        <v>769</v>
      </c>
      <c r="G572" s="39" t="s">
        <v>126</v>
      </c>
      <c r="H572" s="39" t="s">
        <v>1537</v>
      </c>
      <c r="I572" s="39" t="s">
        <v>1545</v>
      </c>
      <c r="J572" s="38" t="s">
        <v>1488</v>
      </c>
      <c r="K572" s="38">
        <v>1</v>
      </c>
      <c r="L572" s="40">
        <v>44407</v>
      </c>
      <c r="M572" s="40">
        <v>44561</v>
      </c>
      <c r="N572" s="61">
        <f t="shared" si="140"/>
        <v>22</v>
      </c>
      <c r="O572" s="38" t="s">
        <v>1591</v>
      </c>
      <c r="P572" s="36" t="s">
        <v>2478</v>
      </c>
      <c r="Q572" s="38">
        <v>1</v>
      </c>
      <c r="R572" s="42">
        <f t="shared" si="127"/>
        <v>100</v>
      </c>
      <c r="S572" s="43">
        <f t="shared" si="128"/>
        <v>22</v>
      </c>
      <c r="T572" s="43">
        <f t="shared" si="129"/>
        <v>22</v>
      </c>
      <c r="U572" s="43">
        <f t="shared" si="130"/>
        <v>22</v>
      </c>
      <c r="V572" s="38"/>
      <c r="W572" s="44" t="str">
        <f t="shared" si="131"/>
        <v>CUMPLIDA</v>
      </c>
      <c r="X572" s="44" t="str">
        <f t="shared" si="132"/>
        <v>CUMPLIDO</v>
      </c>
      <c r="Y572" s="104" t="s">
        <v>140</v>
      </c>
      <c r="Z572" s="35" t="str">
        <f t="shared" si="137"/>
        <v>H96R15</v>
      </c>
      <c r="AA572" s="45">
        <f t="shared" si="141"/>
        <v>1</v>
      </c>
      <c r="AB572" s="45" t="str">
        <f t="shared" si="139"/>
        <v>H96R15 - 1</v>
      </c>
      <c r="AC572" s="46">
        <f t="shared" si="134"/>
        <v>5</v>
      </c>
      <c r="AD572" s="46">
        <f t="shared" si="135"/>
        <v>5</v>
      </c>
      <c r="AE572" s="46" t="str">
        <f t="shared" si="133"/>
        <v>H96R15.</v>
      </c>
      <c r="AF572" s="46" t="str">
        <f t="shared" si="136"/>
        <v>H96R15</v>
      </c>
      <c r="AG572" s="107"/>
      <c r="AH572" s="107"/>
    </row>
    <row r="573" spans="1:34" s="108" customFormat="1" ht="350.1" customHeight="1" x14ac:dyDescent="0.2">
      <c r="A573" s="35">
        <f>IF(ISBLANK(D573),"",COUNTA($D$2:D573))</f>
        <v>467</v>
      </c>
      <c r="B573" s="36">
        <f t="shared" si="142"/>
        <v>572</v>
      </c>
      <c r="C573" s="38"/>
      <c r="D573" s="38" t="s">
        <v>668</v>
      </c>
      <c r="E573" s="38" t="s">
        <v>23</v>
      </c>
      <c r="F573" s="39" t="s">
        <v>460</v>
      </c>
      <c r="G573" s="39" t="s">
        <v>215</v>
      </c>
      <c r="H573" s="39" t="s">
        <v>1109</v>
      </c>
      <c r="I573" s="39" t="s">
        <v>1444</v>
      </c>
      <c r="J573" s="38" t="s">
        <v>1443</v>
      </c>
      <c r="K573" s="38">
        <v>1</v>
      </c>
      <c r="L573" s="40">
        <v>43862</v>
      </c>
      <c r="M573" s="40">
        <v>43979</v>
      </c>
      <c r="N573" s="61">
        <f t="shared" si="140"/>
        <v>16.714285714285715</v>
      </c>
      <c r="O573" s="38" t="s">
        <v>1599</v>
      </c>
      <c r="P573" s="38" t="s">
        <v>2590</v>
      </c>
      <c r="Q573" s="38">
        <v>1</v>
      </c>
      <c r="R573" s="42">
        <f t="shared" si="127"/>
        <v>100</v>
      </c>
      <c r="S573" s="43">
        <f t="shared" si="128"/>
        <v>16.714285714285715</v>
      </c>
      <c r="T573" s="43">
        <f t="shared" si="129"/>
        <v>16.714285714285715</v>
      </c>
      <c r="U573" s="43">
        <f t="shared" si="130"/>
        <v>16.714285714285715</v>
      </c>
      <c r="V573" s="38"/>
      <c r="W573" s="44" t="str">
        <f t="shared" si="131"/>
        <v>CUMPLIDA</v>
      </c>
      <c r="X573" s="44" t="str">
        <f t="shared" si="132"/>
        <v>CUMPLIDO</v>
      </c>
      <c r="Y573" s="104" t="s">
        <v>139</v>
      </c>
      <c r="Z573" s="35" t="str">
        <f t="shared" si="137"/>
        <v>H1R14</v>
      </c>
      <c r="AA573" s="45">
        <f t="shared" si="141"/>
        <v>1</v>
      </c>
      <c r="AB573" s="45" t="str">
        <f t="shared" si="139"/>
        <v>H1R14 - 1</v>
      </c>
      <c r="AC573" s="46">
        <f t="shared" si="134"/>
        <v>5</v>
      </c>
      <c r="AD573" s="46">
        <f t="shared" si="135"/>
        <v>5</v>
      </c>
      <c r="AE573" s="46" t="str">
        <f t="shared" si="133"/>
        <v>H1R14.</v>
      </c>
      <c r="AF573" s="46" t="str">
        <f t="shared" si="136"/>
        <v>H1R14</v>
      </c>
      <c r="AG573" s="107"/>
      <c r="AH573" s="107"/>
    </row>
    <row r="574" spans="1:34" s="108" customFormat="1" ht="350.1" customHeight="1" x14ac:dyDescent="0.2">
      <c r="A574" s="35">
        <f>IF(ISBLANK(D574),"",COUNTA($D$2:D574))</f>
        <v>468</v>
      </c>
      <c r="B574" s="36">
        <f t="shared" si="142"/>
        <v>573</v>
      </c>
      <c r="C574" s="38"/>
      <c r="D574" s="38" t="s">
        <v>668</v>
      </c>
      <c r="E574" s="38" t="s">
        <v>18</v>
      </c>
      <c r="F574" s="39" t="s">
        <v>459</v>
      </c>
      <c r="G574" s="39" t="s">
        <v>214</v>
      </c>
      <c r="H574" s="39" t="s">
        <v>1109</v>
      </c>
      <c r="I574" s="39" t="s">
        <v>1105</v>
      </c>
      <c r="J574" s="38" t="s">
        <v>1099</v>
      </c>
      <c r="K574" s="38">
        <v>1</v>
      </c>
      <c r="L574" s="40">
        <v>43862</v>
      </c>
      <c r="M574" s="40">
        <v>43979</v>
      </c>
      <c r="N574" s="61">
        <f t="shared" si="140"/>
        <v>16.714285714285715</v>
      </c>
      <c r="O574" s="38" t="s">
        <v>1599</v>
      </c>
      <c r="P574" s="38" t="s">
        <v>2590</v>
      </c>
      <c r="Q574" s="38">
        <v>1</v>
      </c>
      <c r="R574" s="42">
        <f t="shared" si="127"/>
        <v>100</v>
      </c>
      <c r="S574" s="43">
        <f t="shared" si="128"/>
        <v>16.714285714285715</v>
      </c>
      <c r="T574" s="43">
        <f t="shared" si="129"/>
        <v>16.714285714285715</v>
      </c>
      <c r="U574" s="43">
        <f t="shared" si="130"/>
        <v>16.714285714285715</v>
      </c>
      <c r="V574" s="38"/>
      <c r="W574" s="44" t="str">
        <f t="shared" si="131"/>
        <v>CUMPLIDA</v>
      </c>
      <c r="X574" s="44" t="str">
        <f t="shared" si="132"/>
        <v>CUMPLIDO</v>
      </c>
      <c r="Y574" s="104" t="s">
        <v>139</v>
      </c>
      <c r="Z574" s="35" t="str">
        <f t="shared" si="137"/>
        <v>H2R14</v>
      </c>
      <c r="AA574" s="45">
        <f t="shared" si="141"/>
        <v>1</v>
      </c>
      <c r="AB574" s="45" t="str">
        <f t="shared" si="139"/>
        <v>H2R14 - 1</v>
      </c>
      <c r="AC574" s="46">
        <f t="shared" si="134"/>
        <v>5</v>
      </c>
      <c r="AD574" s="46">
        <f t="shared" si="135"/>
        <v>5</v>
      </c>
      <c r="AE574" s="46" t="str">
        <f t="shared" si="133"/>
        <v>H2R14.</v>
      </c>
      <c r="AF574" s="46" t="str">
        <f t="shared" si="136"/>
        <v>H2R14</v>
      </c>
      <c r="AG574" s="107"/>
      <c r="AH574" s="107"/>
    </row>
    <row r="575" spans="1:34" s="108" customFormat="1" ht="350.1" customHeight="1" x14ac:dyDescent="0.2">
      <c r="A575" s="35">
        <f>IF(ISBLANK(D575),"",COUNTA($D$2:D575))</f>
        <v>469</v>
      </c>
      <c r="B575" s="36">
        <f t="shared" si="142"/>
        <v>574</v>
      </c>
      <c r="C575" s="38"/>
      <c r="D575" s="38" t="s">
        <v>668</v>
      </c>
      <c r="E575" s="38" t="s">
        <v>18</v>
      </c>
      <c r="F575" s="39" t="s">
        <v>942</v>
      </c>
      <c r="G575" s="39" t="s">
        <v>38</v>
      </c>
      <c r="H575" s="39" t="s">
        <v>941</v>
      </c>
      <c r="I575" s="39" t="s">
        <v>461</v>
      </c>
      <c r="J575" s="38" t="s">
        <v>462</v>
      </c>
      <c r="K575" s="38">
        <v>1</v>
      </c>
      <c r="L575" s="40">
        <v>43040</v>
      </c>
      <c r="M575" s="40">
        <v>43099</v>
      </c>
      <c r="N575" s="61">
        <f t="shared" si="140"/>
        <v>8.4285714285714288</v>
      </c>
      <c r="O575" s="54" t="s">
        <v>1593</v>
      </c>
      <c r="P575" s="36" t="s">
        <v>2499</v>
      </c>
      <c r="Q575" s="38">
        <v>1</v>
      </c>
      <c r="R575" s="42">
        <f t="shared" si="127"/>
        <v>100</v>
      </c>
      <c r="S575" s="43">
        <f t="shared" si="128"/>
        <v>8.4285714285714288</v>
      </c>
      <c r="T575" s="43">
        <f t="shared" si="129"/>
        <v>8.4285714285714288</v>
      </c>
      <c r="U575" s="43">
        <f t="shared" si="130"/>
        <v>8.4285714285714288</v>
      </c>
      <c r="V575" s="38"/>
      <c r="W575" s="44" t="str">
        <f t="shared" si="131"/>
        <v>CUMPLIDA</v>
      </c>
      <c r="X575" s="44" t="str">
        <f t="shared" si="132"/>
        <v>CUMPLIDO</v>
      </c>
      <c r="Y575" s="104" t="s">
        <v>139</v>
      </c>
      <c r="Z575" s="35" t="str">
        <f t="shared" si="137"/>
        <v>H4R14</v>
      </c>
      <c r="AA575" s="45">
        <f t="shared" si="141"/>
        <v>1</v>
      </c>
      <c r="AB575" s="45" t="str">
        <f t="shared" si="139"/>
        <v>H4R14 - 1</v>
      </c>
      <c r="AC575" s="46">
        <f t="shared" si="134"/>
        <v>5</v>
      </c>
      <c r="AD575" s="46">
        <f t="shared" si="135"/>
        <v>5</v>
      </c>
      <c r="AE575" s="46" t="str">
        <f t="shared" si="133"/>
        <v>H4R14.</v>
      </c>
      <c r="AF575" s="46" t="str">
        <f t="shared" si="136"/>
        <v>H4R14</v>
      </c>
      <c r="AG575" s="107"/>
      <c r="AH575" s="107"/>
    </row>
    <row r="576" spans="1:34" s="108" customFormat="1" ht="350.1" customHeight="1" x14ac:dyDescent="0.2">
      <c r="A576" s="35">
        <f>IF(ISBLANK(D576),"",COUNTA($D$2:D576))</f>
        <v>470</v>
      </c>
      <c r="B576" s="36">
        <f t="shared" si="142"/>
        <v>575</v>
      </c>
      <c r="C576" s="38"/>
      <c r="D576" s="38" t="s">
        <v>787</v>
      </c>
      <c r="E576" s="38" t="s">
        <v>27</v>
      </c>
      <c r="F576" s="39" t="s">
        <v>359</v>
      </c>
      <c r="G576" s="39" t="s">
        <v>362</v>
      </c>
      <c r="H576" s="39" t="s">
        <v>1220</v>
      </c>
      <c r="I576" s="39" t="s">
        <v>1222</v>
      </c>
      <c r="J576" s="38" t="s">
        <v>1218</v>
      </c>
      <c r="K576" s="38">
        <v>2</v>
      </c>
      <c r="L576" s="40">
        <v>44044</v>
      </c>
      <c r="M576" s="40">
        <v>44285</v>
      </c>
      <c r="N576" s="61">
        <f t="shared" si="140"/>
        <v>34.428571428571431</v>
      </c>
      <c r="O576" s="38" t="s">
        <v>1590</v>
      </c>
      <c r="P576" s="38" t="s">
        <v>2506</v>
      </c>
      <c r="Q576" s="38">
        <v>2</v>
      </c>
      <c r="R576" s="42">
        <f t="shared" si="127"/>
        <v>100</v>
      </c>
      <c r="S576" s="43">
        <f t="shared" si="128"/>
        <v>34.428571428571431</v>
      </c>
      <c r="T576" s="43">
        <f t="shared" si="129"/>
        <v>34.428571428571431</v>
      </c>
      <c r="U576" s="43">
        <f t="shared" si="130"/>
        <v>34.428571428571431</v>
      </c>
      <c r="V576" s="38"/>
      <c r="W576" s="44" t="str">
        <f t="shared" si="131"/>
        <v>CUMPLIDA</v>
      </c>
      <c r="X576" s="44" t="str">
        <f t="shared" si="132"/>
        <v>CUMPLIDO</v>
      </c>
      <c r="Y576" s="104" t="s">
        <v>139</v>
      </c>
      <c r="Z576" s="35" t="str">
        <f t="shared" si="137"/>
        <v>H5R14</v>
      </c>
      <c r="AA576" s="45">
        <f t="shared" si="141"/>
        <v>1</v>
      </c>
      <c r="AB576" s="45" t="str">
        <f t="shared" si="139"/>
        <v>H5R14 - 1</v>
      </c>
      <c r="AC576" s="46">
        <f t="shared" si="134"/>
        <v>5</v>
      </c>
      <c r="AD576" s="46">
        <f t="shared" si="135"/>
        <v>5</v>
      </c>
      <c r="AE576" s="46" t="str">
        <f t="shared" si="133"/>
        <v>H5R14.</v>
      </c>
      <c r="AF576" s="46" t="str">
        <f t="shared" si="136"/>
        <v>H5R14</v>
      </c>
      <c r="AG576" s="107"/>
      <c r="AH576" s="107"/>
    </row>
    <row r="577" spans="1:34" s="108" customFormat="1" ht="350.1" customHeight="1" x14ac:dyDescent="0.2">
      <c r="A577" s="35" t="str">
        <f>IF(ISBLANK(D577),"",COUNTA($D$2:D577))</f>
        <v/>
      </c>
      <c r="B577" s="36">
        <f t="shared" si="142"/>
        <v>576</v>
      </c>
      <c r="C577" s="38"/>
      <c r="D577" s="38"/>
      <c r="E577" s="38" t="s">
        <v>27</v>
      </c>
      <c r="F577" s="39" t="s">
        <v>360</v>
      </c>
      <c r="G577" s="39" t="s">
        <v>361</v>
      </c>
      <c r="H577" s="39" t="s">
        <v>1221</v>
      </c>
      <c r="I577" s="39" t="s">
        <v>1223</v>
      </c>
      <c r="J577" s="38" t="s">
        <v>1219</v>
      </c>
      <c r="K577" s="38">
        <v>4</v>
      </c>
      <c r="L577" s="40">
        <v>44044</v>
      </c>
      <c r="M577" s="40">
        <v>44316</v>
      </c>
      <c r="N577" s="61">
        <f t="shared" si="140"/>
        <v>38.857142857142854</v>
      </c>
      <c r="O577" s="38" t="s">
        <v>1590</v>
      </c>
      <c r="P577" s="38" t="s">
        <v>2506</v>
      </c>
      <c r="Q577" s="38">
        <v>4</v>
      </c>
      <c r="R577" s="42">
        <f t="shared" si="127"/>
        <v>100</v>
      </c>
      <c r="S577" s="43">
        <f t="shared" si="128"/>
        <v>38.857142857142854</v>
      </c>
      <c r="T577" s="43">
        <f t="shared" si="129"/>
        <v>38.857142857142854</v>
      </c>
      <c r="U577" s="43">
        <f t="shared" si="130"/>
        <v>38.857142857142854</v>
      </c>
      <c r="V577" s="38"/>
      <c r="W577" s="44" t="str">
        <f t="shared" si="131"/>
        <v>CUMPLIDA</v>
      </c>
      <c r="X577" s="44" t="str">
        <f t="shared" si="132"/>
        <v/>
      </c>
      <c r="Y577" s="104" t="s">
        <v>139</v>
      </c>
      <c r="Z577" s="35" t="str">
        <f t="shared" si="137"/>
        <v>H5R14</v>
      </c>
      <c r="AA577" s="45">
        <f t="shared" si="141"/>
        <v>2</v>
      </c>
      <c r="AB577" s="45" t="str">
        <f t="shared" si="139"/>
        <v>H5R14 - 2</v>
      </c>
      <c r="AC577" s="46">
        <f t="shared" si="134"/>
        <v>5</v>
      </c>
      <c r="AD577" s="46">
        <f t="shared" si="135"/>
        <v>5</v>
      </c>
      <c r="AE577" s="46" t="str">
        <f t="shared" si="133"/>
        <v>H5R14.</v>
      </c>
      <c r="AF577" s="46" t="str">
        <f t="shared" si="136"/>
        <v>H5R14</v>
      </c>
      <c r="AG577" s="107"/>
      <c r="AH577" s="107"/>
    </row>
    <row r="578" spans="1:34" s="108" customFormat="1" ht="350.1" customHeight="1" x14ac:dyDescent="0.2">
      <c r="A578" s="35">
        <f>IF(ISBLANK(D578),"",COUNTA($D$2:D578))</f>
        <v>471</v>
      </c>
      <c r="B578" s="36">
        <f t="shared" si="142"/>
        <v>577</v>
      </c>
      <c r="C578" s="38"/>
      <c r="D578" s="38" t="s">
        <v>668</v>
      </c>
      <c r="E578" s="38" t="s">
        <v>18</v>
      </c>
      <c r="F578" s="39" t="s">
        <v>943</v>
      </c>
      <c r="G578" s="39" t="s">
        <v>39</v>
      </c>
      <c r="H578" s="39" t="s">
        <v>276</v>
      </c>
      <c r="I578" s="39" t="s">
        <v>277</v>
      </c>
      <c r="J578" s="38" t="s">
        <v>16</v>
      </c>
      <c r="K578" s="38">
        <v>3</v>
      </c>
      <c r="L578" s="40">
        <v>43040</v>
      </c>
      <c r="M578" s="40">
        <v>43312</v>
      </c>
      <c r="N578" s="61">
        <f t="shared" si="140"/>
        <v>38.857142857142854</v>
      </c>
      <c r="O578" s="38" t="s">
        <v>2060</v>
      </c>
      <c r="P578" s="36" t="s">
        <v>2499</v>
      </c>
      <c r="Q578" s="38">
        <v>3</v>
      </c>
      <c r="R578" s="42">
        <f t="shared" ref="R578:R641" si="143">IF(Q578/K578&gt;1,100,+Q578/K578*100)</f>
        <v>100</v>
      </c>
      <c r="S578" s="43">
        <f t="shared" ref="S578:S641" si="144">+N578*R578/100</f>
        <v>38.857142857142854</v>
      </c>
      <c r="T578" s="43">
        <f t="shared" ref="T578:T641" si="145">IF(M578&lt;=$AH$1,S578,0)</f>
        <v>38.857142857142854</v>
      </c>
      <c r="U578" s="43">
        <f t="shared" ref="U578:U645" si="146">IF($AH$1&gt;=M578,N578,0)</f>
        <v>38.857142857142854</v>
      </c>
      <c r="V578" s="38"/>
      <c r="W578" s="44" t="str">
        <f t="shared" ref="W578:W645" si="147">IF(R578=100,"CUMPLIDA",IF(M578-$AH$1&lt;0,"VENCIDA",IF(M578-$AH$1&lt;=30,"PRÓXIMA A VENCER",IF(R578&gt;0,"CON AVANCE","EN TERMINO"))))</f>
        <v>CUMPLIDA</v>
      </c>
      <c r="X578" s="44" t="str">
        <f t="shared" ref="X578:X645" si="148">IF(A578&lt;&gt;"",IF(AD578=1,"VENCIDO",IF(AD578=2,"PRÓXIMO A VENCER",IF(AD578=3,"EN TERMINO",IF(AD578=4,"CON AVANCE",IF(AD578=5,"CUMPLIDO",))))),"")</f>
        <v>CUMPLIDO</v>
      </c>
      <c r="Y578" s="104" t="s">
        <v>139</v>
      </c>
      <c r="Z578" s="35" t="str">
        <f t="shared" si="137"/>
        <v>H6R14</v>
      </c>
      <c r="AA578" s="45">
        <f t="shared" si="141"/>
        <v>1</v>
      </c>
      <c r="AB578" s="45" t="str">
        <f t="shared" si="139"/>
        <v>H6R14 - 1</v>
      </c>
      <c r="AC578" s="46">
        <f t="shared" si="134"/>
        <v>5</v>
      </c>
      <c r="AD578" s="46">
        <f t="shared" si="135"/>
        <v>5</v>
      </c>
      <c r="AE578" s="46" t="str">
        <f t="shared" ref="AE578:AE645" si="149">IF(A578&lt;&gt;"",MID(F578,1,FIND(" ",F578,1)-1),AE577)</f>
        <v>H6R14.</v>
      </c>
      <c r="AF578" s="46" t="str">
        <f t="shared" si="136"/>
        <v>H6R14</v>
      </c>
      <c r="AG578" s="107"/>
      <c r="AH578" s="107"/>
    </row>
    <row r="579" spans="1:34" s="108" customFormat="1" ht="350.1" customHeight="1" x14ac:dyDescent="0.2">
      <c r="A579" s="35">
        <f>IF(ISBLANK(D579),"",COUNTA($D$2:D579))</f>
        <v>472</v>
      </c>
      <c r="B579" s="36">
        <f t="shared" si="142"/>
        <v>578</v>
      </c>
      <c r="C579" s="38"/>
      <c r="D579" s="38" t="s">
        <v>668</v>
      </c>
      <c r="E579" s="38" t="s">
        <v>23</v>
      </c>
      <c r="F579" s="39" t="s">
        <v>944</v>
      </c>
      <c r="G579" s="39" t="s">
        <v>41</v>
      </c>
      <c r="H579" s="39" t="s">
        <v>279</v>
      </c>
      <c r="I579" s="39" t="s">
        <v>280</v>
      </c>
      <c r="J579" s="38" t="s">
        <v>281</v>
      </c>
      <c r="K579" s="38">
        <v>2</v>
      </c>
      <c r="L579" s="40">
        <v>43040</v>
      </c>
      <c r="M579" s="40">
        <v>43189</v>
      </c>
      <c r="N579" s="61">
        <f t="shared" si="140"/>
        <v>21.285714285714285</v>
      </c>
      <c r="O579" s="38" t="s">
        <v>2060</v>
      </c>
      <c r="P579" s="36" t="s">
        <v>2499</v>
      </c>
      <c r="Q579" s="38">
        <v>2</v>
      </c>
      <c r="R579" s="42">
        <f t="shared" si="143"/>
        <v>100</v>
      </c>
      <c r="S579" s="43">
        <f t="shared" si="144"/>
        <v>21.285714285714285</v>
      </c>
      <c r="T579" s="43">
        <f t="shared" si="145"/>
        <v>21.285714285714285</v>
      </c>
      <c r="U579" s="43">
        <f t="shared" si="146"/>
        <v>21.285714285714285</v>
      </c>
      <c r="V579" s="38"/>
      <c r="W579" s="44" t="str">
        <f t="shared" si="147"/>
        <v>CUMPLIDA</v>
      </c>
      <c r="X579" s="44" t="str">
        <f t="shared" si="148"/>
        <v>CUMPLIDO</v>
      </c>
      <c r="Y579" s="104" t="s">
        <v>139</v>
      </c>
      <c r="Z579" s="35" t="str">
        <f t="shared" si="137"/>
        <v>H9R14</v>
      </c>
      <c r="AA579" s="45">
        <f t="shared" si="141"/>
        <v>1</v>
      </c>
      <c r="AB579" s="45" t="str">
        <f t="shared" si="139"/>
        <v>H9R14 - 1</v>
      </c>
      <c r="AC579" s="46">
        <f t="shared" ref="AC579:AC642" si="150">IF(W579="VENCIDA",1,IF(W579="PRÓXIMA A VENCER",2,IF(W579="EN TERMINO",3,IF(W579="CON AVANCE",4,IF(W579="CUMPLIDA",5,)))))</f>
        <v>5</v>
      </c>
      <c r="AD579" s="46">
        <f t="shared" ref="AD579:AD642" si="151">IF(AA580=AA579+1,MIN(AC579,AD580),AC579)</f>
        <v>5</v>
      </c>
      <c r="AE579" s="46" t="str">
        <f t="shared" si="149"/>
        <v>H9R14.</v>
      </c>
      <c r="AF579" s="46" t="str">
        <f t="shared" ref="AF579:AF642" si="152">IFERROR(MID(AE579,1,FIND(".",AE579,1)-1),AE579)</f>
        <v>H9R14</v>
      </c>
      <c r="AG579" s="107"/>
      <c r="AH579" s="107"/>
    </row>
    <row r="580" spans="1:34" s="108" customFormat="1" ht="350.1" customHeight="1" x14ac:dyDescent="0.2">
      <c r="A580" s="35">
        <f>IF(ISBLANK(D580),"",COUNTA($D$2:D580))</f>
        <v>473</v>
      </c>
      <c r="B580" s="36">
        <f t="shared" si="142"/>
        <v>579</v>
      </c>
      <c r="C580" s="38"/>
      <c r="D580" s="38" t="s">
        <v>668</v>
      </c>
      <c r="E580" s="38" t="s">
        <v>18</v>
      </c>
      <c r="F580" s="39" t="s">
        <v>465</v>
      </c>
      <c r="G580" s="39" t="s">
        <v>42</v>
      </c>
      <c r="H580" s="39" t="s">
        <v>463</v>
      </c>
      <c r="I580" s="39" t="s">
        <v>466</v>
      </c>
      <c r="J580" s="38" t="s">
        <v>464</v>
      </c>
      <c r="K580" s="38">
        <v>2</v>
      </c>
      <c r="L580" s="40">
        <v>43040</v>
      </c>
      <c r="M580" s="40">
        <v>43189</v>
      </c>
      <c r="N580" s="61">
        <f t="shared" si="140"/>
        <v>21.285714285714285</v>
      </c>
      <c r="O580" s="54" t="s">
        <v>1593</v>
      </c>
      <c r="P580" s="36" t="s">
        <v>2499</v>
      </c>
      <c r="Q580" s="38">
        <v>2</v>
      </c>
      <c r="R580" s="42">
        <f t="shared" si="143"/>
        <v>100</v>
      </c>
      <c r="S580" s="43">
        <f t="shared" si="144"/>
        <v>21.285714285714285</v>
      </c>
      <c r="T580" s="43">
        <f t="shared" si="145"/>
        <v>21.285714285714285</v>
      </c>
      <c r="U580" s="43">
        <f t="shared" si="146"/>
        <v>21.285714285714285</v>
      </c>
      <c r="V580" s="38"/>
      <c r="W580" s="44" t="str">
        <f t="shared" si="147"/>
        <v>CUMPLIDA</v>
      </c>
      <c r="X580" s="44" t="str">
        <f t="shared" si="148"/>
        <v>CUMPLIDO</v>
      </c>
      <c r="Y580" s="104" t="s">
        <v>139</v>
      </c>
      <c r="Z580" s="35" t="str">
        <f t="shared" si="137"/>
        <v>H11R14</v>
      </c>
      <c r="AA580" s="45">
        <f t="shared" si="141"/>
        <v>1</v>
      </c>
      <c r="AB580" s="45" t="str">
        <f t="shared" si="139"/>
        <v>H11R14 - 1</v>
      </c>
      <c r="AC580" s="46">
        <f t="shared" si="150"/>
        <v>5</v>
      </c>
      <c r="AD580" s="46">
        <f t="shared" si="151"/>
        <v>5</v>
      </c>
      <c r="AE580" s="46" t="str">
        <f t="shared" si="149"/>
        <v>H11R14.</v>
      </c>
      <c r="AF580" s="46" t="str">
        <f t="shared" si="152"/>
        <v>H11R14</v>
      </c>
      <c r="AG580" s="107"/>
      <c r="AH580" s="107"/>
    </row>
    <row r="581" spans="1:34" s="108" customFormat="1" ht="350.1" customHeight="1" x14ac:dyDescent="0.2">
      <c r="A581" s="35">
        <f>IF(ISBLANK(D581),"",COUNTA($D$2:D581))</f>
        <v>474</v>
      </c>
      <c r="B581" s="36">
        <f t="shared" si="142"/>
        <v>580</v>
      </c>
      <c r="C581" s="38"/>
      <c r="D581" s="38" t="s">
        <v>668</v>
      </c>
      <c r="E581" s="38" t="s">
        <v>24</v>
      </c>
      <c r="F581" s="39" t="s">
        <v>945</v>
      </c>
      <c r="G581" s="39" t="s">
        <v>43</v>
      </c>
      <c r="H581" s="116" t="s">
        <v>259</v>
      </c>
      <c r="I581" s="39" t="s">
        <v>260</v>
      </c>
      <c r="J581" s="45" t="s">
        <v>243</v>
      </c>
      <c r="K581" s="45">
        <v>3</v>
      </c>
      <c r="L581" s="113">
        <v>43040</v>
      </c>
      <c r="M581" s="113">
        <v>43403</v>
      </c>
      <c r="N581" s="61">
        <f t="shared" si="140"/>
        <v>51.857142857142854</v>
      </c>
      <c r="O581" s="54" t="s">
        <v>1593</v>
      </c>
      <c r="P581" s="36" t="s">
        <v>2499</v>
      </c>
      <c r="Q581" s="38">
        <v>3</v>
      </c>
      <c r="R581" s="42">
        <f t="shared" si="143"/>
        <v>100</v>
      </c>
      <c r="S581" s="43">
        <f t="shared" si="144"/>
        <v>51.857142857142854</v>
      </c>
      <c r="T581" s="43">
        <f t="shared" si="145"/>
        <v>51.857142857142854</v>
      </c>
      <c r="U581" s="43">
        <f t="shared" si="146"/>
        <v>51.857142857142854</v>
      </c>
      <c r="V581" s="38"/>
      <c r="W581" s="44" t="str">
        <f t="shared" si="147"/>
        <v>CUMPLIDA</v>
      </c>
      <c r="X581" s="44" t="str">
        <f t="shared" si="148"/>
        <v>CUMPLIDO</v>
      </c>
      <c r="Y581" s="104" t="s">
        <v>139</v>
      </c>
      <c r="Z581" s="35" t="str">
        <f t="shared" si="137"/>
        <v>H13R14</v>
      </c>
      <c r="AA581" s="45">
        <f t="shared" si="141"/>
        <v>1</v>
      </c>
      <c r="AB581" s="45" t="str">
        <f t="shared" si="139"/>
        <v>H13R14 - 1</v>
      </c>
      <c r="AC581" s="46">
        <f t="shared" si="150"/>
        <v>5</v>
      </c>
      <c r="AD581" s="46">
        <f t="shared" si="151"/>
        <v>5</v>
      </c>
      <c r="AE581" s="46" t="str">
        <f t="shared" si="149"/>
        <v>H13R14.</v>
      </c>
      <c r="AF581" s="46" t="str">
        <f t="shared" si="152"/>
        <v>H13R14</v>
      </c>
      <c r="AG581" s="107"/>
      <c r="AH581" s="107"/>
    </row>
    <row r="582" spans="1:34" s="108" customFormat="1" ht="350.1" customHeight="1" x14ac:dyDescent="0.2">
      <c r="A582" s="35">
        <f>IF(ISBLANK(D582),"",COUNTA($D$2:D582))</f>
        <v>475</v>
      </c>
      <c r="B582" s="36">
        <f t="shared" si="142"/>
        <v>581</v>
      </c>
      <c r="C582" s="38"/>
      <c r="D582" s="38" t="s">
        <v>788</v>
      </c>
      <c r="E582" s="38" t="s">
        <v>18</v>
      </c>
      <c r="F582" s="39" t="s">
        <v>946</v>
      </c>
      <c r="G582" s="39" t="s">
        <v>44</v>
      </c>
      <c r="H582" s="39" t="s">
        <v>261</v>
      </c>
      <c r="I582" s="39" t="s">
        <v>262</v>
      </c>
      <c r="J582" s="45" t="s">
        <v>263</v>
      </c>
      <c r="K582" s="45">
        <v>1</v>
      </c>
      <c r="L582" s="113">
        <v>43132</v>
      </c>
      <c r="M582" s="113">
        <v>43159</v>
      </c>
      <c r="N582" s="61">
        <f t="shared" si="140"/>
        <v>3.8571428571428572</v>
      </c>
      <c r="O582" s="38" t="s">
        <v>1589</v>
      </c>
      <c r="P582" s="36" t="s">
        <v>2506</v>
      </c>
      <c r="Q582" s="38">
        <v>1</v>
      </c>
      <c r="R582" s="42">
        <f t="shared" si="143"/>
        <v>100</v>
      </c>
      <c r="S582" s="43">
        <f t="shared" si="144"/>
        <v>3.8571428571428572</v>
      </c>
      <c r="T582" s="43">
        <f t="shared" si="145"/>
        <v>3.8571428571428572</v>
      </c>
      <c r="U582" s="43">
        <f t="shared" si="146"/>
        <v>3.8571428571428572</v>
      </c>
      <c r="V582" s="38"/>
      <c r="W582" s="44" t="str">
        <f t="shared" si="147"/>
        <v>CUMPLIDA</v>
      </c>
      <c r="X582" s="44" t="str">
        <f t="shared" si="148"/>
        <v>CUMPLIDO</v>
      </c>
      <c r="Y582" s="104" t="s">
        <v>139</v>
      </c>
      <c r="Z582" s="35" t="str">
        <f t="shared" si="137"/>
        <v>H17R14</v>
      </c>
      <c r="AA582" s="45">
        <f t="shared" si="141"/>
        <v>1</v>
      </c>
      <c r="AB582" s="45" t="str">
        <f t="shared" si="139"/>
        <v>H17R14 - 1</v>
      </c>
      <c r="AC582" s="46">
        <f t="shared" si="150"/>
        <v>5</v>
      </c>
      <c r="AD582" s="46">
        <f t="shared" si="151"/>
        <v>5</v>
      </c>
      <c r="AE582" s="46" t="str">
        <f t="shared" si="149"/>
        <v>H17R14.</v>
      </c>
      <c r="AF582" s="46" t="str">
        <f t="shared" si="152"/>
        <v>H17R14</v>
      </c>
      <c r="AG582" s="107"/>
      <c r="AH582" s="107"/>
    </row>
    <row r="583" spans="1:34" s="108" customFormat="1" ht="350.1" customHeight="1" x14ac:dyDescent="0.2">
      <c r="A583" s="35">
        <f>IF(ISBLANK(D583),"",COUNTA($D$2:D583))</f>
        <v>476</v>
      </c>
      <c r="B583" s="36">
        <f t="shared" si="142"/>
        <v>582</v>
      </c>
      <c r="C583" s="38"/>
      <c r="D583" s="38" t="s">
        <v>668</v>
      </c>
      <c r="E583" s="38" t="s">
        <v>18</v>
      </c>
      <c r="F583" s="39" t="s">
        <v>947</v>
      </c>
      <c r="G583" s="39" t="s">
        <v>45</v>
      </c>
      <c r="H583" s="116" t="s">
        <v>264</v>
      </c>
      <c r="I583" s="39" t="s">
        <v>265</v>
      </c>
      <c r="J583" s="117" t="s">
        <v>266</v>
      </c>
      <c r="K583" s="45">
        <v>4</v>
      </c>
      <c r="L583" s="113">
        <v>43040</v>
      </c>
      <c r="M583" s="113">
        <v>43403</v>
      </c>
      <c r="N583" s="61">
        <f t="shared" si="140"/>
        <v>51.857142857142854</v>
      </c>
      <c r="O583" s="38" t="s">
        <v>1589</v>
      </c>
      <c r="P583" s="36" t="s">
        <v>2506</v>
      </c>
      <c r="Q583" s="38">
        <v>4</v>
      </c>
      <c r="R583" s="42">
        <f t="shared" si="143"/>
        <v>100</v>
      </c>
      <c r="S583" s="43">
        <f t="shared" si="144"/>
        <v>51.857142857142854</v>
      </c>
      <c r="T583" s="43">
        <f t="shared" si="145"/>
        <v>51.857142857142854</v>
      </c>
      <c r="U583" s="43">
        <f t="shared" si="146"/>
        <v>51.857142857142854</v>
      </c>
      <c r="V583" s="38"/>
      <c r="W583" s="44" t="str">
        <f t="shared" si="147"/>
        <v>CUMPLIDA</v>
      </c>
      <c r="X583" s="44" t="str">
        <f t="shared" si="148"/>
        <v>CUMPLIDO</v>
      </c>
      <c r="Y583" s="104" t="s">
        <v>139</v>
      </c>
      <c r="Z583" s="35" t="str">
        <f t="shared" ref="Z583:Z645" si="153">AF583</f>
        <v>H20R14</v>
      </c>
      <c r="AA583" s="45">
        <f t="shared" ref="AA583:AA614" si="154">IF(A583&lt;&gt;"",1,AA582+1)</f>
        <v>1</v>
      </c>
      <c r="AB583" s="45" t="str">
        <f t="shared" ref="AB583:AB645" si="155">CONCATENATE(Z583," - ",AA583)</f>
        <v>H20R14 - 1</v>
      </c>
      <c r="AC583" s="46">
        <f t="shared" si="150"/>
        <v>5</v>
      </c>
      <c r="AD583" s="46">
        <f t="shared" si="151"/>
        <v>5</v>
      </c>
      <c r="AE583" s="46" t="str">
        <f t="shared" si="149"/>
        <v>H20R14.</v>
      </c>
      <c r="AF583" s="46" t="str">
        <f t="shared" si="152"/>
        <v>H20R14</v>
      </c>
      <c r="AG583" s="107"/>
      <c r="AH583" s="107"/>
    </row>
    <row r="584" spans="1:34" s="108" customFormat="1" ht="350.1" customHeight="1" x14ac:dyDescent="0.2">
      <c r="A584" s="35">
        <f>IF(ISBLANK(D584),"",COUNTA($D$2:D584))</f>
        <v>477</v>
      </c>
      <c r="B584" s="36">
        <f t="shared" si="142"/>
        <v>583</v>
      </c>
      <c r="C584" s="38"/>
      <c r="D584" s="38" t="s">
        <v>668</v>
      </c>
      <c r="E584" s="38" t="s">
        <v>18</v>
      </c>
      <c r="F584" s="39" t="s">
        <v>470</v>
      </c>
      <c r="G584" s="95" t="s">
        <v>471</v>
      </c>
      <c r="H584" s="95" t="s">
        <v>467</v>
      </c>
      <c r="I584" s="95" t="s">
        <v>468</v>
      </c>
      <c r="J584" s="96" t="s">
        <v>469</v>
      </c>
      <c r="K584" s="38">
        <v>1</v>
      </c>
      <c r="L584" s="115">
        <v>43040</v>
      </c>
      <c r="M584" s="115">
        <v>43099</v>
      </c>
      <c r="N584" s="61">
        <f t="shared" si="140"/>
        <v>8.4285714285714288</v>
      </c>
      <c r="O584" s="54" t="s">
        <v>1593</v>
      </c>
      <c r="P584" s="36" t="s">
        <v>2499</v>
      </c>
      <c r="Q584" s="38">
        <v>1</v>
      </c>
      <c r="R584" s="42">
        <f t="shared" si="143"/>
        <v>100</v>
      </c>
      <c r="S584" s="43">
        <f t="shared" si="144"/>
        <v>8.4285714285714288</v>
      </c>
      <c r="T584" s="43">
        <f t="shared" si="145"/>
        <v>8.4285714285714288</v>
      </c>
      <c r="U584" s="43">
        <f t="shared" si="146"/>
        <v>8.4285714285714288</v>
      </c>
      <c r="V584" s="38"/>
      <c r="W584" s="44" t="str">
        <f t="shared" si="147"/>
        <v>CUMPLIDA</v>
      </c>
      <c r="X584" s="44" t="str">
        <f t="shared" si="148"/>
        <v>CUMPLIDO</v>
      </c>
      <c r="Y584" s="104" t="s">
        <v>139</v>
      </c>
      <c r="Z584" s="35" t="str">
        <f t="shared" si="153"/>
        <v>H22R14</v>
      </c>
      <c r="AA584" s="45">
        <f t="shared" si="154"/>
        <v>1</v>
      </c>
      <c r="AB584" s="45" t="str">
        <f t="shared" si="155"/>
        <v>H22R14 - 1</v>
      </c>
      <c r="AC584" s="46">
        <f t="shared" si="150"/>
        <v>5</v>
      </c>
      <c r="AD584" s="46">
        <f t="shared" si="151"/>
        <v>5</v>
      </c>
      <c r="AE584" s="46" t="str">
        <f t="shared" si="149"/>
        <v>H22R14.</v>
      </c>
      <c r="AF584" s="46" t="str">
        <f t="shared" si="152"/>
        <v>H22R14</v>
      </c>
      <c r="AG584" s="107"/>
      <c r="AH584" s="107"/>
    </row>
    <row r="585" spans="1:34" s="108" customFormat="1" ht="350.1" customHeight="1" x14ac:dyDescent="0.2">
      <c r="A585" s="35">
        <f>IF(ISBLANK(D585),"",COUNTA($D$2:D585))</f>
        <v>478</v>
      </c>
      <c r="B585" s="36">
        <f t="shared" si="142"/>
        <v>584</v>
      </c>
      <c r="C585" s="38"/>
      <c r="D585" s="38" t="s">
        <v>668</v>
      </c>
      <c r="E585" s="38" t="s">
        <v>18</v>
      </c>
      <c r="F585" s="39" t="s">
        <v>472</v>
      </c>
      <c r="G585" s="95" t="s">
        <v>46</v>
      </c>
      <c r="H585" s="39" t="s">
        <v>1109</v>
      </c>
      <c r="I585" s="39" t="s">
        <v>1098</v>
      </c>
      <c r="J585" s="38" t="s">
        <v>1099</v>
      </c>
      <c r="K585" s="38">
        <v>1</v>
      </c>
      <c r="L585" s="40">
        <v>43862</v>
      </c>
      <c r="M585" s="40">
        <v>43979</v>
      </c>
      <c r="N585" s="61">
        <f t="shared" si="140"/>
        <v>16.714285714285715</v>
      </c>
      <c r="O585" s="38" t="s">
        <v>1599</v>
      </c>
      <c r="P585" s="38" t="s">
        <v>2590</v>
      </c>
      <c r="Q585" s="38">
        <v>1</v>
      </c>
      <c r="R585" s="42">
        <f t="shared" si="143"/>
        <v>100</v>
      </c>
      <c r="S585" s="43">
        <f t="shared" si="144"/>
        <v>16.714285714285715</v>
      </c>
      <c r="T585" s="43">
        <f t="shared" si="145"/>
        <v>16.714285714285715</v>
      </c>
      <c r="U585" s="43">
        <f t="shared" si="146"/>
        <v>16.714285714285715</v>
      </c>
      <c r="V585" s="38"/>
      <c r="W585" s="44" t="str">
        <f t="shared" si="147"/>
        <v>CUMPLIDA</v>
      </c>
      <c r="X585" s="44" t="str">
        <f t="shared" si="148"/>
        <v>CUMPLIDO</v>
      </c>
      <c r="Y585" s="104" t="s">
        <v>139</v>
      </c>
      <c r="Z585" s="35" t="str">
        <f t="shared" si="153"/>
        <v>H31R14</v>
      </c>
      <c r="AA585" s="45">
        <f t="shared" si="154"/>
        <v>1</v>
      </c>
      <c r="AB585" s="45" t="str">
        <f t="shared" si="155"/>
        <v>H31R14 - 1</v>
      </c>
      <c r="AC585" s="46">
        <f t="shared" si="150"/>
        <v>5</v>
      </c>
      <c r="AD585" s="46">
        <f t="shared" si="151"/>
        <v>5</v>
      </c>
      <c r="AE585" s="46" t="str">
        <f t="shared" si="149"/>
        <v>H31R14.</v>
      </c>
      <c r="AF585" s="46" t="str">
        <f t="shared" si="152"/>
        <v>H31R14</v>
      </c>
      <c r="AG585" s="107"/>
      <c r="AH585" s="107"/>
    </row>
    <row r="586" spans="1:34" s="108" customFormat="1" ht="350.1" customHeight="1" x14ac:dyDescent="0.2">
      <c r="A586" s="35">
        <f>IF(ISBLANK(D586),"",COUNTA($D$2:D586))</f>
        <v>479</v>
      </c>
      <c r="B586" s="36">
        <f t="shared" si="142"/>
        <v>585</v>
      </c>
      <c r="C586" s="38"/>
      <c r="D586" s="38" t="s">
        <v>668</v>
      </c>
      <c r="E586" s="38" t="s">
        <v>23</v>
      </c>
      <c r="F586" s="39" t="s">
        <v>473</v>
      </c>
      <c r="G586" s="95" t="s">
        <v>47</v>
      </c>
      <c r="H586" s="39" t="s">
        <v>1109</v>
      </c>
      <c r="I586" s="39" t="s">
        <v>1098</v>
      </c>
      <c r="J586" s="38" t="s">
        <v>1099</v>
      </c>
      <c r="K586" s="38">
        <v>1</v>
      </c>
      <c r="L586" s="40">
        <v>43862</v>
      </c>
      <c r="M586" s="40">
        <v>43979</v>
      </c>
      <c r="N586" s="61">
        <f t="shared" si="140"/>
        <v>16.714285714285715</v>
      </c>
      <c r="O586" s="38" t="s">
        <v>1599</v>
      </c>
      <c r="P586" s="38" t="s">
        <v>2590</v>
      </c>
      <c r="Q586" s="38">
        <v>1</v>
      </c>
      <c r="R586" s="42">
        <f t="shared" si="143"/>
        <v>100</v>
      </c>
      <c r="S586" s="43">
        <f t="shared" si="144"/>
        <v>16.714285714285715</v>
      </c>
      <c r="T586" s="43">
        <f t="shared" si="145"/>
        <v>16.714285714285715</v>
      </c>
      <c r="U586" s="43">
        <f t="shared" si="146"/>
        <v>16.714285714285715</v>
      </c>
      <c r="V586" s="38"/>
      <c r="W586" s="44" t="str">
        <f t="shared" si="147"/>
        <v>CUMPLIDA</v>
      </c>
      <c r="X586" s="44" t="str">
        <f t="shared" si="148"/>
        <v>CUMPLIDO</v>
      </c>
      <c r="Y586" s="104" t="s">
        <v>139</v>
      </c>
      <c r="Z586" s="35" t="str">
        <f t="shared" si="153"/>
        <v>H32R14</v>
      </c>
      <c r="AA586" s="45">
        <f t="shared" si="154"/>
        <v>1</v>
      </c>
      <c r="AB586" s="45" t="str">
        <f t="shared" si="155"/>
        <v>H32R14 - 1</v>
      </c>
      <c r="AC586" s="46">
        <f t="shared" si="150"/>
        <v>5</v>
      </c>
      <c r="AD586" s="46">
        <f t="shared" si="151"/>
        <v>5</v>
      </c>
      <c r="AE586" s="46" t="str">
        <f t="shared" si="149"/>
        <v>H32R14.</v>
      </c>
      <c r="AF586" s="46" t="str">
        <f t="shared" si="152"/>
        <v>H32R14</v>
      </c>
      <c r="AG586" s="107"/>
      <c r="AH586" s="107"/>
    </row>
    <row r="587" spans="1:34" s="108" customFormat="1" ht="350.1" customHeight="1" x14ac:dyDescent="0.2">
      <c r="A587" s="35">
        <f>IF(ISBLANK(D587),"",COUNTA($D$2:D587))</f>
        <v>480</v>
      </c>
      <c r="B587" s="36">
        <f t="shared" si="142"/>
        <v>586</v>
      </c>
      <c r="C587" s="38"/>
      <c r="D587" s="38" t="s">
        <v>668</v>
      </c>
      <c r="E587" s="38" t="s">
        <v>18</v>
      </c>
      <c r="F587" s="39" t="s">
        <v>948</v>
      </c>
      <c r="G587" s="39" t="s">
        <v>48</v>
      </c>
      <c r="H587" s="39" t="s">
        <v>640</v>
      </c>
      <c r="I587" s="39" t="s">
        <v>597</v>
      </c>
      <c r="J587" s="38" t="s">
        <v>7</v>
      </c>
      <c r="K587" s="38">
        <v>1</v>
      </c>
      <c r="L587" s="40">
        <v>43040</v>
      </c>
      <c r="M587" s="40">
        <v>43099</v>
      </c>
      <c r="N587" s="61">
        <f t="shared" si="140"/>
        <v>8.4285714285714288</v>
      </c>
      <c r="O587" s="38" t="s">
        <v>1592</v>
      </c>
      <c r="P587" s="38" t="s">
        <v>2478</v>
      </c>
      <c r="Q587" s="38">
        <v>1</v>
      </c>
      <c r="R587" s="42">
        <f t="shared" si="143"/>
        <v>100</v>
      </c>
      <c r="S587" s="43">
        <f t="shared" si="144"/>
        <v>8.4285714285714288</v>
      </c>
      <c r="T587" s="43">
        <f t="shared" si="145"/>
        <v>8.4285714285714288</v>
      </c>
      <c r="U587" s="43">
        <f t="shared" si="146"/>
        <v>8.4285714285714288</v>
      </c>
      <c r="V587" s="38"/>
      <c r="W587" s="44" t="str">
        <f t="shared" si="147"/>
        <v>CUMPLIDA</v>
      </c>
      <c r="X587" s="44" t="str">
        <f t="shared" si="148"/>
        <v>CUMPLIDO</v>
      </c>
      <c r="Y587" s="104" t="s">
        <v>139</v>
      </c>
      <c r="Z587" s="35" t="str">
        <f t="shared" si="153"/>
        <v>H34R14</v>
      </c>
      <c r="AA587" s="45">
        <f t="shared" si="154"/>
        <v>1</v>
      </c>
      <c r="AB587" s="45" t="str">
        <f t="shared" si="155"/>
        <v>H34R14 - 1</v>
      </c>
      <c r="AC587" s="46">
        <f t="shared" si="150"/>
        <v>5</v>
      </c>
      <c r="AD587" s="46">
        <f t="shared" si="151"/>
        <v>5</v>
      </c>
      <c r="AE587" s="46" t="str">
        <f t="shared" si="149"/>
        <v>H34R14.</v>
      </c>
      <c r="AF587" s="46" t="str">
        <f t="shared" si="152"/>
        <v>H34R14</v>
      </c>
      <c r="AG587" s="107"/>
      <c r="AH587" s="107"/>
    </row>
    <row r="588" spans="1:34" s="108" customFormat="1" ht="350.1" customHeight="1" x14ac:dyDescent="0.2">
      <c r="A588" s="35">
        <f>IF(ISBLANK(D588),"",COUNTA($D$2:D588))</f>
        <v>481</v>
      </c>
      <c r="B588" s="36">
        <f t="shared" si="142"/>
        <v>587</v>
      </c>
      <c r="C588" s="38"/>
      <c r="D588" s="38" t="s">
        <v>776</v>
      </c>
      <c r="E588" s="38" t="s">
        <v>18</v>
      </c>
      <c r="F588" s="39" t="s">
        <v>676</v>
      </c>
      <c r="G588" s="39" t="s">
        <v>49</v>
      </c>
      <c r="H588" s="39" t="s">
        <v>1109</v>
      </c>
      <c r="I588" s="39" t="s">
        <v>1104</v>
      </c>
      <c r="J588" s="38" t="s">
        <v>1099</v>
      </c>
      <c r="K588" s="38">
        <v>1</v>
      </c>
      <c r="L588" s="40">
        <v>43862</v>
      </c>
      <c r="M588" s="40">
        <v>43979</v>
      </c>
      <c r="N588" s="61">
        <f t="shared" si="140"/>
        <v>16.714285714285715</v>
      </c>
      <c r="O588" s="38" t="s">
        <v>1599</v>
      </c>
      <c r="P588" s="38" t="s">
        <v>2590</v>
      </c>
      <c r="Q588" s="38">
        <v>1</v>
      </c>
      <c r="R588" s="42">
        <f t="shared" si="143"/>
        <v>100</v>
      </c>
      <c r="S588" s="43">
        <f t="shared" si="144"/>
        <v>16.714285714285715</v>
      </c>
      <c r="T588" s="43">
        <f t="shared" si="145"/>
        <v>16.714285714285715</v>
      </c>
      <c r="U588" s="43">
        <f t="shared" si="146"/>
        <v>16.714285714285715</v>
      </c>
      <c r="V588" s="38"/>
      <c r="W588" s="44" t="str">
        <f t="shared" si="147"/>
        <v>CUMPLIDA</v>
      </c>
      <c r="X588" s="44" t="str">
        <f t="shared" si="148"/>
        <v>CUMPLIDO</v>
      </c>
      <c r="Y588" s="104" t="s">
        <v>139</v>
      </c>
      <c r="Z588" s="35" t="str">
        <f t="shared" si="153"/>
        <v>H41R14</v>
      </c>
      <c r="AA588" s="45">
        <f t="shared" si="154"/>
        <v>1</v>
      </c>
      <c r="AB588" s="45" t="str">
        <f t="shared" si="155"/>
        <v>H41R14 - 1</v>
      </c>
      <c r="AC588" s="46">
        <f t="shared" si="150"/>
        <v>5</v>
      </c>
      <c r="AD588" s="46">
        <f t="shared" si="151"/>
        <v>5</v>
      </c>
      <c r="AE588" s="46" t="str">
        <f t="shared" si="149"/>
        <v>H41R14.</v>
      </c>
      <c r="AF588" s="46" t="str">
        <f t="shared" si="152"/>
        <v>H41R14</v>
      </c>
      <c r="AG588" s="107"/>
      <c r="AH588" s="107"/>
    </row>
    <row r="589" spans="1:34" s="108" customFormat="1" ht="350.1" customHeight="1" x14ac:dyDescent="0.2">
      <c r="A589" s="35">
        <f>IF(ISBLANK(D589),"",COUNTA($D$2:D589))</f>
        <v>482</v>
      </c>
      <c r="B589" s="36">
        <f t="shared" si="142"/>
        <v>588</v>
      </c>
      <c r="C589" s="38"/>
      <c r="D589" s="38" t="s">
        <v>668</v>
      </c>
      <c r="E589" s="38" t="s">
        <v>29</v>
      </c>
      <c r="F589" s="39" t="s">
        <v>675</v>
      </c>
      <c r="G589" s="39" t="s">
        <v>50</v>
      </c>
      <c r="H589" s="39" t="s">
        <v>1109</v>
      </c>
      <c r="I589" s="39" t="s">
        <v>1104</v>
      </c>
      <c r="J589" s="38" t="s">
        <v>1099</v>
      </c>
      <c r="K589" s="38">
        <v>1</v>
      </c>
      <c r="L589" s="40">
        <v>43862</v>
      </c>
      <c r="M589" s="40">
        <v>43979</v>
      </c>
      <c r="N589" s="61">
        <f t="shared" si="140"/>
        <v>16.714285714285715</v>
      </c>
      <c r="O589" s="38" t="s">
        <v>1599</v>
      </c>
      <c r="P589" s="38" t="s">
        <v>2590</v>
      </c>
      <c r="Q589" s="38">
        <v>1</v>
      </c>
      <c r="R589" s="42">
        <f t="shared" si="143"/>
        <v>100</v>
      </c>
      <c r="S589" s="43">
        <f t="shared" si="144"/>
        <v>16.714285714285715</v>
      </c>
      <c r="T589" s="43">
        <f t="shared" si="145"/>
        <v>16.714285714285715</v>
      </c>
      <c r="U589" s="43">
        <f t="shared" si="146"/>
        <v>16.714285714285715</v>
      </c>
      <c r="V589" s="38"/>
      <c r="W589" s="44" t="str">
        <f t="shared" si="147"/>
        <v>CUMPLIDA</v>
      </c>
      <c r="X589" s="44" t="str">
        <f t="shared" si="148"/>
        <v>CUMPLIDO</v>
      </c>
      <c r="Y589" s="104" t="s">
        <v>139</v>
      </c>
      <c r="Z589" s="35" t="str">
        <f t="shared" si="153"/>
        <v>H44R14</v>
      </c>
      <c r="AA589" s="45">
        <f t="shared" si="154"/>
        <v>1</v>
      </c>
      <c r="AB589" s="45" t="str">
        <f t="shared" si="155"/>
        <v>H44R14 - 1</v>
      </c>
      <c r="AC589" s="46">
        <f t="shared" si="150"/>
        <v>5</v>
      </c>
      <c r="AD589" s="46">
        <f t="shared" si="151"/>
        <v>5</v>
      </c>
      <c r="AE589" s="46" t="str">
        <f t="shared" si="149"/>
        <v>H44R14.</v>
      </c>
      <c r="AF589" s="46" t="str">
        <f t="shared" si="152"/>
        <v>H44R14</v>
      </c>
      <c r="AG589" s="107"/>
      <c r="AH589" s="107"/>
    </row>
    <row r="590" spans="1:34" s="108" customFormat="1" ht="350.1" customHeight="1" x14ac:dyDescent="0.2">
      <c r="A590" s="35">
        <f>IF(ISBLANK(D590),"",COUNTA($D$2:D590))</f>
        <v>483</v>
      </c>
      <c r="B590" s="36">
        <f t="shared" si="142"/>
        <v>589</v>
      </c>
      <c r="C590" s="38"/>
      <c r="D590" s="38" t="s">
        <v>789</v>
      </c>
      <c r="E590" s="38" t="s">
        <v>29</v>
      </c>
      <c r="F590" s="39" t="s">
        <v>949</v>
      </c>
      <c r="G590" s="39" t="s">
        <v>51</v>
      </c>
      <c r="H590" s="39" t="s">
        <v>1109</v>
      </c>
      <c r="I590" s="39" t="s">
        <v>1104</v>
      </c>
      <c r="J590" s="38" t="s">
        <v>1099</v>
      </c>
      <c r="K590" s="38">
        <v>1</v>
      </c>
      <c r="L590" s="40">
        <v>43862</v>
      </c>
      <c r="M590" s="40">
        <v>43979</v>
      </c>
      <c r="N590" s="61">
        <f t="shared" si="140"/>
        <v>16.714285714285715</v>
      </c>
      <c r="O590" s="38" t="s">
        <v>1599</v>
      </c>
      <c r="P590" s="38" t="s">
        <v>2590</v>
      </c>
      <c r="Q590" s="38">
        <v>1</v>
      </c>
      <c r="R590" s="42">
        <f t="shared" si="143"/>
        <v>100</v>
      </c>
      <c r="S590" s="43">
        <f t="shared" si="144"/>
        <v>16.714285714285715</v>
      </c>
      <c r="T590" s="43">
        <f t="shared" si="145"/>
        <v>16.714285714285715</v>
      </c>
      <c r="U590" s="43">
        <f t="shared" si="146"/>
        <v>16.714285714285715</v>
      </c>
      <c r="V590" s="38"/>
      <c r="W590" s="44" t="str">
        <f t="shared" si="147"/>
        <v>CUMPLIDA</v>
      </c>
      <c r="X590" s="44" t="str">
        <f t="shared" si="148"/>
        <v>CUMPLIDO</v>
      </c>
      <c r="Y590" s="104" t="s">
        <v>139</v>
      </c>
      <c r="Z590" s="35" t="str">
        <f t="shared" si="153"/>
        <v>H45R14</v>
      </c>
      <c r="AA590" s="45">
        <f t="shared" si="154"/>
        <v>1</v>
      </c>
      <c r="AB590" s="45" t="str">
        <f t="shared" si="155"/>
        <v>H45R14 - 1</v>
      </c>
      <c r="AC590" s="46">
        <f t="shared" si="150"/>
        <v>5</v>
      </c>
      <c r="AD590" s="46">
        <f t="shared" si="151"/>
        <v>5</v>
      </c>
      <c r="AE590" s="46" t="str">
        <f t="shared" si="149"/>
        <v>H45R14.</v>
      </c>
      <c r="AF590" s="46" t="str">
        <f t="shared" si="152"/>
        <v>H45R14</v>
      </c>
      <c r="AG590" s="107"/>
      <c r="AH590" s="107"/>
    </row>
    <row r="591" spans="1:34" s="108" customFormat="1" ht="350.1" customHeight="1" x14ac:dyDescent="0.2">
      <c r="A591" s="35">
        <f>IF(ISBLANK(D591),"",COUNTA($D$2:D591))</f>
        <v>484</v>
      </c>
      <c r="B591" s="36">
        <f t="shared" si="142"/>
        <v>590</v>
      </c>
      <c r="C591" s="38"/>
      <c r="D591" s="38" t="s">
        <v>668</v>
      </c>
      <c r="E591" s="38" t="s">
        <v>20</v>
      </c>
      <c r="F591" s="39" t="s">
        <v>950</v>
      </c>
      <c r="G591" s="39" t="s">
        <v>52</v>
      </c>
      <c r="H591" s="39" t="s">
        <v>1109</v>
      </c>
      <c r="I591" s="39" t="s">
        <v>1104</v>
      </c>
      <c r="J591" s="38" t="s">
        <v>1099</v>
      </c>
      <c r="K591" s="38">
        <v>1</v>
      </c>
      <c r="L591" s="40">
        <v>43862</v>
      </c>
      <c r="M591" s="40">
        <v>43979</v>
      </c>
      <c r="N591" s="61">
        <f t="shared" si="140"/>
        <v>16.714285714285715</v>
      </c>
      <c r="O591" s="38" t="s">
        <v>1599</v>
      </c>
      <c r="P591" s="38" t="s">
        <v>2590</v>
      </c>
      <c r="Q591" s="38">
        <v>1</v>
      </c>
      <c r="R591" s="42">
        <f t="shared" si="143"/>
        <v>100</v>
      </c>
      <c r="S591" s="43">
        <f t="shared" si="144"/>
        <v>16.714285714285715</v>
      </c>
      <c r="T591" s="43">
        <f t="shared" si="145"/>
        <v>16.714285714285715</v>
      </c>
      <c r="U591" s="43">
        <f t="shared" si="146"/>
        <v>16.714285714285715</v>
      </c>
      <c r="V591" s="38"/>
      <c r="W591" s="44" t="str">
        <f t="shared" si="147"/>
        <v>CUMPLIDA</v>
      </c>
      <c r="X591" s="44" t="str">
        <f t="shared" si="148"/>
        <v>CUMPLIDO</v>
      </c>
      <c r="Y591" s="104" t="s">
        <v>139</v>
      </c>
      <c r="Z591" s="35" t="str">
        <f t="shared" si="153"/>
        <v>H47R14</v>
      </c>
      <c r="AA591" s="45">
        <f t="shared" si="154"/>
        <v>1</v>
      </c>
      <c r="AB591" s="45" t="str">
        <f t="shared" si="155"/>
        <v>H47R14 - 1</v>
      </c>
      <c r="AC591" s="46">
        <f t="shared" si="150"/>
        <v>5</v>
      </c>
      <c r="AD591" s="46">
        <f t="shared" si="151"/>
        <v>5</v>
      </c>
      <c r="AE591" s="46" t="str">
        <f t="shared" si="149"/>
        <v>H47R14.</v>
      </c>
      <c r="AF591" s="46" t="str">
        <f t="shared" si="152"/>
        <v>H47R14</v>
      </c>
      <c r="AG591" s="107"/>
      <c r="AH591" s="107"/>
    </row>
    <row r="592" spans="1:34" s="108" customFormat="1" ht="350.1" customHeight="1" x14ac:dyDescent="0.2">
      <c r="A592" s="35">
        <f>IF(ISBLANK(D592),"",COUNTA($D$2:D592))</f>
        <v>485</v>
      </c>
      <c r="B592" s="36">
        <f t="shared" si="142"/>
        <v>591</v>
      </c>
      <c r="C592" s="38"/>
      <c r="D592" s="38" t="s">
        <v>668</v>
      </c>
      <c r="E592" s="38" t="s">
        <v>20</v>
      </c>
      <c r="F592" s="39" t="s">
        <v>951</v>
      </c>
      <c r="G592" s="39" t="s">
        <v>53</v>
      </c>
      <c r="H592" s="39" t="s">
        <v>1109</v>
      </c>
      <c r="I592" s="39" t="s">
        <v>1104</v>
      </c>
      <c r="J592" s="38" t="s">
        <v>1099</v>
      </c>
      <c r="K592" s="38">
        <v>1</v>
      </c>
      <c r="L592" s="40">
        <v>43862</v>
      </c>
      <c r="M592" s="40">
        <v>43979</v>
      </c>
      <c r="N592" s="61">
        <f t="shared" si="140"/>
        <v>16.714285714285715</v>
      </c>
      <c r="O592" s="38" t="s">
        <v>1599</v>
      </c>
      <c r="P592" s="38" t="s">
        <v>2590</v>
      </c>
      <c r="Q592" s="38">
        <v>1</v>
      </c>
      <c r="R592" s="42">
        <f t="shared" si="143"/>
        <v>100</v>
      </c>
      <c r="S592" s="43">
        <f t="shared" si="144"/>
        <v>16.714285714285715</v>
      </c>
      <c r="T592" s="43">
        <f t="shared" si="145"/>
        <v>16.714285714285715</v>
      </c>
      <c r="U592" s="43">
        <f t="shared" si="146"/>
        <v>16.714285714285715</v>
      </c>
      <c r="V592" s="38"/>
      <c r="W592" s="44" t="str">
        <f t="shared" si="147"/>
        <v>CUMPLIDA</v>
      </c>
      <c r="X592" s="44" t="str">
        <f t="shared" si="148"/>
        <v>CUMPLIDO</v>
      </c>
      <c r="Y592" s="104" t="s">
        <v>139</v>
      </c>
      <c r="Z592" s="35" t="str">
        <f t="shared" si="153"/>
        <v>H49R14</v>
      </c>
      <c r="AA592" s="45">
        <f t="shared" si="154"/>
        <v>1</v>
      </c>
      <c r="AB592" s="45" t="str">
        <f t="shared" si="155"/>
        <v>H49R14 - 1</v>
      </c>
      <c r="AC592" s="46">
        <f t="shared" si="150"/>
        <v>5</v>
      </c>
      <c r="AD592" s="46">
        <f t="shared" si="151"/>
        <v>5</v>
      </c>
      <c r="AE592" s="46" t="str">
        <f t="shared" si="149"/>
        <v>H49R14.</v>
      </c>
      <c r="AF592" s="46" t="str">
        <f t="shared" si="152"/>
        <v>H49R14</v>
      </c>
      <c r="AG592" s="107"/>
      <c r="AH592" s="107"/>
    </row>
    <row r="593" spans="1:34" s="108" customFormat="1" ht="350.1" customHeight="1" x14ac:dyDescent="0.2">
      <c r="A593" s="35">
        <f>IF(ISBLANK(D593),"",COUNTA($D$2:D593))</f>
        <v>486</v>
      </c>
      <c r="B593" s="36">
        <f t="shared" si="142"/>
        <v>592</v>
      </c>
      <c r="C593" s="38"/>
      <c r="D593" s="38" t="s">
        <v>668</v>
      </c>
      <c r="E593" s="38" t="s">
        <v>20</v>
      </c>
      <c r="F593" s="39" t="s">
        <v>726</v>
      </c>
      <c r="G593" s="39" t="s">
        <v>55</v>
      </c>
      <c r="H593" s="39" t="s">
        <v>474</v>
      </c>
      <c r="I593" s="39" t="s">
        <v>475</v>
      </c>
      <c r="J593" s="38" t="s">
        <v>369</v>
      </c>
      <c r="K593" s="38">
        <v>1</v>
      </c>
      <c r="L593" s="40">
        <v>43040</v>
      </c>
      <c r="M593" s="40">
        <v>43099</v>
      </c>
      <c r="N593" s="61">
        <f t="shared" si="140"/>
        <v>8.4285714285714288</v>
      </c>
      <c r="O593" s="38" t="s">
        <v>1593</v>
      </c>
      <c r="P593" s="36" t="s">
        <v>2499</v>
      </c>
      <c r="Q593" s="38">
        <v>1</v>
      </c>
      <c r="R593" s="42">
        <f t="shared" si="143"/>
        <v>100</v>
      </c>
      <c r="S593" s="43">
        <f t="shared" si="144"/>
        <v>8.4285714285714288</v>
      </c>
      <c r="T593" s="43">
        <f t="shared" si="145"/>
        <v>8.4285714285714288</v>
      </c>
      <c r="U593" s="43">
        <f t="shared" si="146"/>
        <v>8.4285714285714288</v>
      </c>
      <c r="V593" s="38"/>
      <c r="W593" s="44" t="str">
        <f t="shared" si="147"/>
        <v>CUMPLIDA</v>
      </c>
      <c r="X593" s="44" t="str">
        <f t="shared" si="148"/>
        <v>CUMPLIDO</v>
      </c>
      <c r="Y593" s="104" t="s">
        <v>139</v>
      </c>
      <c r="Z593" s="35" t="str">
        <f t="shared" si="153"/>
        <v>H57R14</v>
      </c>
      <c r="AA593" s="45">
        <f t="shared" si="154"/>
        <v>1</v>
      </c>
      <c r="AB593" s="45" t="str">
        <f t="shared" si="155"/>
        <v>H57R14 - 1</v>
      </c>
      <c r="AC593" s="46">
        <f t="shared" si="150"/>
        <v>5</v>
      </c>
      <c r="AD593" s="46">
        <f t="shared" si="151"/>
        <v>5</v>
      </c>
      <c r="AE593" s="46" t="str">
        <f t="shared" si="149"/>
        <v>H57R14.</v>
      </c>
      <c r="AF593" s="46" t="str">
        <f t="shared" si="152"/>
        <v>H57R14</v>
      </c>
      <c r="AG593" s="107"/>
      <c r="AH593" s="107"/>
    </row>
    <row r="594" spans="1:34" s="108" customFormat="1" ht="350.1" customHeight="1" x14ac:dyDescent="0.2">
      <c r="A594" s="35">
        <f>IF(ISBLANK(D594),"",COUNTA($D$2:D594))</f>
        <v>487</v>
      </c>
      <c r="B594" s="36">
        <f t="shared" si="142"/>
        <v>593</v>
      </c>
      <c r="C594" s="38"/>
      <c r="D594" s="38" t="s">
        <v>668</v>
      </c>
      <c r="E594" s="38" t="s">
        <v>18</v>
      </c>
      <c r="F594" s="39" t="s">
        <v>790</v>
      </c>
      <c r="G594" s="39" t="s">
        <v>56</v>
      </c>
      <c r="H594" s="39" t="s">
        <v>1109</v>
      </c>
      <c r="I594" s="39" t="s">
        <v>1104</v>
      </c>
      <c r="J594" s="38" t="s">
        <v>1099</v>
      </c>
      <c r="K594" s="38">
        <v>1</v>
      </c>
      <c r="L594" s="40">
        <v>43862</v>
      </c>
      <c r="M594" s="40">
        <v>43979</v>
      </c>
      <c r="N594" s="61">
        <f t="shared" si="140"/>
        <v>16.714285714285715</v>
      </c>
      <c r="O594" s="38" t="s">
        <v>1599</v>
      </c>
      <c r="P594" s="38" t="s">
        <v>2590</v>
      </c>
      <c r="Q594" s="38">
        <v>1</v>
      </c>
      <c r="R594" s="42">
        <f t="shared" si="143"/>
        <v>100</v>
      </c>
      <c r="S594" s="43">
        <f t="shared" si="144"/>
        <v>16.714285714285715</v>
      </c>
      <c r="T594" s="43">
        <f t="shared" si="145"/>
        <v>16.714285714285715</v>
      </c>
      <c r="U594" s="43">
        <f t="shared" si="146"/>
        <v>16.714285714285715</v>
      </c>
      <c r="V594" s="38"/>
      <c r="W594" s="44" t="str">
        <f t="shared" si="147"/>
        <v>CUMPLIDA</v>
      </c>
      <c r="X594" s="44" t="str">
        <f t="shared" si="148"/>
        <v>CUMPLIDO</v>
      </c>
      <c r="Y594" s="104" t="s">
        <v>139</v>
      </c>
      <c r="Z594" s="35" t="str">
        <f t="shared" si="153"/>
        <v>H59R14</v>
      </c>
      <c r="AA594" s="45">
        <f t="shared" si="154"/>
        <v>1</v>
      </c>
      <c r="AB594" s="45" t="str">
        <f t="shared" si="155"/>
        <v>H59R14 - 1</v>
      </c>
      <c r="AC594" s="46">
        <f t="shared" si="150"/>
        <v>5</v>
      </c>
      <c r="AD594" s="46">
        <f t="shared" si="151"/>
        <v>5</v>
      </c>
      <c r="AE594" s="46" t="str">
        <f t="shared" si="149"/>
        <v>H59R14.</v>
      </c>
      <c r="AF594" s="46" t="str">
        <f t="shared" si="152"/>
        <v>H59R14</v>
      </c>
      <c r="AG594" s="107"/>
      <c r="AH594" s="107"/>
    </row>
    <row r="595" spans="1:34" s="108" customFormat="1" ht="350.1" customHeight="1" x14ac:dyDescent="0.2">
      <c r="A595" s="35">
        <f>IF(ISBLANK(D595),"",COUNTA($D$2:D595))</f>
        <v>488</v>
      </c>
      <c r="B595" s="36">
        <f t="shared" si="142"/>
        <v>594</v>
      </c>
      <c r="C595" s="38"/>
      <c r="D595" s="38" t="s">
        <v>791</v>
      </c>
      <c r="E595" s="38" t="s">
        <v>26</v>
      </c>
      <c r="F595" s="39" t="s">
        <v>792</v>
      </c>
      <c r="G595" s="39" t="s">
        <v>57</v>
      </c>
      <c r="H595" s="39" t="s">
        <v>1115</v>
      </c>
      <c r="I595" s="39" t="s">
        <v>1446</v>
      </c>
      <c r="J595" s="38" t="s">
        <v>1106</v>
      </c>
      <c r="K595" s="38">
        <v>12</v>
      </c>
      <c r="L595" s="40">
        <v>43858</v>
      </c>
      <c r="M595" s="40">
        <v>44196</v>
      </c>
      <c r="N595" s="61">
        <f t="shared" si="140"/>
        <v>48.285714285714285</v>
      </c>
      <c r="O595" s="38" t="s">
        <v>1599</v>
      </c>
      <c r="P595" s="38" t="s">
        <v>2590</v>
      </c>
      <c r="Q595" s="38">
        <v>12</v>
      </c>
      <c r="R595" s="42">
        <f t="shared" si="143"/>
        <v>100</v>
      </c>
      <c r="S595" s="43">
        <f t="shared" si="144"/>
        <v>48.285714285714285</v>
      </c>
      <c r="T595" s="43">
        <f t="shared" si="145"/>
        <v>48.285714285714285</v>
      </c>
      <c r="U595" s="43">
        <f t="shared" si="146"/>
        <v>48.285714285714285</v>
      </c>
      <c r="V595" s="38"/>
      <c r="W595" s="44" t="str">
        <f t="shared" si="147"/>
        <v>CUMPLIDA</v>
      </c>
      <c r="X595" s="44" t="str">
        <f t="shared" si="148"/>
        <v>CUMPLIDO</v>
      </c>
      <c r="Y595" s="104" t="s">
        <v>139</v>
      </c>
      <c r="Z595" s="35" t="str">
        <f t="shared" si="153"/>
        <v>H64R14</v>
      </c>
      <c r="AA595" s="45">
        <f t="shared" si="154"/>
        <v>1</v>
      </c>
      <c r="AB595" s="45" t="str">
        <f t="shared" si="155"/>
        <v>H64R14 - 1</v>
      </c>
      <c r="AC595" s="46">
        <f t="shared" si="150"/>
        <v>5</v>
      </c>
      <c r="AD595" s="46">
        <f t="shared" si="151"/>
        <v>5</v>
      </c>
      <c r="AE595" s="46" t="str">
        <f t="shared" si="149"/>
        <v>H64R14.</v>
      </c>
      <c r="AF595" s="46" t="str">
        <f t="shared" si="152"/>
        <v>H64R14</v>
      </c>
      <c r="AG595" s="107"/>
      <c r="AH595" s="107"/>
    </row>
    <row r="596" spans="1:34" s="108" customFormat="1" ht="350.1" customHeight="1" x14ac:dyDescent="0.2">
      <c r="A596" s="35">
        <f>IF(ISBLANK(D596),"",COUNTA($D$2:D596))</f>
        <v>489</v>
      </c>
      <c r="B596" s="36">
        <f t="shared" si="142"/>
        <v>595</v>
      </c>
      <c r="C596" s="38"/>
      <c r="D596" s="38" t="s">
        <v>776</v>
      </c>
      <c r="E596" s="38" t="s">
        <v>18</v>
      </c>
      <c r="F596" s="39" t="s">
        <v>811</v>
      </c>
      <c r="G596" s="39" t="s">
        <v>58</v>
      </c>
      <c r="H596" s="39" t="s">
        <v>476</v>
      </c>
      <c r="I596" s="39" t="s">
        <v>477</v>
      </c>
      <c r="J596" s="38" t="s">
        <v>369</v>
      </c>
      <c r="K596" s="38">
        <v>1</v>
      </c>
      <c r="L596" s="40">
        <v>43040</v>
      </c>
      <c r="M596" s="40">
        <v>43189</v>
      </c>
      <c r="N596" s="61">
        <f t="shared" si="140"/>
        <v>21.285714285714285</v>
      </c>
      <c r="O596" s="38" t="s">
        <v>1593</v>
      </c>
      <c r="P596" s="36" t="s">
        <v>2499</v>
      </c>
      <c r="Q596" s="38">
        <v>1</v>
      </c>
      <c r="R596" s="42">
        <f t="shared" si="143"/>
        <v>100</v>
      </c>
      <c r="S596" s="43">
        <f t="shared" si="144"/>
        <v>21.285714285714285</v>
      </c>
      <c r="T596" s="43">
        <f t="shared" si="145"/>
        <v>21.285714285714285</v>
      </c>
      <c r="U596" s="43">
        <f t="shared" si="146"/>
        <v>21.285714285714285</v>
      </c>
      <c r="V596" s="38"/>
      <c r="W596" s="44" t="str">
        <f t="shared" si="147"/>
        <v>CUMPLIDA</v>
      </c>
      <c r="X596" s="44" t="str">
        <f t="shared" si="148"/>
        <v>CUMPLIDO</v>
      </c>
      <c r="Y596" s="104" t="s">
        <v>139</v>
      </c>
      <c r="Z596" s="35" t="str">
        <f t="shared" si="153"/>
        <v>H65R14</v>
      </c>
      <c r="AA596" s="45">
        <f t="shared" si="154"/>
        <v>1</v>
      </c>
      <c r="AB596" s="45" t="str">
        <f t="shared" si="155"/>
        <v>H65R14 - 1</v>
      </c>
      <c r="AC596" s="46">
        <f t="shared" si="150"/>
        <v>5</v>
      </c>
      <c r="AD596" s="46">
        <f t="shared" si="151"/>
        <v>5</v>
      </c>
      <c r="AE596" s="46" t="str">
        <f t="shared" si="149"/>
        <v>H65R14.</v>
      </c>
      <c r="AF596" s="46" t="str">
        <f t="shared" si="152"/>
        <v>H65R14</v>
      </c>
      <c r="AG596" s="107"/>
      <c r="AH596" s="107"/>
    </row>
    <row r="597" spans="1:34" s="108" customFormat="1" ht="350.1" customHeight="1" x14ac:dyDescent="0.2">
      <c r="A597" s="35">
        <f>IF(ISBLANK(D597),"",COUNTA($D$2:D597))</f>
        <v>490</v>
      </c>
      <c r="B597" s="36">
        <f t="shared" si="142"/>
        <v>596</v>
      </c>
      <c r="C597" s="38"/>
      <c r="D597" s="38" t="s">
        <v>776</v>
      </c>
      <c r="E597" s="38" t="s">
        <v>18</v>
      </c>
      <c r="F597" s="39" t="s">
        <v>952</v>
      </c>
      <c r="G597" s="39" t="s">
        <v>59</v>
      </c>
      <c r="H597" s="39" t="s">
        <v>478</v>
      </c>
      <c r="I597" s="39" t="s">
        <v>641</v>
      </c>
      <c r="J597" s="38" t="s">
        <v>479</v>
      </c>
      <c r="K597" s="38">
        <v>1</v>
      </c>
      <c r="L597" s="40">
        <v>43040</v>
      </c>
      <c r="M597" s="40">
        <v>43099</v>
      </c>
      <c r="N597" s="61">
        <f t="shared" si="140"/>
        <v>8.4285714285714288</v>
      </c>
      <c r="O597" s="38" t="s">
        <v>1593</v>
      </c>
      <c r="P597" s="36" t="s">
        <v>2499</v>
      </c>
      <c r="Q597" s="38">
        <v>1</v>
      </c>
      <c r="R597" s="42">
        <f t="shared" si="143"/>
        <v>100</v>
      </c>
      <c r="S597" s="43">
        <f t="shared" si="144"/>
        <v>8.4285714285714288</v>
      </c>
      <c r="T597" s="43">
        <f t="shared" si="145"/>
        <v>8.4285714285714288</v>
      </c>
      <c r="U597" s="43">
        <f t="shared" si="146"/>
        <v>8.4285714285714288</v>
      </c>
      <c r="V597" s="38"/>
      <c r="W597" s="44" t="str">
        <f t="shared" si="147"/>
        <v>CUMPLIDA</v>
      </c>
      <c r="X597" s="44" t="str">
        <f t="shared" si="148"/>
        <v>CUMPLIDO</v>
      </c>
      <c r="Y597" s="104" t="s">
        <v>139</v>
      </c>
      <c r="Z597" s="35" t="str">
        <f t="shared" si="153"/>
        <v>H66R14</v>
      </c>
      <c r="AA597" s="45">
        <f t="shared" si="154"/>
        <v>1</v>
      </c>
      <c r="AB597" s="45" t="str">
        <f t="shared" si="155"/>
        <v>H66R14 - 1</v>
      </c>
      <c r="AC597" s="46">
        <f t="shared" si="150"/>
        <v>5</v>
      </c>
      <c r="AD597" s="46">
        <f t="shared" si="151"/>
        <v>5</v>
      </c>
      <c r="AE597" s="46" t="str">
        <f t="shared" si="149"/>
        <v>H66R14.</v>
      </c>
      <c r="AF597" s="46" t="str">
        <f t="shared" si="152"/>
        <v>H66R14</v>
      </c>
      <c r="AG597" s="107"/>
      <c r="AH597" s="107"/>
    </row>
    <row r="598" spans="1:34" s="108" customFormat="1" ht="350.1" customHeight="1" x14ac:dyDescent="0.2">
      <c r="A598" s="35">
        <f>IF(ISBLANK(D598),"",COUNTA($D$2:D598))</f>
        <v>491</v>
      </c>
      <c r="B598" s="36">
        <f t="shared" si="142"/>
        <v>597</v>
      </c>
      <c r="C598" s="38"/>
      <c r="D598" s="38" t="s">
        <v>668</v>
      </c>
      <c r="E598" s="38" t="s">
        <v>18</v>
      </c>
      <c r="F598" s="39" t="s">
        <v>435</v>
      </c>
      <c r="G598" s="39" t="s">
        <v>60</v>
      </c>
      <c r="H598" s="39" t="s">
        <v>436</v>
      </c>
      <c r="I598" s="39" t="s">
        <v>437</v>
      </c>
      <c r="J598" s="38" t="s">
        <v>438</v>
      </c>
      <c r="K598" s="38">
        <v>1</v>
      </c>
      <c r="L598" s="40">
        <v>43040</v>
      </c>
      <c r="M598" s="40">
        <v>43099</v>
      </c>
      <c r="N598" s="61">
        <f t="shared" si="140"/>
        <v>8.4285714285714288</v>
      </c>
      <c r="O598" s="38" t="s">
        <v>418</v>
      </c>
      <c r="P598" s="36" t="s">
        <v>2499</v>
      </c>
      <c r="Q598" s="38">
        <v>1</v>
      </c>
      <c r="R598" s="42">
        <f t="shared" si="143"/>
        <v>100</v>
      </c>
      <c r="S598" s="43">
        <f t="shared" si="144"/>
        <v>8.4285714285714288</v>
      </c>
      <c r="T598" s="43">
        <f t="shared" si="145"/>
        <v>8.4285714285714288</v>
      </c>
      <c r="U598" s="43">
        <f t="shared" si="146"/>
        <v>8.4285714285714288</v>
      </c>
      <c r="V598" s="38"/>
      <c r="W598" s="44" t="str">
        <f t="shared" si="147"/>
        <v>CUMPLIDA</v>
      </c>
      <c r="X598" s="44" t="str">
        <f t="shared" si="148"/>
        <v>CUMPLIDO</v>
      </c>
      <c r="Y598" s="104" t="s">
        <v>139</v>
      </c>
      <c r="Z598" s="35" t="str">
        <f t="shared" si="153"/>
        <v>H69R14</v>
      </c>
      <c r="AA598" s="45">
        <f t="shared" si="154"/>
        <v>1</v>
      </c>
      <c r="AB598" s="45" t="str">
        <f t="shared" si="155"/>
        <v>H69R14 - 1</v>
      </c>
      <c r="AC598" s="46">
        <f t="shared" si="150"/>
        <v>5</v>
      </c>
      <c r="AD598" s="46">
        <f t="shared" si="151"/>
        <v>5</v>
      </c>
      <c r="AE598" s="46" t="str">
        <f t="shared" si="149"/>
        <v>H69R14.</v>
      </c>
      <c r="AF598" s="46" t="str">
        <f t="shared" si="152"/>
        <v>H69R14</v>
      </c>
      <c r="AG598" s="107"/>
      <c r="AH598" s="107"/>
    </row>
    <row r="599" spans="1:34" s="108" customFormat="1" ht="350.1" customHeight="1" x14ac:dyDescent="0.2">
      <c r="A599" s="35">
        <f>IF(ISBLANK(D599),"",COUNTA($D$2:D599))</f>
        <v>492</v>
      </c>
      <c r="B599" s="36">
        <f t="shared" si="142"/>
        <v>598</v>
      </c>
      <c r="C599" s="38"/>
      <c r="D599" s="38" t="s">
        <v>776</v>
      </c>
      <c r="E599" s="38" t="s">
        <v>18</v>
      </c>
      <c r="F599" s="39" t="s">
        <v>440</v>
      </c>
      <c r="G599" s="39" t="s">
        <v>441</v>
      </c>
      <c r="H599" s="39" t="s">
        <v>439</v>
      </c>
      <c r="I599" s="39" t="s">
        <v>442</v>
      </c>
      <c r="J599" s="38" t="s">
        <v>443</v>
      </c>
      <c r="K599" s="38">
        <v>5</v>
      </c>
      <c r="L599" s="40">
        <v>43040</v>
      </c>
      <c r="M599" s="40">
        <v>43403</v>
      </c>
      <c r="N599" s="61">
        <f t="shared" si="140"/>
        <v>51.857142857142854</v>
      </c>
      <c r="O599" s="38" t="s">
        <v>418</v>
      </c>
      <c r="P599" s="36" t="s">
        <v>2499</v>
      </c>
      <c r="Q599" s="38">
        <v>5</v>
      </c>
      <c r="R599" s="42">
        <f t="shared" si="143"/>
        <v>100</v>
      </c>
      <c r="S599" s="43">
        <f t="shared" si="144"/>
        <v>51.857142857142854</v>
      </c>
      <c r="T599" s="43">
        <f t="shared" si="145"/>
        <v>51.857142857142854</v>
      </c>
      <c r="U599" s="43">
        <f t="shared" si="146"/>
        <v>51.857142857142854</v>
      </c>
      <c r="V599" s="38"/>
      <c r="W599" s="44" t="str">
        <f t="shared" si="147"/>
        <v>CUMPLIDA</v>
      </c>
      <c r="X599" s="44" t="str">
        <f t="shared" si="148"/>
        <v>CUMPLIDO</v>
      </c>
      <c r="Y599" s="104" t="s">
        <v>139</v>
      </c>
      <c r="Z599" s="35" t="str">
        <f t="shared" si="153"/>
        <v>H70R14</v>
      </c>
      <c r="AA599" s="45">
        <f t="shared" si="154"/>
        <v>1</v>
      </c>
      <c r="AB599" s="45" t="str">
        <f t="shared" si="155"/>
        <v>H70R14 - 1</v>
      </c>
      <c r="AC599" s="46">
        <f t="shared" si="150"/>
        <v>5</v>
      </c>
      <c r="AD599" s="46">
        <f t="shared" si="151"/>
        <v>5</v>
      </c>
      <c r="AE599" s="46" t="str">
        <f t="shared" si="149"/>
        <v>H70R14.</v>
      </c>
      <c r="AF599" s="46" t="str">
        <f t="shared" si="152"/>
        <v>H70R14</v>
      </c>
      <c r="AG599" s="107"/>
      <c r="AH599" s="107"/>
    </row>
    <row r="600" spans="1:34" s="108" customFormat="1" ht="350.1" customHeight="1" x14ac:dyDescent="0.2">
      <c r="A600" s="35">
        <f>IF(ISBLANK(D600),"",COUNTA($D$2:D600))</f>
        <v>493</v>
      </c>
      <c r="B600" s="36">
        <f t="shared" si="142"/>
        <v>599</v>
      </c>
      <c r="C600" s="38"/>
      <c r="D600" s="38" t="s">
        <v>776</v>
      </c>
      <c r="E600" s="38" t="s">
        <v>23</v>
      </c>
      <c r="F600" s="39" t="s">
        <v>552</v>
      </c>
      <c r="G600" s="39" t="s">
        <v>61</v>
      </c>
      <c r="H600" s="39" t="s">
        <v>550</v>
      </c>
      <c r="I600" s="39" t="s">
        <v>551</v>
      </c>
      <c r="J600" s="38" t="s">
        <v>7</v>
      </c>
      <c r="K600" s="38">
        <v>1</v>
      </c>
      <c r="L600" s="40">
        <v>43040</v>
      </c>
      <c r="M600" s="40">
        <v>43281</v>
      </c>
      <c r="N600" s="61">
        <f t="shared" si="140"/>
        <v>34.428571428571431</v>
      </c>
      <c r="O600" s="38" t="s">
        <v>1595</v>
      </c>
      <c r="P600" s="36" t="s">
        <v>2499</v>
      </c>
      <c r="Q600" s="38">
        <v>0.3</v>
      </c>
      <c r="R600" s="42">
        <f t="shared" si="143"/>
        <v>30</v>
      </c>
      <c r="S600" s="43">
        <f t="shared" si="144"/>
        <v>10.328571428571429</v>
      </c>
      <c r="T600" s="43">
        <f t="shared" si="145"/>
        <v>10.328571428571429</v>
      </c>
      <c r="U600" s="43">
        <f t="shared" si="146"/>
        <v>34.428571428571431</v>
      </c>
      <c r="V600" s="38"/>
      <c r="W600" s="44" t="str">
        <f t="shared" si="147"/>
        <v>VENCIDA</v>
      </c>
      <c r="X600" s="44" t="str">
        <f t="shared" si="148"/>
        <v>VENCIDO</v>
      </c>
      <c r="Y600" s="104" t="s">
        <v>139</v>
      </c>
      <c r="Z600" s="35" t="str">
        <f t="shared" si="153"/>
        <v>H71R14</v>
      </c>
      <c r="AA600" s="45">
        <f t="shared" si="154"/>
        <v>1</v>
      </c>
      <c r="AB600" s="45" t="str">
        <f t="shared" si="155"/>
        <v>H71R14 - 1</v>
      </c>
      <c r="AC600" s="46">
        <f t="shared" si="150"/>
        <v>1</v>
      </c>
      <c r="AD600" s="46">
        <f t="shared" si="151"/>
        <v>1</v>
      </c>
      <c r="AE600" s="46" t="str">
        <f t="shared" si="149"/>
        <v>H71R14.</v>
      </c>
      <c r="AF600" s="46" t="str">
        <f t="shared" si="152"/>
        <v>H71R14</v>
      </c>
      <c r="AG600" s="107"/>
      <c r="AH600" s="107"/>
    </row>
    <row r="601" spans="1:34" s="108" customFormat="1" ht="350.1" customHeight="1" x14ac:dyDescent="0.2">
      <c r="A601" s="35">
        <f>IF(ISBLANK(D601),"",COUNTA($D$2:D601))</f>
        <v>494</v>
      </c>
      <c r="B601" s="36">
        <f t="shared" si="142"/>
        <v>600</v>
      </c>
      <c r="C601" s="38"/>
      <c r="D601" s="38" t="s">
        <v>778</v>
      </c>
      <c r="E601" s="38" t="s">
        <v>18</v>
      </c>
      <c r="F601" s="39" t="s">
        <v>953</v>
      </c>
      <c r="G601" s="39" t="s">
        <v>62</v>
      </c>
      <c r="H601" s="39" t="s">
        <v>553</v>
      </c>
      <c r="I601" s="39" t="s">
        <v>554</v>
      </c>
      <c r="J601" s="38" t="s">
        <v>555</v>
      </c>
      <c r="K601" s="38">
        <v>1</v>
      </c>
      <c r="L601" s="40">
        <v>43040</v>
      </c>
      <c r="M601" s="40">
        <v>43099</v>
      </c>
      <c r="N601" s="61">
        <f t="shared" ref="N601:N645" si="156">(+M601-L601)/7</f>
        <v>8.4285714285714288</v>
      </c>
      <c r="O601" s="38" t="s">
        <v>1595</v>
      </c>
      <c r="P601" s="36" t="s">
        <v>2499</v>
      </c>
      <c r="Q601" s="38">
        <v>1</v>
      </c>
      <c r="R601" s="42">
        <f t="shared" si="143"/>
        <v>100</v>
      </c>
      <c r="S601" s="43">
        <f t="shared" si="144"/>
        <v>8.4285714285714288</v>
      </c>
      <c r="T601" s="43">
        <f t="shared" si="145"/>
        <v>8.4285714285714288</v>
      </c>
      <c r="U601" s="43">
        <f t="shared" si="146"/>
        <v>8.4285714285714288</v>
      </c>
      <c r="V601" s="38"/>
      <c r="W601" s="44" t="str">
        <f t="shared" si="147"/>
        <v>CUMPLIDA</v>
      </c>
      <c r="X601" s="44" t="str">
        <f t="shared" si="148"/>
        <v>CUMPLIDO</v>
      </c>
      <c r="Y601" s="104" t="s">
        <v>139</v>
      </c>
      <c r="Z601" s="35" t="str">
        <f t="shared" si="153"/>
        <v>H74R14</v>
      </c>
      <c r="AA601" s="45">
        <f t="shared" si="154"/>
        <v>1</v>
      </c>
      <c r="AB601" s="45" t="str">
        <f t="shared" si="155"/>
        <v>H74R14 - 1</v>
      </c>
      <c r="AC601" s="46">
        <f t="shared" si="150"/>
        <v>5</v>
      </c>
      <c r="AD601" s="46">
        <f t="shared" si="151"/>
        <v>5</v>
      </c>
      <c r="AE601" s="46" t="str">
        <f t="shared" si="149"/>
        <v>H74R14.</v>
      </c>
      <c r="AF601" s="46" t="str">
        <f t="shared" si="152"/>
        <v>H74R14</v>
      </c>
      <c r="AG601" s="107"/>
      <c r="AH601" s="107"/>
    </row>
    <row r="602" spans="1:34" s="108" customFormat="1" ht="350.1" customHeight="1" x14ac:dyDescent="0.2">
      <c r="A602" s="35">
        <f>IF(ISBLANK(D602),"",COUNTA($D$2:D602))</f>
        <v>495</v>
      </c>
      <c r="B602" s="36">
        <f t="shared" si="142"/>
        <v>601</v>
      </c>
      <c r="C602" s="38"/>
      <c r="D602" s="38" t="s">
        <v>776</v>
      </c>
      <c r="E602" s="38" t="s">
        <v>29</v>
      </c>
      <c r="F602" s="39" t="s">
        <v>810</v>
      </c>
      <c r="G602" s="39" t="s">
        <v>63</v>
      </c>
      <c r="H602" s="39" t="s">
        <v>1126</v>
      </c>
      <c r="I602" s="39" t="s">
        <v>228</v>
      </c>
      <c r="J602" s="45" t="s">
        <v>40</v>
      </c>
      <c r="K602" s="45">
        <v>3</v>
      </c>
      <c r="L602" s="113">
        <v>43040</v>
      </c>
      <c r="M602" s="113">
        <v>43342</v>
      </c>
      <c r="N602" s="61">
        <f t="shared" si="156"/>
        <v>43.142857142857146</v>
      </c>
      <c r="O602" s="45" t="s">
        <v>1588</v>
      </c>
      <c r="P602" s="38" t="s">
        <v>2499</v>
      </c>
      <c r="Q602" s="38">
        <v>3</v>
      </c>
      <c r="R602" s="42">
        <f t="shared" si="143"/>
        <v>100</v>
      </c>
      <c r="S602" s="43">
        <f t="shared" si="144"/>
        <v>43.142857142857146</v>
      </c>
      <c r="T602" s="43">
        <f t="shared" si="145"/>
        <v>43.142857142857146</v>
      </c>
      <c r="U602" s="43">
        <f t="shared" si="146"/>
        <v>43.142857142857146</v>
      </c>
      <c r="V602" s="38"/>
      <c r="W602" s="44" t="str">
        <f t="shared" si="147"/>
        <v>CUMPLIDA</v>
      </c>
      <c r="X602" s="44" t="str">
        <f t="shared" si="148"/>
        <v>CUMPLIDO</v>
      </c>
      <c r="Y602" s="104" t="s">
        <v>139</v>
      </c>
      <c r="Z602" s="35" t="str">
        <f t="shared" si="153"/>
        <v>H79R14</v>
      </c>
      <c r="AA602" s="45">
        <f t="shared" si="154"/>
        <v>1</v>
      </c>
      <c r="AB602" s="45" t="str">
        <f t="shared" si="155"/>
        <v>H79R14 - 1</v>
      </c>
      <c r="AC602" s="46">
        <f t="shared" si="150"/>
        <v>5</v>
      </c>
      <c r="AD602" s="46">
        <f t="shared" si="151"/>
        <v>5</v>
      </c>
      <c r="AE602" s="46" t="str">
        <f t="shared" si="149"/>
        <v>H79R14.</v>
      </c>
      <c r="AF602" s="46" t="str">
        <f t="shared" si="152"/>
        <v>H79R14</v>
      </c>
      <c r="AG602" s="107"/>
      <c r="AH602" s="107"/>
    </row>
    <row r="603" spans="1:34" s="108" customFormat="1" ht="350.1" customHeight="1" x14ac:dyDescent="0.2">
      <c r="A603" s="35">
        <f>IF(ISBLANK(D603),"",COUNTA($D$2:D603))</f>
        <v>496</v>
      </c>
      <c r="B603" s="36">
        <f t="shared" si="142"/>
        <v>602</v>
      </c>
      <c r="C603" s="38"/>
      <c r="D603" s="38" t="s">
        <v>776</v>
      </c>
      <c r="E603" s="38" t="s">
        <v>18</v>
      </c>
      <c r="F603" s="39" t="s">
        <v>793</v>
      </c>
      <c r="G603" s="39" t="s">
        <v>166</v>
      </c>
      <c r="H603" s="39" t="s">
        <v>230</v>
      </c>
      <c r="I603" s="39" t="s">
        <v>229</v>
      </c>
      <c r="J603" s="45" t="s">
        <v>40</v>
      </c>
      <c r="K603" s="45">
        <v>3</v>
      </c>
      <c r="L603" s="113">
        <v>43040</v>
      </c>
      <c r="M603" s="113">
        <v>43342</v>
      </c>
      <c r="N603" s="61">
        <f t="shared" si="156"/>
        <v>43.142857142857146</v>
      </c>
      <c r="O603" s="38" t="s">
        <v>1588</v>
      </c>
      <c r="P603" s="38" t="s">
        <v>2499</v>
      </c>
      <c r="Q603" s="38">
        <v>3</v>
      </c>
      <c r="R603" s="42">
        <f t="shared" si="143"/>
        <v>100</v>
      </c>
      <c r="S603" s="43">
        <f t="shared" si="144"/>
        <v>43.142857142857146</v>
      </c>
      <c r="T603" s="43">
        <f t="shared" si="145"/>
        <v>43.142857142857146</v>
      </c>
      <c r="U603" s="43">
        <f t="shared" si="146"/>
        <v>43.142857142857146</v>
      </c>
      <c r="V603" s="38"/>
      <c r="W603" s="44" t="str">
        <f t="shared" si="147"/>
        <v>CUMPLIDA</v>
      </c>
      <c r="X603" s="44" t="str">
        <f t="shared" si="148"/>
        <v>CUMPLIDO</v>
      </c>
      <c r="Y603" s="104" t="s">
        <v>139</v>
      </c>
      <c r="Z603" s="35" t="str">
        <f t="shared" si="153"/>
        <v>H81R14</v>
      </c>
      <c r="AA603" s="45">
        <f t="shared" si="154"/>
        <v>1</v>
      </c>
      <c r="AB603" s="45" t="str">
        <f t="shared" si="155"/>
        <v>H81R14 - 1</v>
      </c>
      <c r="AC603" s="46">
        <f t="shared" si="150"/>
        <v>5</v>
      </c>
      <c r="AD603" s="46">
        <f t="shared" si="151"/>
        <v>5</v>
      </c>
      <c r="AE603" s="46" t="str">
        <f t="shared" si="149"/>
        <v>H81R14.</v>
      </c>
      <c r="AF603" s="46" t="str">
        <f t="shared" si="152"/>
        <v>H81R14</v>
      </c>
      <c r="AG603" s="107"/>
      <c r="AH603" s="107"/>
    </row>
    <row r="604" spans="1:34" s="108" customFormat="1" ht="350.1" customHeight="1" x14ac:dyDescent="0.2">
      <c r="A604" s="35">
        <f>IF(ISBLANK(D604),"",COUNTA($D$2:D604))</f>
        <v>497</v>
      </c>
      <c r="B604" s="36">
        <f t="shared" si="142"/>
        <v>603</v>
      </c>
      <c r="C604" s="38"/>
      <c r="D604" s="38" t="s">
        <v>668</v>
      </c>
      <c r="E604" s="38" t="s">
        <v>18</v>
      </c>
      <c r="F604" s="39" t="s">
        <v>809</v>
      </c>
      <c r="G604" s="39" t="s">
        <v>54</v>
      </c>
      <c r="H604" s="39" t="s">
        <v>231</v>
      </c>
      <c r="I604" s="39" t="s">
        <v>229</v>
      </c>
      <c r="J604" s="45" t="s">
        <v>40</v>
      </c>
      <c r="K604" s="45">
        <v>3</v>
      </c>
      <c r="L604" s="113">
        <v>43040</v>
      </c>
      <c r="M604" s="113">
        <v>43342</v>
      </c>
      <c r="N604" s="61">
        <f t="shared" si="156"/>
        <v>43.142857142857146</v>
      </c>
      <c r="O604" s="38" t="s">
        <v>1588</v>
      </c>
      <c r="P604" s="38" t="s">
        <v>2499</v>
      </c>
      <c r="Q604" s="38">
        <v>3</v>
      </c>
      <c r="R604" s="42">
        <f t="shared" si="143"/>
        <v>100</v>
      </c>
      <c r="S604" s="43">
        <f t="shared" si="144"/>
        <v>43.142857142857146</v>
      </c>
      <c r="T604" s="43">
        <f t="shared" si="145"/>
        <v>43.142857142857146</v>
      </c>
      <c r="U604" s="43">
        <f t="shared" si="146"/>
        <v>43.142857142857146</v>
      </c>
      <c r="V604" s="38"/>
      <c r="W604" s="44" t="str">
        <f t="shared" si="147"/>
        <v>CUMPLIDA</v>
      </c>
      <c r="X604" s="44" t="str">
        <f t="shared" si="148"/>
        <v>CUMPLIDO</v>
      </c>
      <c r="Y604" s="104" t="s">
        <v>139</v>
      </c>
      <c r="Z604" s="35" t="str">
        <f t="shared" si="153"/>
        <v>H83R14</v>
      </c>
      <c r="AA604" s="45">
        <f t="shared" si="154"/>
        <v>1</v>
      </c>
      <c r="AB604" s="45" t="str">
        <f t="shared" si="155"/>
        <v>H83R14 - 1</v>
      </c>
      <c r="AC604" s="46">
        <f t="shared" si="150"/>
        <v>5</v>
      </c>
      <c r="AD604" s="46">
        <f t="shared" si="151"/>
        <v>5</v>
      </c>
      <c r="AE604" s="46" t="str">
        <f t="shared" si="149"/>
        <v>H83R14.</v>
      </c>
      <c r="AF604" s="46" t="str">
        <f t="shared" si="152"/>
        <v>H83R14</v>
      </c>
      <c r="AG604" s="107"/>
      <c r="AH604" s="107"/>
    </row>
    <row r="605" spans="1:34" s="108" customFormat="1" ht="350.1" customHeight="1" x14ac:dyDescent="0.2">
      <c r="A605" s="35">
        <f>IF(ISBLANK(D605),"",COUNTA($D$2:D605))</f>
        <v>498</v>
      </c>
      <c r="B605" s="36">
        <f t="shared" si="142"/>
        <v>604</v>
      </c>
      <c r="C605" s="38"/>
      <c r="D605" s="38" t="s">
        <v>668</v>
      </c>
      <c r="E605" s="38" t="s">
        <v>29</v>
      </c>
      <c r="F605" s="39" t="s">
        <v>954</v>
      </c>
      <c r="G605" s="39" t="s">
        <v>64</v>
      </c>
      <c r="H605" s="39" t="s">
        <v>232</v>
      </c>
      <c r="I605" s="39" t="s">
        <v>229</v>
      </c>
      <c r="J605" s="45" t="s">
        <v>40</v>
      </c>
      <c r="K605" s="45">
        <v>3</v>
      </c>
      <c r="L605" s="113">
        <v>43040</v>
      </c>
      <c r="M605" s="113">
        <v>43342</v>
      </c>
      <c r="N605" s="61">
        <f t="shared" si="156"/>
        <v>43.142857142857146</v>
      </c>
      <c r="O605" s="38" t="s">
        <v>1588</v>
      </c>
      <c r="P605" s="38" t="s">
        <v>2499</v>
      </c>
      <c r="Q605" s="38">
        <v>3</v>
      </c>
      <c r="R605" s="42">
        <f t="shared" si="143"/>
        <v>100</v>
      </c>
      <c r="S605" s="43">
        <f t="shared" si="144"/>
        <v>43.142857142857146</v>
      </c>
      <c r="T605" s="43">
        <f t="shared" si="145"/>
        <v>43.142857142857146</v>
      </c>
      <c r="U605" s="43">
        <f t="shared" si="146"/>
        <v>43.142857142857146</v>
      </c>
      <c r="V605" s="38"/>
      <c r="W605" s="44" t="str">
        <f t="shared" si="147"/>
        <v>CUMPLIDA</v>
      </c>
      <c r="X605" s="44" t="str">
        <f t="shared" si="148"/>
        <v>CUMPLIDO</v>
      </c>
      <c r="Y605" s="104" t="s">
        <v>139</v>
      </c>
      <c r="Z605" s="35" t="str">
        <f t="shared" si="153"/>
        <v>H84R14</v>
      </c>
      <c r="AA605" s="45">
        <f t="shared" si="154"/>
        <v>1</v>
      </c>
      <c r="AB605" s="45" t="str">
        <f t="shared" si="155"/>
        <v>H84R14 - 1</v>
      </c>
      <c r="AC605" s="46">
        <f t="shared" si="150"/>
        <v>5</v>
      </c>
      <c r="AD605" s="46">
        <f t="shared" si="151"/>
        <v>5</v>
      </c>
      <c r="AE605" s="46" t="str">
        <f t="shared" si="149"/>
        <v>H84R14.</v>
      </c>
      <c r="AF605" s="46" t="str">
        <f t="shared" si="152"/>
        <v>H84R14</v>
      </c>
      <c r="AG605" s="107"/>
      <c r="AH605" s="107"/>
    </row>
    <row r="606" spans="1:34" s="108" customFormat="1" ht="350.1" customHeight="1" x14ac:dyDescent="0.2">
      <c r="A606" s="35">
        <f>IF(ISBLANK(D606),"",COUNTA($D$2:D606))</f>
        <v>499</v>
      </c>
      <c r="B606" s="36">
        <f t="shared" si="142"/>
        <v>605</v>
      </c>
      <c r="C606" s="38"/>
      <c r="D606" s="38" t="s">
        <v>668</v>
      </c>
      <c r="E606" s="38" t="s">
        <v>18</v>
      </c>
      <c r="F606" s="39" t="s">
        <v>955</v>
      </c>
      <c r="G606" s="39" t="s">
        <v>65</v>
      </c>
      <c r="H606" s="39" t="s">
        <v>233</v>
      </c>
      <c r="I606" s="39" t="s">
        <v>229</v>
      </c>
      <c r="J606" s="45" t="s">
        <v>40</v>
      </c>
      <c r="K606" s="45">
        <v>3</v>
      </c>
      <c r="L606" s="113">
        <v>43040</v>
      </c>
      <c r="M606" s="113">
        <v>43342</v>
      </c>
      <c r="N606" s="61">
        <f t="shared" si="156"/>
        <v>43.142857142857146</v>
      </c>
      <c r="O606" s="38" t="s">
        <v>1588</v>
      </c>
      <c r="P606" s="38" t="s">
        <v>2499</v>
      </c>
      <c r="Q606" s="38">
        <v>3</v>
      </c>
      <c r="R606" s="42">
        <f t="shared" si="143"/>
        <v>100</v>
      </c>
      <c r="S606" s="43">
        <f t="shared" si="144"/>
        <v>43.142857142857146</v>
      </c>
      <c r="T606" s="43">
        <f t="shared" si="145"/>
        <v>43.142857142857146</v>
      </c>
      <c r="U606" s="43">
        <f t="shared" si="146"/>
        <v>43.142857142857146</v>
      </c>
      <c r="V606" s="38"/>
      <c r="W606" s="44" t="str">
        <f t="shared" si="147"/>
        <v>CUMPLIDA</v>
      </c>
      <c r="X606" s="44" t="str">
        <f t="shared" si="148"/>
        <v>CUMPLIDO</v>
      </c>
      <c r="Y606" s="104" t="s">
        <v>139</v>
      </c>
      <c r="Z606" s="35" t="str">
        <f t="shared" si="153"/>
        <v>H85R14</v>
      </c>
      <c r="AA606" s="45">
        <f t="shared" si="154"/>
        <v>1</v>
      </c>
      <c r="AB606" s="45" t="str">
        <f t="shared" si="155"/>
        <v>H85R14 - 1</v>
      </c>
      <c r="AC606" s="46">
        <f t="shared" si="150"/>
        <v>5</v>
      </c>
      <c r="AD606" s="46">
        <f t="shared" si="151"/>
        <v>5</v>
      </c>
      <c r="AE606" s="46" t="str">
        <f t="shared" si="149"/>
        <v>H85R14.</v>
      </c>
      <c r="AF606" s="46" t="str">
        <f t="shared" si="152"/>
        <v>H85R14</v>
      </c>
      <c r="AG606" s="107"/>
      <c r="AH606" s="107"/>
    </row>
    <row r="607" spans="1:34" s="108" customFormat="1" ht="350.1" customHeight="1" x14ac:dyDescent="0.2">
      <c r="A607" s="35">
        <f>IF(ISBLANK(D607),"",COUNTA($D$2:D607))</f>
        <v>500</v>
      </c>
      <c r="B607" s="36">
        <f t="shared" si="142"/>
        <v>606</v>
      </c>
      <c r="C607" s="38"/>
      <c r="D607" s="38" t="s">
        <v>668</v>
      </c>
      <c r="E607" s="38" t="s">
        <v>29</v>
      </c>
      <c r="F607" s="39" t="s">
        <v>956</v>
      </c>
      <c r="G607" s="39" t="s">
        <v>67</v>
      </c>
      <c r="H607" s="39" t="s">
        <v>556</v>
      </c>
      <c r="I607" s="39" t="s">
        <v>557</v>
      </c>
      <c r="J607" s="38" t="s">
        <v>8</v>
      </c>
      <c r="K607" s="38">
        <v>1</v>
      </c>
      <c r="L607" s="40">
        <v>43040</v>
      </c>
      <c r="M607" s="40">
        <v>43099</v>
      </c>
      <c r="N607" s="61">
        <f t="shared" si="156"/>
        <v>8.4285714285714288</v>
      </c>
      <c r="O607" s="38" t="s">
        <v>1595</v>
      </c>
      <c r="P607" s="36" t="s">
        <v>2499</v>
      </c>
      <c r="Q607" s="38">
        <v>1</v>
      </c>
      <c r="R607" s="42">
        <f t="shared" si="143"/>
        <v>100</v>
      </c>
      <c r="S607" s="43">
        <f t="shared" si="144"/>
        <v>8.4285714285714288</v>
      </c>
      <c r="T607" s="43">
        <f t="shared" si="145"/>
        <v>8.4285714285714288</v>
      </c>
      <c r="U607" s="43">
        <f t="shared" si="146"/>
        <v>8.4285714285714288</v>
      </c>
      <c r="V607" s="38"/>
      <c r="W607" s="44" t="str">
        <f t="shared" si="147"/>
        <v>CUMPLIDA</v>
      </c>
      <c r="X607" s="44" t="str">
        <f t="shared" si="148"/>
        <v>CUMPLIDO</v>
      </c>
      <c r="Y607" s="104" t="s">
        <v>139</v>
      </c>
      <c r="Z607" s="35" t="str">
        <f t="shared" si="153"/>
        <v>H99R14</v>
      </c>
      <c r="AA607" s="45">
        <f t="shared" si="154"/>
        <v>1</v>
      </c>
      <c r="AB607" s="45" t="str">
        <f t="shared" si="155"/>
        <v>H99R14 - 1</v>
      </c>
      <c r="AC607" s="46">
        <f t="shared" si="150"/>
        <v>5</v>
      </c>
      <c r="AD607" s="46">
        <f t="shared" si="151"/>
        <v>5</v>
      </c>
      <c r="AE607" s="46" t="str">
        <f t="shared" si="149"/>
        <v>H99R14.</v>
      </c>
      <c r="AF607" s="46" t="str">
        <f t="shared" si="152"/>
        <v>H99R14</v>
      </c>
      <c r="AG607" s="107"/>
      <c r="AH607" s="107"/>
    </row>
    <row r="608" spans="1:34" s="108" customFormat="1" ht="350.1" customHeight="1" x14ac:dyDescent="0.2">
      <c r="A608" s="35">
        <f>IF(ISBLANK(D608),"",COUNTA($D$2:D608))</f>
        <v>501</v>
      </c>
      <c r="B608" s="36">
        <f t="shared" si="142"/>
        <v>607</v>
      </c>
      <c r="C608" s="38"/>
      <c r="D608" s="38" t="s">
        <v>668</v>
      </c>
      <c r="E608" s="38" t="s">
        <v>29</v>
      </c>
      <c r="F608" s="39" t="s">
        <v>794</v>
      </c>
      <c r="G608" s="39" t="s">
        <v>68</v>
      </c>
      <c r="H608" s="39" t="s">
        <v>558</v>
      </c>
      <c r="I608" s="39" t="s">
        <v>559</v>
      </c>
      <c r="J608" s="38" t="s">
        <v>529</v>
      </c>
      <c r="K608" s="38">
        <v>1</v>
      </c>
      <c r="L608" s="40">
        <v>43040</v>
      </c>
      <c r="M608" s="40">
        <v>43099</v>
      </c>
      <c r="N608" s="61">
        <f t="shared" si="156"/>
        <v>8.4285714285714288</v>
      </c>
      <c r="O608" s="38" t="s">
        <v>1595</v>
      </c>
      <c r="P608" s="36" t="s">
        <v>2499</v>
      </c>
      <c r="Q608" s="38">
        <v>1</v>
      </c>
      <c r="R608" s="42">
        <f t="shared" si="143"/>
        <v>100</v>
      </c>
      <c r="S608" s="43">
        <f t="shared" si="144"/>
        <v>8.4285714285714288</v>
      </c>
      <c r="T608" s="43">
        <f t="shared" si="145"/>
        <v>8.4285714285714288</v>
      </c>
      <c r="U608" s="43">
        <f t="shared" si="146"/>
        <v>8.4285714285714288</v>
      </c>
      <c r="V608" s="38"/>
      <c r="W608" s="44" t="str">
        <f t="shared" si="147"/>
        <v>CUMPLIDA</v>
      </c>
      <c r="X608" s="44" t="str">
        <f t="shared" si="148"/>
        <v>CUMPLIDO</v>
      </c>
      <c r="Y608" s="104" t="s">
        <v>139</v>
      </c>
      <c r="Z608" s="35" t="str">
        <f t="shared" si="153"/>
        <v>H103R14</v>
      </c>
      <c r="AA608" s="45">
        <f t="shared" si="154"/>
        <v>1</v>
      </c>
      <c r="AB608" s="45" t="str">
        <f t="shared" si="155"/>
        <v>H103R14 - 1</v>
      </c>
      <c r="AC608" s="46">
        <f t="shared" si="150"/>
        <v>5</v>
      </c>
      <c r="AD608" s="46">
        <f t="shared" si="151"/>
        <v>5</v>
      </c>
      <c r="AE608" s="46" t="str">
        <f t="shared" si="149"/>
        <v>H103R14.</v>
      </c>
      <c r="AF608" s="46" t="str">
        <f t="shared" si="152"/>
        <v>H103R14</v>
      </c>
      <c r="AG608" s="107"/>
      <c r="AH608" s="107"/>
    </row>
    <row r="609" spans="1:34" s="108" customFormat="1" ht="350.1" customHeight="1" x14ac:dyDescent="0.2">
      <c r="A609" s="35">
        <f>IF(ISBLANK(D609),"",COUNTA($D$2:D609))</f>
        <v>502</v>
      </c>
      <c r="B609" s="36">
        <f t="shared" si="142"/>
        <v>608</v>
      </c>
      <c r="C609" s="38"/>
      <c r="D609" s="38" t="s">
        <v>795</v>
      </c>
      <c r="E609" s="38" t="s">
        <v>30</v>
      </c>
      <c r="F609" s="39" t="s">
        <v>1672</v>
      </c>
      <c r="G609" s="39" t="s">
        <v>69</v>
      </c>
      <c r="H609" s="39" t="s">
        <v>558</v>
      </c>
      <c r="I609" s="39" t="s">
        <v>559</v>
      </c>
      <c r="J609" s="38" t="s">
        <v>529</v>
      </c>
      <c r="K609" s="38">
        <v>1</v>
      </c>
      <c r="L609" s="40">
        <v>43040</v>
      </c>
      <c r="M609" s="40">
        <v>43099</v>
      </c>
      <c r="N609" s="61">
        <f t="shared" si="156"/>
        <v>8.4285714285714288</v>
      </c>
      <c r="O609" s="38" t="s">
        <v>1595</v>
      </c>
      <c r="P609" s="36" t="s">
        <v>2499</v>
      </c>
      <c r="Q609" s="38">
        <v>1</v>
      </c>
      <c r="R609" s="42">
        <f t="shared" si="143"/>
        <v>100</v>
      </c>
      <c r="S609" s="43">
        <f t="shared" si="144"/>
        <v>8.4285714285714288</v>
      </c>
      <c r="T609" s="43">
        <f t="shared" si="145"/>
        <v>8.4285714285714288</v>
      </c>
      <c r="U609" s="43">
        <f t="shared" si="146"/>
        <v>8.4285714285714288</v>
      </c>
      <c r="V609" s="38"/>
      <c r="W609" s="44" t="str">
        <f t="shared" si="147"/>
        <v>CUMPLIDA</v>
      </c>
      <c r="X609" s="44" t="str">
        <f t="shared" si="148"/>
        <v>CUMPLIDO</v>
      </c>
      <c r="Y609" s="104" t="s">
        <v>139</v>
      </c>
      <c r="Z609" s="35" t="str">
        <f t="shared" si="153"/>
        <v>H104R14</v>
      </c>
      <c r="AA609" s="45">
        <f t="shared" si="154"/>
        <v>1</v>
      </c>
      <c r="AB609" s="45" t="str">
        <f t="shared" si="155"/>
        <v>H104R14 - 1</v>
      </c>
      <c r="AC609" s="46">
        <f t="shared" si="150"/>
        <v>5</v>
      </c>
      <c r="AD609" s="46">
        <f t="shared" si="151"/>
        <v>5</v>
      </c>
      <c r="AE609" s="46" t="str">
        <f t="shared" si="149"/>
        <v>H104R14.</v>
      </c>
      <c r="AF609" s="46" t="str">
        <f t="shared" si="152"/>
        <v>H104R14</v>
      </c>
      <c r="AG609" s="107"/>
      <c r="AH609" s="107"/>
    </row>
    <row r="610" spans="1:34" s="108" customFormat="1" ht="350.1" customHeight="1" x14ac:dyDescent="0.2">
      <c r="A610" s="35">
        <f>IF(ISBLANK(D610),"",COUNTA($D$2:D610))</f>
        <v>503</v>
      </c>
      <c r="B610" s="36">
        <f t="shared" si="142"/>
        <v>609</v>
      </c>
      <c r="C610" s="38"/>
      <c r="D610" s="38" t="s">
        <v>779</v>
      </c>
      <c r="E610" s="38" t="s">
        <v>18</v>
      </c>
      <c r="F610" s="39" t="s">
        <v>796</v>
      </c>
      <c r="G610" s="39" t="s">
        <v>70</v>
      </c>
      <c r="H610" s="39" t="s">
        <v>560</v>
      </c>
      <c r="I610" s="39" t="s">
        <v>561</v>
      </c>
      <c r="J610" s="38" t="s">
        <v>66</v>
      </c>
      <c r="K610" s="38">
        <v>1</v>
      </c>
      <c r="L610" s="40">
        <v>43040</v>
      </c>
      <c r="M610" s="40">
        <v>43099</v>
      </c>
      <c r="N610" s="61">
        <f t="shared" si="156"/>
        <v>8.4285714285714288</v>
      </c>
      <c r="O610" s="38" t="s">
        <v>1595</v>
      </c>
      <c r="P610" s="36" t="s">
        <v>2499</v>
      </c>
      <c r="Q610" s="38">
        <v>1</v>
      </c>
      <c r="R610" s="42">
        <f t="shared" si="143"/>
        <v>100</v>
      </c>
      <c r="S610" s="43">
        <f t="shared" si="144"/>
        <v>8.4285714285714288</v>
      </c>
      <c r="T610" s="43">
        <f t="shared" si="145"/>
        <v>8.4285714285714288</v>
      </c>
      <c r="U610" s="43">
        <f t="shared" si="146"/>
        <v>8.4285714285714288</v>
      </c>
      <c r="V610" s="38"/>
      <c r="W610" s="44" t="str">
        <f t="shared" si="147"/>
        <v>CUMPLIDA</v>
      </c>
      <c r="X610" s="44" t="str">
        <f t="shared" si="148"/>
        <v>CUMPLIDO</v>
      </c>
      <c r="Y610" s="104" t="s">
        <v>139</v>
      </c>
      <c r="Z610" s="35" t="str">
        <f t="shared" si="153"/>
        <v>H108R14</v>
      </c>
      <c r="AA610" s="45">
        <f t="shared" si="154"/>
        <v>1</v>
      </c>
      <c r="AB610" s="45" t="str">
        <f t="shared" si="155"/>
        <v>H108R14 - 1</v>
      </c>
      <c r="AC610" s="46">
        <f t="shared" si="150"/>
        <v>5</v>
      </c>
      <c r="AD610" s="46">
        <f t="shared" si="151"/>
        <v>5</v>
      </c>
      <c r="AE610" s="46" t="str">
        <f t="shared" si="149"/>
        <v>H108R14.</v>
      </c>
      <c r="AF610" s="46" t="str">
        <f t="shared" si="152"/>
        <v>H108R14</v>
      </c>
      <c r="AG610" s="107"/>
      <c r="AH610" s="107"/>
    </row>
    <row r="611" spans="1:34" s="108" customFormat="1" ht="350.1" customHeight="1" x14ac:dyDescent="0.2">
      <c r="A611" s="35">
        <f>IF(ISBLANK(D611),"",COUNTA($D$2:D611))</f>
        <v>504</v>
      </c>
      <c r="B611" s="36">
        <f t="shared" si="142"/>
        <v>610</v>
      </c>
      <c r="C611" s="38"/>
      <c r="D611" s="38" t="s">
        <v>668</v>
      </c>
      <c r="E611" s="38" t="s">
        <v>15</v>
      </c>
      <c r="F611" s="39" t="s">
        <v>364</v>
      </c>
      <c r="G611" s="39" t="s">
        <v>72</v>
      </c>
      <c r="H611" s="39" t="s">
        <v>1224</v>
      </c>
      <c r="I611" s="39" t="s">
        <v>1225</v>
      </c>
      <c r="J611" s="38" t="s">
        <v>363</v>
      </c>
      <c r="K611" s="38">
        <v>3</v>
      </c>
      <c r="L611" s="40">
        <v>44044</v>
      </c>
      <c r="M611" s="40">
        <v>44255</v>
      </c>
      <c r="N611" s="61">
        <f t="shared" si="156"/>
        <v>30.142857142857142</v>
      </c>
      <c r="O611" s="38" t="s">
        <v>1590</v>
      </c>
      <c r="P611" s="38" t="s">
        <v>2506</v>
      </c>
      <c r="Q611" s="38">
        <v>3</v>
      </c>
      <c r="R611" s="42">
        <f t="shared" si="143"/>
        <v>100</v>
      </c>
      <c r="S611" s="43">
        <f t="shared" si="144"/>
        <v>30.142857142857142</v>
      </c>
      <c r="T611" s="43">
        <f t="shared" si="145"/>
        <v>30.142857142857142</v>
      </c>
      <c r="U611" s="43">
        <f t="shared" si="146"/>
        <v>30.142857142857142</v>
      </c>
      <c r="V611" s="38" t="s">
        <v>1429</v>
      </c>
      <c r="W611" s="44" t="str">
        <f t="shared" si="147"/>
        <v>CUMPLIDA</v>
      </c>
      <c r="X611" s="44" t="str">
        <f t="shared" si="148"/>
        <v>CUMPLIDO</v>
      </c>
      <c r="Y611" s="104" t="s">
        <v>139</v>
      </c>
      <c r="Z611" s="35" t="str">
        <f t="shared" si="153"/>
        <v>H116R14</v>
      </c>
      <c r="AA611" s="45">
        <f t="shared" si="154"/>
        <v>1</v>
      </c>
      <c r="AB611" s="45" t="str">
        <f t="shared" si="155"/>
        <v>H116R14 - 1</v>
      </c>
      <c r="AC611" s="46">
        <f t="shared" si="150"/>
        <v>5</v>
      </c>
      <c r="AD611" s="46">
        <f t="shared" si="151"/>
        <v>5</v>
      </c>
      <c r="AE611" s="46" t="str">
        <f t="shared" si="149"/>
        <v>H116R14.</v>
      </c>
      <c r="AF611" s="46" t="str">
        <f t="shared" si="152"/>
        <v>H116R14</v>
      </c>
      <c r="AG611" s="107"/>
      <c r="AH611" s="107"/>
    </row>
    <row r="612" spans="1:34" s="108" customFormat="1" ht="350.1" customHeight="1" x14ac:dyDescent="0.2">
      <c r="A612" s="35">
        <f>IF(ISBLANK(D612),"",COUNTA($D$2:D612))</f>
        <v>505</v>
      </c>
      <c r="B612" s="36">
        <f t="shared" si="142"/>
        <v>611</v>
      </c>
      <c r="C612" s="38"/>
      <c r="D612" s="38" t="s">
        <v>668</v>
      </c>
      <c r="E612" s="38" t="s">
        <v>71</v>
      </c>
      <c r="F612" s="39" t="s">
        <v>305</v>
      </c>
      <c r="G612" s="39" t="s">
        <v>72</v>
      </c>
      <c r="H612" s="39" t="s">
        <v>1226</v>
      </c>
      <c r="I612" s="39" t="s">
        <v>1227</v>
      </c>
      <c r="J612" s="38" t="s">
        <v>363</v>
      </c>
      <c r="K612" s="38">
        <v>3</v>
      </c>
      <c r="L612" s="40">
        <v>44044</v>
      </c>
      <c r="M612" s="40">
        <v>44255</v>
      </c>
      <c r="N612" s="61">
        <f t="shared" si="156"/>
        <v>30.142857142857142</v>
      </c>
      <c r="O612" s="38" t="s">
        <v>1590</v>
      </c>
      <c r="P612" s="38" t="s">
        <v>2506</v>
      </c>
      <c r="Q612" s="38">
        <v>3</v>
      </c>
      <c r="R612" s="42">
        <f t="shared" si="143"/>
        <v>100</v>
      </c>
      <c r="S612" s="43">
        <f t="shared" si="144"/>
        <v>30.142857142857142</v>
      </c>
      <c r="T612" s="43">
        <f t="shared" si="145"/>
        <v>30.142857142857142</v>
      </c>
      <c r="U612" s="43">
        <f t="shared" si="146"/>
        <v>30.142857142857142</v>
      </c>
      <c r="V612" s="38" t="s">
        <v>1429</v>
      </c>
      <c r="W612" s="44" t="str">
        <f t="shared" si="147"/>
        <v>CUMPLIDA</v>
      </c>
      <c r="X612" s="44" t="str">
        <f t="shared" si="148"/>
        <v>CUMPLIDO</v>
      </c>
      <c r="Y612" s="104" t="s">
        <v>139</v>
      </c>
      <c r="Z612" s="35" t="str">
        <f t="shared" si="153"/>
        <v>H118R14</v>
      </c>
      <c r="AA612" s="45">
        <f t="shared" si="154"/>
        <v>1</v>
      </c>
      <c r="AB612" s="45" t="str">
        <f t="shared" si="155"/>
        <v>H118R14 - 1</v>
      </c>
      <c r="AC612" s="46">
        <f t="shared" si="150"/>
        <v>5</v>
      </c>
      <c r="AD612" s="46">
        <f t="shared" si="151"/>
        <v>5</v>
      </c>
      <c r="AE612" s="46" t="str">
        <f t="shared" si="149"/>
        <v>H118R14.</v>
      </c>
      <c r="AF612" s="46" t="str">
        <f t="shared" si="152"/>
        <v>H118R14</v>
      </c>
      <c r="AG612" s="107"/>
      <c r="AH612" s="107"/>
    </row>
    <row r="613" spans="1:34" s="108" customFormat="1" ht="350.1" customHeight="1" x14ac:dyDescent="0.2">
      <c r="A613" s="35">
        <f>IF(ISBLANK(D613),"",COUNTA($D$2:D613))</f>
        <v>506</v>
      </c>
      <c r="B613" s="36">
        <f t="shared" si="142"/>
        <v>612</v>
      </c>
      <c r="C613" s="38"/>
      <c r="D613" s="38" t="s">
        <v>668</v>
      </c>
      <c r="E613" s="38" t="s">
        <v>15</v>
      </c>
      <c r="F613" s="39" t="s">
        <v>307</v>
      </c>
      <c r="G613" s="39" t="s">
        <v>73</v>
      </c>
      <c r="H613" s="39" t="s">
        <v>1084</v>
      </c>
      <c r="I613" s="39" t="s">
        <v>1093</v>
      </c>
      <c r="J613" s="38" t="s">
        <v>16</v>
      </c>
      <c r="K613" s="38">
        <v>4</v>
      </c>
      <c r="L613" s="40">
        <v>43709</v>
      </c>
      <c r="M613" s="40">
        <v>44073</v>
      </c>
      <c r="N613" s="61">
        <f t="shared" si="156"/>
        <v>52</v>
      </c>
      <c r="O613" s="38" t="s">
        <v>1107</v>
      </c>
      <c r="P613" s="38" t="s">
        <v>2445</v>
      </c>
      <c r="Q613" s="38">
        <v>0</v>
      </c>
      <c r="R613" s="42">
        <f t="shared" si="143"/>
        <v>0</v>
      </c>
      <c r="S613" s="43">
        <f t="shared" si="144"/>
        <v>0</v>
      </c>
      <c r="T613" s="43">
        <f t="shared" si="145"/>
        <v>0</v>
      </c>
      <c r="U613" s="43">
        <f t="shared" si="146"/>
        <v>52</v>
      </c>
      <c r="V613" s="38" t="s">
        <v>1429</v>
      </c>
      <c r="W613" s="44" t="str">
        <f t="shared" si="147"/>
        <v>VENCIDA</v>
      </c>
      <c r="X613" s="44" t="str">
        <f t="shared" si="148"/>
        <v>VENCIDO</v>
      </c>
      <c r="Y613" s="104" t="s">
        <v>139</v>
      </c>
      <c r="Z613" s="35" t="str">
        <f t="shared" si="153"/>
        <v>H119R14</v>
      </c>
      <c r="AA613" s="45">
        <f t="shared" si="154"/>
        <v>1</v>
      </c>
      <c r="AB613" s="45" t="str">
        <f t="shared" si="155"/>
        <v>H119R14 - 1</v>
      </c>
      <c r="AC613" s="46">
        <f t="shared" si="150"/>
        <v>1</v>
      </c>
      <c r="AD613" s="46">
        <f t="shared" si="151"/>
        <v>1</v>
      </c>
      <c r="AE613" s="46" t="str">
        <f t="shared" si="149"/>
        <v>H119R14.</v>
      </c>
      <c r="AF613" s="46" t="str">
        <f t="shared" si="152"/>
        <v>H119R14</v>
      </c>
      <c r="AG613" s="107"/>
      <c r="AH613" s="107"/>
    </row>
    <row r="614" spans="1:34" s="108" customFormat="1" ht="350.1" customHeight="1" x14ac:dyDescent="0.2">
      <c r="A614" s="35">
        <f>IF(ISBLANK(D614),"",COUNTA($D$2:D614))</f>
        <v>507</v>
      </c>
      <c r="B614" s="36">
        <f t="shared" si="142"/>
        <v>613</v>
      </c>
      <c r="C614" s="38"/>
      <c r="D614" s="38" t="s">
        <v>776</v>
      </c>
      <c r="E614" s="38" t="s">
        <v>15</v>
      </c>
      <c r="F614" s="39" t="s">
        <v>1867</v>
      </c>
      <c r="G614" s="39" t="s">
        <v>351</v>
      </c>
      <c r="H614" s="39" t="s">
        <v>1869</v>
      </c>
      <c r="I614" s="39" t="s">
        <v>1870</v>
      </c>
      <c r="J614" s="38" t="s">
        <v>8</v>
      </c>
      <c r="K614" s="38">
        <v>1</v>
      </c>
      <c r="L614" s="40">
        <v>44743</v>
      </c>
      <c r="M614" s="40">
        <v>44926</v>
      </c>
      <c r="N614" s="61">
        <f t="shared" si="156"/>
        <v>26.142857142857142</v>
      </c>
      <c r="O614" s="38" t="s">
        <v>1590</v>
      </c>
      <c r="P614" s="38" t="s">
        <v>2506</v>
      </c>
      <c r="Q614" s="38">
        <v>1</v>
      </c>
      <c r="R614" s="42">
        <f t="shared" si="143"/>
        <v>100</v>
      </c>
      <c r="S614" s="43">
        <f t="shared" si="144"/>
        <v>26.142857142857142</v>
      </c>
      <c r="T614" s="43">
        <f t="shared" si="145"/>
        <v>26.142857142857142</v>
      </c>
      <c r="U614" s="43">
        <f t="shared" si="146"/>
        <v>26.142857142857142</v>
      </c>
      <c r="V614" s="38"/>
      <c r="W614" s="44" t="str">
        <f t="shared" si="147"/>
        <v>CUMPLIDA</v>
      </c>
      <c r="X614" s="44" t="str">
        <f t="shared" si="148"/>
        <v>CUMPLIDO</v>
      </c>
      <c r="Y614" s="104" t="s">
        <v>139</v>
      </c>
      <c r="Z614" s="35" t="str">
        <f t="shared" si="153"/>
        <v>H121R14</v>
      </c>
      <c r="AA614" s="45">
        <f t="shared" si="154"/>
        <v>1</v>
      </c>
      <c r="AB614" s="45" t="str">
        <f t="shared" si="155"/>
        <v>H121R14 - 1</v>
      </c>
      <c r="AC614" s="46">
        <f t="shared" si="150"/>
        <v>5</v>
      </c>
      <c r="AD614" s="46">
        <f t="shared" si="151"/>
        <v>5</v>
      </c>
      <c r="AE614" s="46" t="str">
        <f t="shared" si="149"/>
        <v>H121R14.</v>
      </c>
      <c r="AF614" s="46" t="str">
        <f t="shared" si="152"/>
        <v>H121R14</v>
      </c>
      <c r="AG614" s="107"/>
      <c r="AH614" s="107"/>
    </row>
    <row r="615" spans="1:34" s="108" customFormat="1" ht="350.1" customHeight="1" x14ac:dyDescent="0.2">
      <c r="A615" s="35" t="str">
        <f>IF(ISBLANK(D615),"",COUNTA($D$2:D615))</f>
        <v/>
      </c>
      <c r="B615" s="36">
        <f t="shared" si="142"/>
        <v>614</v>
      </c>
      <c r="C615" s="38"/>
      <c r="D615" s="38"/>
      <c r="E615" s="38" t="s">
        <v>15</v>
      </c>
      <c r="F615" s="39" t="s">
        <v>1868</v>
      </c>
      <c r="G615" s="39" t="s">
        <v>351</v>
      </c>
      <c r="H615" s="39" t="s">
        <v>1871</v>
      </c>
      <c r="I615" s="39" t="s">
        <v>1872</v>
      </c>
      <c r="J615" s="38" t="s">
        <v>7</v>
      </c>
      <c r="K615" s="38">
        <v>1</v>
      </c>
      <c r="L615" s="40">
        <v>44743</v>
      </c>
      <c r="M615" s="40">
        <v>44926</v>
      </c>
      <c r="N615" s="61">
        <f t="shared" si="156"/>
        <v>26.142857142857142</v>
      </c>
      <c r="O615" s="38" t="s">
        <v>1590</v>
      </c>
      <c r="P615" s="38" t="s">
        <v>2506</v>
      </c>
      <c r="Q615" s="38">
        <v>1</v>
      </c>
      <c r="R615" s="42">
        <f t="shared" si="143"/>
        <v>100</v>
      </c>
      <c r="S615" s="43">
        <f t="shared" si="144"/>
        <v>26.142857142857142</v>
      </c>
      <c r="T615" s="43">
        <f t="shared" si="145"/>
        <v>26.142857142857142</v>
      </c>
      <c r="U615" s="43">
        <f t="shared" si="146"/>
        <v>26.142857142857142</v>
      </c>
      <c r="V615" s="38"/>
      <c r="W615" s="44" t="str">
        <f t="shared" si="147"/>
        <v>CUMPLIDA</v>
      </c>
      <c r="X615" s="44" t="str">
        <f t="shared" si="148"/>
        <v/>
      </c>
      <c r="Y615" s="104" t="s">
        <v>139</v>
      </c>
      <c r="Z615" s="35" t="str">
        <f t="shared" si="153"/>
        <v>H121R14</v>
      </c>
      <c r="AA615" s="45">
        <f t="shared" ref="AA615:AA645" si="157">IF(A615&lt;&gt;"",1,AA614+1)</f>
        <v>2</v>
      </c>
      <c r="AB615" s="45" t="str">
        <f t="shared" si="155"/>
        <v>H121R14 - 2</v>
      </c>
      <c r="AC615" s="46">
        <f t="shared" si="150"/>
        <v>5</v>
      </c>
      <c r="AD615" s="46">
        <f t="shared" si="151"/>
        <v>5</v>
      </c>
      <c r="AE615" s="46" t="str">
        <f t="shared" si="149"/>
        <v>H121R14.</v>
      </c>
      <c r="AF615" s="46" t="str">
        <f t="shared" si="152"/>
        <v>H121R14</v>
      </c>
      <c r="AG615" s="107"/>
      <c r="AH615" s="107"/>
    </row>
    <row r="616" spans="1:34" s="108" customFormat="1" ht="350.1" customHeight="1" x14ac:dyDescent="0.2">
      <c r="A616" s="35">
        <f>IF(ISBLANK(D616),"",COUNTA($D$2:D616))</f>
        <v>508</v>
      </c>
      <c r="B616" s="36">
        <f t="shared" si="142"/>
        <v>615</v>
      </c>
      <c r="C616" s="38"/>
      <c r="D616" s="38" t="s">
        <v>668</v>
      </c>
      <c r="E616" s="38" t="s">
        <v>15</v>
      </c>
      <c r="F616" s="39" t="s">
        <v>1873</v>
      </c>
      <c r="G616" s="39" t="s">
        <v>351</v>
      </c>
      <c r="H616" s="39" t="s">
        <v>1876</v>
      </c>
      <c r="I616" s="39" t="s">
        <v>1877</v>
      </c>
      <c r="J616" s="38" t="s">
        <v>1878</v>
      </c>
      <c r="K616" s="38">
        <v>1</v>
      </c>
      <c r="L616" s="40">
        <v>44743</v>
      </c>
      <c r="M616" s="40">
        <v>44926</v>
      </c>
      <c r="N616" s="61">
        <f t="shared" si="156"/>
        <v>26.142857142857142</v>
      </c>
      <c r="O616" s="38" t="s">
        <v>1590</v>
      </c>
      <c r="P616" s="38" t="s">
        <v>2506</v>
      </c>
      <c r="Q616" s="38">
        <v>1</v>
      </c>
      <c r="R616" s="42">
        <f t="shared" si="143"/>
        <v>100</v>
      </c>
      <c r="S616" s="43">
        <f t="shared" si="144"/>
        <v>26.142857142857142</v>
      </c>
      <c r="T616" s="43">
        <f t="shared" si="145"/>
        <v>26.142857142857142</v>
      </c>
      <c r="U616" s="43">
        <f t="shared" si="146"/>
        <v>26.142857142857142</v>
      </c>
      <c r="V616" s="38"/>
      <c r="W616" s="44" t="str">
        <f t="shared" si="147"/>
        <v>CUMPLIDA</v>
      </c>
      <c r="X616" s="44" t="str">
        <f t="shared" si="148"/>
        <v>CUMPLIDO</v>
      </c>
      <c r="Y616" s="104" t="s">
        <v>139</v>
      </c>
      <c r="Z616" s="35" t="str">
        <f t="shared" si="153"/>
        <v>H122R14</v>
      </c>
      <c r="AA616" s="45">
        <f t="shared" si="157"/>
        <v>1</v>
      </c>
      <c r="AB616" s="45" t="str">
        <f t="shared" si="155"/>
        <v>H122R14 - 1</v>
      </c>
      <c r="AC616" s="46">
        <f t="shared" si="150"/>
        <v>5</v>
      </c>
      <c r="AD616" s="46">
        <f t="shared" si="151"/>
        <v>5</v>
      </c>
      <c r="AE616" s="46" t="str">
        <f t="shared" si="149"/>
        <v>H122R14.</v>
      </c>
      <c r="AF616" s="46" t="str">
        <f t="shared" si="152"/>
        <v>H122R14</v>
      </c>
      <c r="AG616" s="107"/>
      <c r="AH616" s="107"/>
    </row>
    <row r="617" spans="1:34" s="108" customFormat="1" ht="350.1" customHeight="1" x14ac:dyDescent="0.2">
      <c r="A617" s="35" t="str">
        <f>IF(ISBLANK(D617),"",COUNTA($D$2:D617))</f>
        <v/>
      </c>
      <c r="B617" s="36">
        <f t="shared" si="142"/>
        <v>616</v>
      </c>
      <c r="C617" s="38"/>
      <c r="D617" s="38"/>
      <c r="E617" s="38" t="s">
        <v>15</v>
      </c>
      <c r="F617" s="39" t="s">
        <v>1874</v>
      </c>
      <c r="G617" s="39" t="s">
        <v>351</v>
      </c>
      <c r="H617" s="39" t="s">
        <v>1884</v>
      </c>
      <c r="I617" s="39" t="s">
        <v>1879</v>
      </c>
      <c r="J617" s="38" t="s">
        <v>1880</v>
      </c>
      <c r="K617" s="38">
        <v>1</v>
      </c>
      <c r="L617" s="40">
        <v>44743</v>
      </c>
      <c r="M617" s="40">
        <v>44926</v>
      </c>
      <c r="N617" s="61">
        <f t="shared" si="156"/>
        <v>26.142857142857142</v>
      </c>
      <c r="O617" s="38" t="s">
        <v>1590</v>
      </c>
      <c r="P617" s="38" t="s">
        <v>2506</v>
      </c>
      <c r="Q617" s="38">
        <v>1</v>
      </c>
      <c r="R617" s="42">
        <f t="shared" si="143"/>
        <v>100</v>
      </c>
      <c r="S617" s="43">
        <f t="shared" si="144"/>
        <v>26.142857142857142</v>
      </c>
      <c r="T617" s="43">
        <f t="shared" si="145"/>
        <v>26.142857142857142</v>
      </c>
      <c r="U617" s="43">
        <f t="shared" si="146"/>
        <v>26.142857142857142</v>
      </c>
      <c r="V617" s="38"/>
      <c r="W617" s="44" t="str">
        <f t="shared" si="147"/>
        <v>CUMPLIDA</v>
      </c>
      <c r="X617" s="44" t="str">
        <f t="shared" si="148"/>
        <v/>
      </c>
      <c r="Y617" s="104" t="s">
        <v>139</v>
      </c>
      <c r="Z617" s="35" t="str">
        <f t="shared" si="153"/>
        <v>H122R14</v>
      </c>
      <c r="AA617" s="45">
        <f t="shared" si="157"/>
        <v>2</v>
      </c>
      <c r="AB617" s="45" t="str">
        <f t="shared" si="155"/>
        <v>H122R14 - 2</v>
      </c>
      <c r="AC617" s="46">
        <f t="shared" si="150"/>
        <v>5</v>
      </c>
      <c r="AD617" s="46">
        <f t="shared" si="151"/>
        <v>5</v>
      </c>
      <c r="AE617" s="46" t="str">
        <f t="shared" si="149"/>
        <v>H122R14.</v>
      </c>
      <c r="AF617" s="46" t="str">
        <f t="shared" si="152"/>
        <v>H122R14</v>
      </c>
      <c r="AG617" s="107"/>
      <c r="AH617" s="107"/>
    </row>
    <row r="618" spans="1:34" s="108" customFormat="1" ht="350.1" customHeight="1" x14ac:dyDescent="0.2">
      <c r="A618" s="35" t="str">
        <f>IF(ISBLANK(D618),"",COUNTA($D$2:D618))</f>
        <v/>
      </c>
      <c r="B618" s="36">
        <f t="shared" si="142"/>
        <v>617</v>
      </c>
      <c r="C618" s="38"/>
      <c r="D618" s="38"/>
      <c r="E618" s="38" t="s">
        <v>15</v>
      </c>
      <c r="F618" s="39" t="s">
        <v>1875</v>
      </c>
      <c r="G618" s="39" t="s">
        <v>351</v>
      </c>
      <c r="H618" s="39" t="s">
        <v>1881</v>
      </c>
      <c r="I618" s="39" t="s">
        <v>1882</v>
      </c>
      <c r="J618" s="38" t="s">
        <v>1883</v>
      </c>
      <c r="K618" s="38">
        <v>1</v>
      </c>
      <c r="L618" s="40">
        <v>44743</v>
      </c>
      <c r="M618" s="40">
        <v>44926</v>
      </c>
      <c r="N618" s="61">
        <f t="shared" si="156"/>
        <v>26.142857142857142</v>
      </c>
      <c r="O618" s="38" t="s">
        <v>1590</v>
      </c>
      <c r="P618" s="38" t="s">
        <v>2506</v>
      </c>
      <c r="Q618" s="38">
        <v>1</v>
      </c>
      <c r="R618" s="42">
        <f t="shared" si="143"/>
        <v>100</v>
      </c>
      <c r="S618" s="43">
        <f t="shared" si="144"/>
        <v>26.142857142857142</v>
      </c>
      <c r="T618" s="43">
        <f t="shared" si="145"/>
        <v>26.142857142857142</v>
      </c>
      <c r="U618" s="43">
        <f t="shared" si="146"/>
        <v>26.142857142857142</v>
      </c>
      <c r="V618" s="38"/>
      <c r="W618" s="44" t="str">
        <f t="shared" si="147"/>
        <v>CUMPLIDA</v>
      </c>
      <c r="X618" s="44" t="str">
        <f t="shared" si="148"/>
        <v/>
      </c>
      <c r="Y618" s="104" t="s">
        <v>139</v>
      </c>
      <c r="Z618" s="35" t="str">
        <f t="shared" si="153"/>
        <v>H122R14</v>
      </c>
      <c r="AA618" s="45">
        <f t="shared" si="157"/>
        <v>3</v>
      </c>
      <c r="AB618" s="45" t="str">
        <f t="shared" si="155"/>
        <v>H122R14 - 3</v>
      </c>
      <c r="AC618" s="46">
        <f t="shared" si="150"/>
        <v>5</v>
      </c>
      <c r="AD618" s="46">
        <f t="shared" si="151"/>
        <v>5</v>
      </c>
      <c r="AE618" s="46" t="str">
        <f t="shared" si="149"/>
        <v>H122R14.</v>
      </c>
      <c r="AF618" s="46" t="str">
        <f t="shared" si="152"/>
        <v>H122R14</v>
      </c>
      <c r="AG618" s="107"/>
      <c r="AH618" s="107"/>
    </row>
    <row r="619" spans="1:34" s="108" customFormat="1" ht="350.1" customHeight="1" x14ac:dyDescent="0.2">
      <c r="A619" s="35">
        <f>IF(ISBLANK(D619),"",COUNTA($D$2:D619))</f>
        <v>509</v>
      </c>
      <c r="B619" s="36">
        <f t="shared" si="142"/>
        <v>618</v>
      </c>
      <c r="C619" s="38"/>
      <c r="D619" s="38" t="s">
        <v>776</v>
      </c>
      <c r="E619" s="38" t="s">
        <v>75</v>
      </c>
      <c r="F619" s="39" t="s">
        <v>324</v>
      </c>
      <c r="G619" s="39" t="s">
        <v>308</v>
      </c>
      <c r="H619" s="39" t="s">
        <v>598</v>
      </c>
      <c r="I619" s="39" t="s">
        <v>301</v>
      </c>
      <c r="J619" s="38" t="s">
        <v>40</v>
      </c>
      <c r="K619" s="38">
        <v>4</v>
      </c>
      <c r="L619" s="40">
        <v>43040</v>
      </c>
      <c r="M619" s="40">
        <v>43403</v>
      </c>
      <c r="N619" s="61">
        <f t="shared" si="156"/>
        <v>51.857142857142854</v>
      </c>
      <c r="O619" s="38" t="s">
        <v>298</v>
      </c>
      <c r="P619" s="38" t="s">
        <v>2445</v>
      </c>
      <c r="Q619" s="38">
        <v>4</v>
      </c>
      <c r="R619" s="42">
        <f t="shared" si="143"/>
        <v>100</v>
      </c>
      <c r="S619" s="43">
        <f t="shared" si="144"/>
        <v>51.857142857142854</v>
      </c>
      <c r="T619" s="43">
        <f t="shared" si="145"/>
        <v>51.857142857142854</v>
      </c>
      <c r="U619" s="43">
        <f t="shared" si="146"/>
        <v>51.857142857142854</v>
      </c>
      <c r="V619" s="38" t="s">
        <v>1429</v>
      </c>
      <c r="W619" s="44" t="str">
        <f t="shared" si="147"/>
        <v>CUMPLIDA</v>
      </c>
      <c r="X619" s="44" t="str">
        <f t="shared" si="148"/>
        <v>CUMPLIDO</v>
      </c>
      <c r="Y619" s="104" t="s">
        <v>139</v>
      </c>
      <c r="Z619" s="35" t="str">
        <f t="shared" si="153"/>
        <v>H123R14</v>
      </c>
      <c r="AA619" s="45">
        <f t="shared" si="157"/>
        <v>1</v>
      </c>
      <c r="AB619" s="45" t="str">
        <f t="shared" si="155"/>
        <v>H123R14 - 1</v>
      </c>
      <c r="AC619" s="46">
        <f t="shared" si="150"/>
        <v>5</v>
      </c>
      <c r="AD619" s="46">
        <f t="shared" si="151"/>
        <v>5</v>
      </c>
      <c r="AE619" s="46" t="str">
        <f t="shared" si="149"/>
        <v>H123R14.</v>
      </c>
      <c r="AF619" s="46" t="str">
        <f t="shared" si="152"/>
        <v>H123R14</v>
      </c>
      <c r="AG619" s="107"/>
      <c r="AH619" s="107"/>
    </row>
    <row r="620" spans="1:34" s="108" customFormat="1" ht="350.1" customHeight="1" x14ac:dyDescent="0.2">
      <c r="A620" s="35" t="str">
        <f>IF(ISBLANK(D620),"",COUNTA($D$2:D620))</f>
        <v/>
      </c>
      <c r="B620" s="36">
        <f t="shared" si="142"/>
        <v>619</v>
      </c>
      <c r="C620" s="38"/>
      <c r="D620" s="38"/>
      <c r="E620" s="38" t="s">
        <v>75</v>
      </c>
      <c r="F620" s="39" t="s">
        <v>325</v>
      </c>
      <c r="G620" s="39" t="s">
        <v>308</v>
      </c>
      <c r="H620" s="39" t="s">
        <v>1091</v>
      </c>
      <c r="I620" s="38" t="s">
        <v>1086</v>
      </c>
      <c r="J620" s="38" t="s">
        <v>1087</v>
      </c>
      <c r="K620" s="38">
        <v>1</v>
      </c>
      <c r="L620" s="40">
        <v>43859</v>
      </c>
      <c r="M620" s="40">
        <v>43921</v>
      </c>
      <c r="N620" s="61">
        <f t="shared" si="156"/>
        <v>8.8571428571428577</v>
      </c>
      <c r="O620" s="38" t="s">
        <v>316</v>
      </c>
      <c r="P620" s="38" t="s">
        <v>2445</v>
      </c>
      <c r="Q620" s="38">
        <v>1</v>
      </c>
      <c r="R620" s="42">
        <f t="shared" si="143"/>
        <v>100</v>
      </c>
      <c r="S620" s="43">
        <f t="shared" si="144"/>
        <v>8.8571428571428577</v>
      </c>
      <c r="T620" s="43">
        <f t="shared" si="145"/>
        <v>8.8571428571428577</v>
      </c>
      <c r="U620" s="43">
        <f t="shared" si="146"/>
        <v>8.8571428571428577</v>
      </c>
      <c r="V620" s="38" t="s">
        <v>1429</v>
      </c>
      <c r="W620" s="44" t="str">
        <f t="shared" si="147"/>
        <v>CUMPLIDA</v>
      </c>
      <c r="X620" s="44" t="str">
        <f t="shared" si="148"/>
        <v/>
      </c>
      <c r="Y620" s="104" t="s">
        <v>139</v>
      </c>
      <c r="Z620" s="35" t="str">
        <f t="shared" si="153"/>
        <v>H123R14</v>
      </c>
      <c r="AA620" s="45">
        <f t="shared" si="157"/>
        <v>2</v>
      </c>
      <c r="AB620" s="45" t="str">
        <f t="shared" si="155"/>
        <v>H123R14 - 2</v>
      </c>
      <c r="AC620" s="46">
        <f t="shared" si="150"/>
        <v>5</v>
      </c>
      <c r="AD620" s="46">
        <f t="shared" si="151"/>
        <v>5</v>
      </c>
      <c r="AE620" s="46" t="str">
        <f t="shared" si="149"/>
        <v>H123R14.</v>
      </c>
      <c r="AF620" s="46" t="str">
        <f t="shared" si="152"/>
        <v>H123R14</v>
      </c>
      <c r="AG620" s="107"/>
      <c r="AH620" s="107"/>
    </row>
    <row r="621" spans="1:34" s="108" customFormat="1" ht="350.1" customHeight="1" x14ac:dyDescent="0.2">
      <c r="A621" s="35" t="str">
        <f>IF(ISBLANK(D621),"",COUNTA($D$2:D621))</f>
        <v/>
      </c>
      <c r="B621" s="36">
        <f t="shared" si="142"/>
        <v>620</v>
      </c>
      <c r="C621" s="38"/>
      <c r="D621" s="38"/>
      <c r="E621" s="38" t="s">
        <v>75</v>
      </c>
      <c r="F621" s="39" t="s">
        <v>352</v>
      </c>
      <c r="G621" s="39" t="s">
        <v>308</v>
      </c>
      <c r="H621" s="39" t="s">
        <v>1885</v>
      </c>
      <c r="I621" s="39" t="s">
        <v>1865</v>
      </c>
      <c r="J621" s="38" t="s">
        <v>1866</v>
      </c>
      <c r="K621" s="38">
        <v>5</v>
      </c>
      <c r="L621" s="40">
        <v>44743</v>
      </c>
      <c r="M621" s="40">
        <v>44926</v>
      </c>
      <c r="N621" s="61">
        <f t="shared" si="156"/>
        <v>26.142857142857142</v>
      </c>
      <c r="O621" s="38" t="s">
        <v>1590</v>
      </c>
      <c r="P621" s="38" t="s">
        <v>2506</v>
      </c>
      <c r="Q621" s="38">
        <v>5</v>
      </c>
      <c r="R621" s="42">
        <f t="shared" si="143"/>
        <v>100</v>
      </c>
      <c r="S621" s="43">
        <f t="shared" si="144"/>
        <v>26.142857142857142</v>
      </c>
      <c r="T621" s="43">
        <f t="shared" si="145"/>
        <v>26.142857142857142</v>
      </c>
      <c r="U621" s="43">
        <f t="shared" si="146"/>
        <v>26.142857142857142</v>
      </c>
      <c r="V621" s="38" t="s">
        <v>1429</v>
      </c>
      <c r="W621" s="44" t="str">
        <f t="shared" si="147"/>
        <v>CUMPLIDA</v>
      </c>
      <c r="X621" s="44" t="str">
        <f t="shared" si="148"/>
        <v/>
      </c>
      <c r="Y621" s="104" t="s">
        <v>139</v>
      </c>
      <c r="Z621" s="35" t="str">
        <f t="shared" si="153"/>
        <v>H123R14</v>
      </c>
      <c r="AA621" s="45">
        <f t="shared" si="157"/>
        <v>3</v>
      </c>
      <c r="AB621" s="45" t="str">
        <f t="shared" si="155"/>
        <v>H123R14 - 3</v>
      </c>
      <c r="AC621" s="46">
        <f t="shared" si="150"/>
        <v>5</v>
      </c>
      <c r="AD621" s="46">
        <f t="shared" si="151"/>
        <v>5</v>
      </c>
      <c r="AE621" s="46" t="str">
        <f t="shared" si="149"/>
        <v>H123R14.</v>
      </c>
      <c r="AF621" s="46" t="str">
        <f t="shared" si="152"/>
        <v>H123R14</v>
      </c>
      <c r="AG621" s="107"/>
      <c r="AH621" s="107"/>
    </row>
    <row r="622" spans="1:34" s="108" customFormat="1" ht="350.1" customHeight="1" x14ac:dyDescent="0.2">
      <c r="A622" s="35">
        <f>IF(ISBLANK(D622),"",COUNTA($D$2:D622))</f>
        <v>510</v>
      </c>
      <c r="B622" s="36">
        <f t="shared" si="142"/>
        <v>621</v>
      </c>
      <c r="C622" s="38"/>
      <c r="D622" s="38" t="s">
        <v>668</v>
      </c>
      <c r="E622" s="38" t="s">
        <v>75</v>
      </c>
      <c r="F622" s="39" t="s">
        <v>1886</v>
      </c>
      <c r="G622" s="39" t="s">
        <v>365</v>
      </c>
      <c r="H622" s="39" t="s">
        <v>1891</v>
      </c>
      <c r="I622" s="39" t="s">
        <v>1888</v>
      </c>
      <c r="J622" s="38" t="s">
        <v>1889</v>
      </c>
      <c r="K622" s="38">
        <v>1</v>
      </c>
      <c r="L622" s="40">
        <v>44743</v>
      </c>
      <c r="M622" s="40">
        <v>44926</v>
      </c>
      <c r="N622" s="61">
        <f t="shared" si="156"/>
        <v>26.142857142857142</v>
      </c>
      <c r="O622" s="38" t="s">
        <v>1590</v>
      </c>
      <c r="P622" s="38" t="s">
        <v>2506</v>
      </c>
      <c r="Q622" s="38">
        <v>1</v>
      </c>
      <c r="R622" s="42">
        <f t="shared" si="143"/>
        <v>100</v>
      </c>
      <c r="S622" s="43">
        <f t="shared" si="144"/>
        <v>26.142857142857142</v>
      </c>
      <c r="T622" s="43">
        <f t="shared" si="145"/>
        <v>26.142857142857142</v>
      </c>
      <c r="U622" s="43">
        <f t="shared" si="146"/>
        <v>26.142857142857142</v>
      </c>
      <c r="V622" s="38"/>
      <c r="W622" s="44" t="str">
        <f t="shared" si="147"/>
        <v>CUMPLIDA</v>
      </c>
      <c r="X622" s="44" t="str">
        <f t="shared" si="148"/>
        <v>CUMPLIDO</v>
      </c>
      <c r="Y622" s="104" t="s">
        <v>139</v>
      </c>
      <c r="Z622" s="35" t="str">
        <f t="shared" si="153"/>
        <v>H124R14</v>
      </c>
      <c r="AA622" s="45">
        <f t="shared" si="157"/>
        <v>1</v>
      </c>
      <c r="AB622" s="45" t="str">
        <f t="shared" si="155"/>
        <v>H124R14 - 1</v>
      </c>
      <c r="AC622" s="46">
        <f t="shared" si="150"/>
        <v>5</v>
      </c>
      <c r="AD622" s="46">
        <f t="shared" si="151"/>
        <v>5</v>
      </c>
      <c r="AE622" s="46" t="str">
        <f t="shared" si="149"/>
        <v>H124R14.</v>
      </c>
      <c r="AF622" s="46" t="str">
        <f t="shared" si="152"/>
        <v>H124R14</v>
      </c>
      <c r="AG622" s="107"/>
      <c r="AH622" s="107"/>
    </row>
    <row r="623" spans="1:34" s="108" customFormat="1" ht="350.1" customHeight="1" x14ac:dyDescent="0.2">
      <c r="A623" s="35" t="str">
        <f>IF(ISBLANK(D623),"",COUNTA($D$2:D623))</f>
        <v/>
      </c>
      <c r="B623" s="36">
        <f t="shared" si="142"/>
        <v>622</v>
      </c>
      <c r="C623" s="38"/>
      <c r="D623" s="38"/>
      <c r="E623" s="38" t="s">
        <v>75</v>
      </c>
      <c r="F623" s="39" t="s">
        <v>1887</v>
      </c>
      <c r="G623" s="39" t="s">
        <v>365</v>
      </c>
      <c r="H623" s="39" t="s">
        <v>1892</v>
      </c>
      <c r="I623" s="39" t="s">
        <v>1890</v>
      </c>
      <c r="J623" s="38" t="s">
        <v>1893</v>
      </c>
      <c r="K623" s="38">
        <v>1</v>
      </c>
      <c r="L623" s="40">
        <v>44743</v>
      </c>
      <c r="M623" s="40">
        <v>44926</v>
      </c>
      <c r="N623" s="61">
        <f t="shared" si="156"/>
        <v>26.142857142857142</v>
      </c>
      <c r="O623" s="38" t="s">
        <v>1590</v>
      </c>
      <c r="P623" s="38" t="s">
        <v>2506</v>
      </c>
      <c r="Q623" s="38">
        <v>1</v>
      </c>
      <c r="R623" s="42">
        <f t="shared" si="143"/>
        <v>100</v>
      </c>
      <c r="S623" s="43">
        <f t="shared" si="144"/>
        <v>26.142857142857142</v>
      </c>
      <c r="T623" s="43">
        <f t="shared" si="145"/>
        <v>26.142857142857142</v>
      </c>
      <c r="U623" s="43">
        <f t="shared" si="146"/>
        <v>26.142857142857142</v>
      </c>
      <c r="V623" s="38"/>
      <c r="W623" s="44" t="str">
        <f t="shared" si="147"/>
        <v>CUMPLIDA</v>
      </c>
      <c r="X623" s="44" t="str">
        <f t="shared" si="148"/>
        <v/>
      </c>
      <c r="Y623" s="104" t="s">
        <v>139</v>
      </c>
      <c r="Z623" s="35" t="str">
        <f t="shared" si="153"/>
        <v>H124R14</v>
      </c>
      <c r="AA623" s="45">
        <f t="shared" si="157"/>
        <v>2</v>
      </c>
      <c r="AB623" s="45" t="str">
        <f t="shared" si="155"/>
        <v>H124R14 - 2</v>
      </c>
      <c r="AC623" s="46">
        <f t="shared" si="150"/>
        <v>5</v>
      </c>
      <c r="AD623" s="46">
        <f t="shared" si="151"/>
        <v>5</v>
      </c>
      <c r="AE623" s="46" t="str">
        <f t="shared" si="149"/>
        <v>H124R14.</v>
      </c>
      <c r="AF623" s="46" t="str">
        <f t="shared" si="152"/>
        <v>H124R14</v>
      </c>
      <c r="AG623" s="107"/>
      <c r="AH623" s="107"/>
    </row>
    <row r="624" spans="1:34" s="108" customFormat="1" ht="350.1" customHeight="1" x14ac:dyDescent="0.2">
      <c r="A624" s="35">
        <f>IF(ISBLANK(D624),"",COUNTA($D$2:D624))</f>
        <v>511</v>
      </c>
      <c r="B624" s="36">
        <f t="shared" si="142"/>
        <v>623</v>
      </c>
      <c r="C624" s="38"/>
      <c r="D624" s="38" t="s">
        <v>667</v>
      </c>
      <c r="E624" s="38" t="s">
        <v>15</v>
      </c>
      <c r="F624" s="39" t="s">
        <v>2247</v>
      </c>
      <c r="G624" s="39" t="s">
        <v>74</v>
      </c>
      <c r="H624" s="39" t="s">
        <v>2250</v>
      </c>
      <c r="I624" s="39" t="s">
        <v>2251</v>
      </c>
      <c r="J624" s="38" t="s">
        <v>2254</v>
      </c>
      <c r="K624" s="45">
        <v>1</v>
      </c>
      <c r="L624" s="113">
        <v>44835</v>
      </c>
      <c r="M624" s="113">
        <v>45016</v>
      </c>
      <c r="N624" s="61">
        <f t="shared" si="156"/>
        <v>25.857142857142858</v>
      </c>
      <c r="O624" s="38" t="s">
        <v>2257</v>
      </c>
      <c r="P624" s="38" t="s">
        <v>2445</v>
      </c>
      <c r="Q624" s="38">
        <v>0.3</v>
      </c>
      <c r="R624" s="42">
        <f t="shared" si="143"/>
        <v>30</v>
      </c>
      <c r="S624" s="43">
        <f t="shared" si="144"/>
        <v>7.757142857142858</v>
      </c>
      <c r="T624" s="43">
        <f t="shared" si="145"/>
        <v>7.757142857142858</v>
      </c>
      <c r="U624" s="43">
        <f t="shared" si="146"/>
        <v>25.857142857142858</v>
      </c>
      <c r="V624" s="38"/>
      <c r="W624" s="44" t="str">
        <f t="shared" si="147"/>
        <v>VENCIDA</v>
      </c>
      <c r="X624" s="44" t="str">
        <f t="shared" si="148"/>
        <v>VENCIDO</v>
      </c>
      <c r="Y624" s="104" t="s">
        <v>139</v>
      </c>
      <c r="Z624" s="35" t="str">
        <f t="shared" si="153"/>
        <v>H126R14</v>
      </c>
      <c r="AA624" s="45">
        <f t="shared" si="157"/>
        <v>1</v>
      </c>
      <c r="AB624" s="45" t="str">
        <f t="shared" si="155"/>
        <v>H126R14 - 1</v>
      </c>
      <c r="AC624" s="46">
        <f t="shared" si="150"/>
        <v>1</v>
      </c>
      <c r="AD624" s="46">
        <f t="shared" si="151"/>
        <v>1</v>
      </c>
      <c r="AE624" s="46" t="str">
        <f t="shared" si="149"/>
        <v>H126R14.</v>
      </c>
      <c r="AF624" s="46" t="str">
        <f t="shared" si="152"/>
        <v>H126R14</v>
      </c>
      <c r="AG624" s="107"/>
      <c r="AH624" s="107"/>
    </row>
    <row r="625" spans="1:34" s="108" customFormat="1" ht="350.1" customHeight="1" x14ac:dyDescent="0.2">
      <c r="A625" s="35" t="str">
        <f>IF(ISBLANK(D625),"",COUNTA($D$2:D625))</f>
        <v/>
      </c>
      <c r="B625" s="36">
        <f t="shared" si="142"/>
        <v>624</v>
      </c>
      <c r="C625" s="38"/>
      <c r="D625" s="38"/>
      <c r="E625" s="38" t="s">
        <v>15</v>
      </c>
      <c r="F625" s="39" t="s">
        <v>2248</v>
      </c>
      <c r="G625" s="39" t="s">
        <v>74</v>
      </c>
      <c r="H625" s="39" t="s">
        <v>2250</v>
      </c>
      <c r="I625" s="39" t="s">
        <v>2252</v>
      </c>
      <c r="J625" s="38" t="s">
        <v>2255</v>
      </c>
      <c r="K625" s="45">
        <v>4</v>
      </c>
      <c r="L625" s="113">
        <v>44835</v>
      </c>
      <c r="M625" s="113">
        <v>45016</v>
      </c>
      <c r="N625" s="61">
        <f t="shared" si="156"/>
        <v>25.857142857142858</v>
      </c>
      <c r="O625" s="38" t="s">
        <v>2257</v>
      </c>
      <c r="P625" s="38" t="s">
        <v>2445</v>
      </c>
      <c r="Q625" s="38">
        <v>4</v>
      </c>
      <c r="R625" s="42">
        <f t="shared" si="143"/>
        <v>100</v>
      </c>
      <c r="S625" s="43">
        <f t="shared" si="144"/>
        <v>25.857142857142858</v>
      </c>
      <c r="T625" s="43">
        <f t="shared" si="145"/>
        <v>25.857142857142858</v>
      </c>
      <c r="U625" s="43">
        <f t="shared" si="146"/>
        <v>25.857142857142858</v>
      </c>
      <c r="V625" s="38"/>
      <c r="W625" s="44" t="str">
        <f t="shared" si="147"/>
        <v>CUMPLIDA</v>
      </c>
      <c r="X625" s="44" t="str">
        <f t="shared" si="148"/>
        <v/>
      </c>
      <c r="Y625" s="104" t="s">
        <v>139</v>
      </c>
      <c r="Z625" s="35" t="str">
        <f t="shared" si="153"/>
        <v>H126R14</v>
      </c>
      <c r="AA625" s="45">
        <f t="shared" si="157"/>
        <v>2</v>
      </c>
      <c r="AB625" s="45" t="str">
        <f t="shared" si="155"/>
        <v>H126R14 - 2</v>
      </c>
      <c r="AC625" s="46">
        <f t="shared" si="150"/>
        <v>5</v>
      </c>
      <c r="AD625" s="46">
        <f t="shared" si="151"/>
        <v>1</v>
      </c>
      <c r="AE625" s="46" t="str">
        <f t="shared" si="149"/>
        <v>H126R14.</v>
      </c>
      <c r="AF625" s="46" t="str">
        <f t="shared" si="152"/>
        <v>H126R14</v>
      </c>
      <c r="AG625" s="107"/>
      <c r="AH625" s="107"/>
    </row>
    <row r="626" spans="1:34" s="108" customFormat="1" ht="350.1" customHeight="1" x14ac:dyDescent="0.2">
      <c r="A626" s="35" t="str">
        <f>IF(ISBLANK(D626),"",COUNTA($D$2:D626))</f>
        <v/>
      </c>
      <c r="B626" s="36">
        <f t="shared" si="142"/>
        <v>625</v>
      </c>
      <c r="C626" s="38"/>
      <c r="D626" s="38"/>
      <c r="E626" s="38" t="s">
        <v>15</v>
      </c>
      <c r="F626" s="39" t="s">
        <v>2249</v>
      </c>
      <c r="G626" s="39" t="s">
        <v>74</v>
      </c>
      <c r="H626" s="39" t="s">
        <v>2250</v>
      </c>
      <c r="I626" s="39" t="s">
        <v>2253</v>
      </c>
      <c r="J626" s="38" t="s">
        <v>2256</v>
      </c>
      <c r="K626" s="45">
        <v>7</v>
      </c>
      <c r="L626" s="113">
        <v>44835</v>
      </c>
      <c r="M626" s="113">
        <v>45199</v>
      </c>
      <c r="N626" s="61">
        <f t="shared" si="156"/>
        <v>52</v>
      </c>
      <c r="O626" s="38" t="s">
        <v>2271</v>
      </c>
      <c r="P626" s="38" t="s">
        <v>2445</v>
      </c>
      <c r="Q626" s="38">
        <v>0</v>
      </c>
      <c r="R626" s="42">
        <f t="shared" si="143"/>
        <v>0</v>
      </c>
      <c r="S626" s="43">
        <f t="shared" si="144"/>
        <v>0</v>
      </c>
      <c r="T626" s="43">
        <f t="shared" si="145"/>
        <v>0</v>
      </c>
      <c r="U626" s="43">
        <f t="shared" si="146"/>
        <v>52</v>
      </c>
      <c r="V626" s="38"/>
      <c r="W626" s="44" t="str">
        <f t="shared" si="147"/>
        <v>VENCIDA</v>
      </c>
      <c r="X626" s="44" t="str">
        <f t="shared" si="148"/>
        <v/>
      </c>
      <c r="Y626" s="104" t="s">
        <v>139</v>
      </c>
      <c r="Z626" s="35" t="str">
        <f t="shared" si="153"/>
        <v>H126R14</v>
      </c>
      <c r="AA626" s="45">
        <f t="shared" si="157"/>
        <v>3</v>
      </c>
      <c r="AB626" s="45" t="str">
        <f t="shared" si="155"/>
        <v>H126R14 - 3</v>
      </c>
      <c r="AC626" s="46">
        <f t="shared" si="150"/>
        <v>1</v>
      </c>
      <c r="AD626" s="46">
        <f t="shared" si="151"/>
        <v>1</v>
      </c>
      <c r="AE626" s="46" t="str">
        <f t="shared" si="149"/>
        <v>H126R14.</v>
      </c>
      <c r="AF626" s="46" t="str">
        <f t="shared" si="152"/>
        <v>H126R14</v>
      </c>
      <c r="AG626" s="107"/>
      <c r="AH626" s="107"/>
    </row>
    <row r="627" spans="1:34" s="108" customFormat="1" ht="350.1" customHeight="1" x14ac:dyDescent="0.2">
      <c r="A627" s="35" t="str">
        <f>IF(ISBLANK(D627),"",COUNTA($D$2:D627))</f>
        <v/>
      </c>
      <c r="B627" s="36">
        <f t="shared" si="142"/>
        <v>626</v>
      </c>
      <c r="C627" s="38"/>
      <c r="D627" s="38"/>
      <c r="E627" s="38" t="s">
        <v>15</v>
      </c>
      <c r="F627" s="39" t="s">
        <v>2258</v>
      </c>
      <c r="G627" s="39" t="s">
        <v>74</v>
      </c>
      <c r="H627" s="39" t="s">
        <v>2262</v>
      </c>
      <c r="I627" s="39" t="s">
        <v>2263</v>
      </c>
      <c r="J627" s="38" t="s">
        <v>2267</v>
      </c>
      <c r="K627" s="45">
        <v>1</v>
      </c>
      <c r="L627" s="113">
        <v>44835</v>
      </c>
      <c r="M627" s="113">
        <v>45016</v>
      </c>
      <c r="N627" s="61">
        <f t="shared" si="156"/>
        <v>25.857142857142858</v>
      </c>
      <c r="O627" s="38" t="s">
        <v>2765</v>
      </c>
      <c r="P627" s="38" t="s">
        <v>2599</v>
      </c>
      <c r="Q627" s="38">
        <v>0</v>
      </c>
      <c r="R627" s="42">
        <f t="shared" si="143"/>
        <v>0</v>
      </c>
      <c r="S627" s="43">
        <f t="shared" si="144"/>
        <v>0</v>
      </c>
      <c r="T627" s="43">
        <f t="shared" si="145"/>
        <v>0</v>
      </c>
      <c r="U627" s="43">
        <f t="shared" si="146"/>
        <v>25.857142857142858</v>
      </c>
      <c r="V627" s="38"/>
      <c r="W627" s="44" t="str">
        <f t="shared" si="147"/>
        <v>VENCIDA</v>
      </c>
      <c r="X627" s="44" t="str">
        <f t="shared" si="148"/>
        <v/>
      </c>
      <c r="Y627" s="104" t="s">
        <v>139</v>
      </c>
      <c r="Z627" s="35" t="str">
        <f t="shared" si="153"/>
        <v>H126R14</v>
      </c>
      <c r="AA627" s="45">
        <f t="shared" si="157"/>
        <v>4</v>
      </c>
      <c r="AB627" s="45" t="str">
        <f t="shared" si="155"/>
        <v>H126R14 - 4</v>
      </c>
      <c r="AC627" s="46">
        <f t="shared" si="150"/>
        <v>1</v>
      </c>
      <c r="AD627" s="46">
        <f t="shared" si="151"/>
        <v>1</v>
      </c>
      <c r="AE627" s="46" t="str">
        <f t="shared" si="149"/>
        <v>H126R14.</v>
      </c>
      <c r="AF627" s="46" t="str">
        <f t="shared" si="152"/>
        <v>H126R14</v>
      </c>
      <c r="AG627" s="107"/>
      <c r="AH627" s="107"/>
    </row>
    <row r="628" spans="1:34" s="108" customFormat="1" ht="350.1" customHeight="1" x14ac:dyDescent="0.2">
      <c r="A628" s="35" t="str">
        <f>IF(ISBLANK(D628),"",COUNTA($D$2:D628))</f>
        <v/>
      </c>
      <c r="B628" s="36">
        <f t="shared" si="142"/>
        <v>627</v>
      </c>
      <c r="C628" s="38"/>
      <c r="D628" s="38"/>
      <c r="E628" s="38" t="s">
        <v>15</v>
      </c>
      <c r="F628" s="39" t="s">
        <v>2259</v>
      </c>
      <c r="G628" s="39" t="s">
        <v>74</v>
      </c>
      <c r="H628" s="39" t="s">
        <v>2262</v>
      </c>
      <c r="I628" s="39" t="s">
        <v>2264</v>
      </c>
      <c r="J628" s="38" t="s">
        <v>2268</v>
      </c>
      <c r="K628" s="45">
        <v>4</v>
      </c>
      <c r="L628" s="113">
        <v>44835</v>
      </c>
      <c r="M628" s="113">
        <v>45199</v>
      </c>
      <c r="N628" s="61">
        <f t="shared" si="156"/>
        <v>52</v>
      </c>
      <c r="O628" s="38" t="s">
        <v>2273</v>
      </c>
      <c r="P628" s="38" t="s">
        <v>2621</v>
      </c>
      <c r="Q628" s="38">
        <v>0</v>
      </c>
      <c r="R628" s="42">
        <f t="shared" si="143"/>
        <v>0</v>
      </c>
      <c r="S628" s="43">
        <f t="shared" si="144"/>
        <v>0</v>
      </c>
      <c r="T628" s="43">
        <f t="shared" si="145"/>
        <v>0</v>
      </c>
      <c r="U628" s="43">
        <f t="shared" si="146"/>
        <v>52</v>
      </c>
      <c r="V628" s="38"/>
      <c r="W628" s="44" t="str">
        <f t="shared" si="147"/>
        <v>VENCIDA</v>
      </c>
      <c r="X628" s="44" t="str">
        <f t="shared" si="148"/>
        <v/>
      </c>
      <c r="Y628" s="104" t="s">
        <v>139</v>
      </c>
      <c r="Z628" s="35" t="str">
        <f t="shared" si="153"/>
        <v>H126R14</v>
      </c>
      <c r="AA628" s="45">
        <f t="shared" si="157"/>
        <v>5</v>
      </c>
      <c r="AB628" s="45" t="str">
        <f t="shared" si="155"/>
        <v>H126R14 - 5</v>
      </c>
      <c r="AC628" s="46">
        <f t="shared" si="150"/>
        <v>1</v>
      </c>
      <c r="AD628" s="46">
        <f t="shared" si="151"/>
        <v>1</v>
      </c>
      <c r="AE628" s="46" t="str">
        <f t="shared" si="149"/>
        <v>H126R14.</v>
      </c>
      <c r="AF628" s="46" t="str">
        <f t="shared" si="152"/>
        <v>H126R14</v>
      </c>
      <c r="AG628" s="107"/>
      <c r="AH628" s="107"/>
    </row>
    <row r="629" spans="1:34" s="108" customFormat="1" ht="350.1" customHeight="1" x14ac:dyDescent="0.2">
      <c r="A629" s="35" t="str">
        <f>IF(ISBLANK(D629),"",COUNTA($D$2:D629))</f>
        <v/>
      </c>
      <c r="B629" s="36">
        <f t="shared" si="142"/>
        <v>628</v>
      </c>
      <c r="C629" s="38"/>
      <c r="D629" s="38"/>
      <c r="E629" s="38" t="s">
        <v>15</v>
      </c>
      <c r="F629" s="39" t="s">
        <v>2260</v>
      </c>
      <c r="G629" s="39" t="s">
        <v>74</v>
      </c>
      <c r="H629" s="39" t="s">
        <v>2262</v>
      </c>
      <c r="I629" s="39" t="s">
        <v>2265</v>
      </c>
      <c r="J629" s="38" t="s">
        <v>2269</v>
      </c>
      <c r="K629" s="45">
        <v>3</v>
      </c>
      <c r="L629" s="113">
        <v>44835</v>
      </c>
      <c r="M629" s="113">
        <v>45199</v>
      </c>
      <c r="N629" s="61">
        <f t="shared" si="156"/>
        <v>52</v>
      </c>
      <c r="O629" s="38" t="s">
        <v>2272</v>
      </c>
      <c r="P629" s="38" t="s">
        <v>2621</v>
      </c>
      <c r="Q629" s="38">
        <v>0</v>
      </c>
      <c r="R629" s="42">
        <f t="shared" si="143"/>
        <v>0</v>
      </c>
      <c r="S629" s="43">
        <f t="shared" si="144"/>
        <v>0</v>
      </c>
      <c r="T629" s="43">
        <f t="shared" si="145"/>
        <v>0</v>
      </c>
      <c r="U629" s="43">
        <f t="shared" si="146"/>
        <v>52</v>
      </c>
      <c r="V629" s="38"/>
      <c r="W629" s="44" t="str">
        <f t="shared" si="147"/>
        <v>VENCIDA</v>
      </c>
      <c r="X629" s="44" t="str">
        <f t="shared" si="148"/>
        <v/>
      </c>
      <c r="Y629" s="104" t="s">
        <v>139</v>
      </c>
      <c r="Z629" s="35" t="str">
        <f t="shared" si="153"/>
        <v>H126R14</v>
      </c>
      <c r="AA629" s="45">
        <f t="shared" si="157"/>
        <v>6</v>
      </c>
      <c r="AB629" s="45" t="str">
        <f t="shared" si="155"/>
        <v>H126R14 - 6</v>
      </c>
      <c r="AC629" s="46">
        <f t="shared" si="150"/>
        <v>1</v>
      </c>
      <c r="AD629" s="46">
        <f t="shared" si="151"/>
        <v>1</v>
      </c>
      <c r="AE629" s="46" t="str">
        <f t="shared" si="149"/>
        <v>H126R14.</v>
      </c>
      <c r="AF629" s="46" t="str">
        <f t="shared" si="152"/>
        <v>H126R14</v>
      </c>
      <c r="AG629" s="107"/>
      <c r="AH629" s="107"/>
    </row>
    <row r="630" spans="1:34" s="108" customFormat="1" ht="350.1" customHeight="1" x14ac:dyDescent="0.2">
      <c r="A630" s="35" t="str">
        <f>IF(ISBLANK(D630),"",COUNTA($D$2:D630))</f>
        <v/>
      </c>
      <c r="B630" s="36">
        <f t="shared" ref="B630:B645" si="158">ROW()-1</f>
        <v>629</v>
      </c>
      <c r="C630" s="38"/>
      <c r="D630" s="38"/>
      <c r="E630" s="38" t="s">
        <v>15</v>
      </c>
      <c r="F630" s="39" t="s">
        <v>2261</v>
      </c>
      <c r="G630" s="39" t="s">
        <v>74</v>
      </c>
      <c r="H630" s="39" t="s">
        <v>2262</v>
      </c>
      <c r="I630" s="39" t="s">
        <v>2266</v>
      </c>
      <c r="J630" s="38" t="s">
        <v>2270</v>
      </c>
      <c r="K630" s="45">
        <v>3</v>
      </c>
      <c r="L630" s="113">
        <v>44835</v>
      </c>
      <c r="M630" s="113">
        <v>45199</v>
      </c>
      <c r="N630" s="61">
        <f t="shared" si="156"/>
        <v>52</v>
      </c>
      <c r="O630" s="38" t="s">
        <v>2274</v>
      </c>
      <c r="P630" s="36" t="s">
        <v>2588</v>
      </c>
      <c r="Q630" s="38">
        <v>3</v>
      </c>
      <c r="R630" s="42">
        <f t="shared" si="143"/>
        <v>100</v>
      </c>
      <c r="S630" s="43">
        <f t="shared" si="144"/>
        <v>52</v>
      </c>
      <c r="T630" s="43">
        <f t="shared" si="145"/>
        <v>52</v>
      </c>
      <c r="U630" s="43">
        <f t="shared" si="146"/>
        <v>52</v>
      </c>
      <c r="V630" s="38"/>
      <c r="W630" s="44" t="str">
        <f t="shared" si="147"/>
        <v>CUMPLIDA</v>
      </c>
      <c r="X630" s="44" t="str">
        <f t="shared" si="148"/>
        <v/>
      </c>
      <c r="Y630" s="104" t="s">
        <v>139</v>
      </c>
      <c r="Z630" s="35" t="str">
        <f t="shared" si="153"/>
        <v>H126R14</v>
      </c>
      <c r="AA630" s="45">
        <f t="shared" si="157"/>
        <v>7</v>
      </c>
      <c r="AB630" s="45" t="str">
        <f t="shared" si="155"/>
        <v>H126R14 - 7</v>
      </c>
      <c r="AC630" s="46">
        <f t="shared" si="150"/>
        <v>5</v>
      </c>
      <c r="AD630" s="46">
        <f t="shared" si="151"/>
        <v>5</v>
      </c>
      <c r="AE630" s="46" t="str">
        <f t="shared" si="149"/>
        <v>H126R14.</v>
      </c>
      <c r="AF630" s="46" t="str">
        <f t="shared" si="152"/>
        <v>H126R14</v>
      </c>
      <c r="AG630" s="107"/>
      <c r="AH630" s="107"/>
    </row>
    <row r="631" spans="1:34" s="108" customFormat="1" ht="350.1" customHeight="1" x14ac:dyDescent="0.2">
      <c r="A631" s="35">
        <f>IF(ISBLANK(D631),"",COUNTA($D$2:D631))</f>
        <v>512</v>
      </c>
      <c r="B631" s="36">
        <f t="shared" si="158"/>
        <v>630</v>
      </c>
      <c r="C631" s="38"/>
      <c r="D631" s="38" t="s">
        <v>668</v>
      </c>
      <c r="E631" s="38" t="s">
        <v>15</v>
      </c>
      <c r="F631" s="39" t="s">
        <v>600</v>
      </c>
      <c r="G631" s="39" t="s">
        <v>76</v>
      </c>
      <c r="H631" s="39" t="s">
        <v>599</v>
      </c>
      <c r="I631" s="39" t="s">
        <v>303</v>
      </c>
      <c r="J631" s="38" t="s">
        <v>326</v>
      </c>
      <c r="K631" s="38">
        <v>4</v>
      </c>
      <c r="L631" s="40">
        <v>43040</v>
      </c>
      <c r="M631" s="40">
        <v>43403</v>
      </c>
      <c r="N631" s="61">
        <f t="shared" si="156"/>
        <v>51.857142857142854</v>
      </c>
      <c r="O631" s="38" t="s">
        <v>1605</v>
      </c>
      <c r="P631" s="38" t="s">
        <v>2621</v>
      </c>
      <c r="Q631" s="38">
        <v>4</v>
      </c>
      <c r="R631" s="42">
        <f t="shared" si="143"/>
        <v>100</v>
      </c>
      <c r="S631" s="43">
        <f t="shared" si="144"/>
        <v>51.857142857142854</v>
      </c>
      <c r="T631" s="43">
        <f t="shared" si="145"/>
        <v>51.857142857142854</v>
      </c>
      <c r="U631" s="43">
        <f t="shared" si="146"/>
        <v>51.857142857142854</v>
      </c>
      <c r="V631" s="38" t="s">
        <v>1429</v>
      </c>
      <c r="W631" s="44" t="str">
        <f t="shared" si="147"/>
        <v>CUMPLIDA</v>
      </c>
      <c r="X631" s="44" t="str">
        <f t="shared" si="148"/>
        <v>VENCIDO</v>
      </c>
      <c r="Y631" s="104" t="s">
        <v>139</v>
      </c>
      <c r="Z631" s="35" t="str">
        <f t="shared" si="153"/>
        <v>H127R14</v>
      </c>
      <c r="AA631" s="45">
        <f t="shared" si="157"/>
        <v>1</v>
      </c>
      <c r="AB631" s="45" t="str">
        <f t="shared" si="155"/>
        <v>H127R14 - 1</v>
      </c>
      <c r="AC631" s="46">
        <f t="shared" si="150"/>
        <v>5</v>
      </c>
      <c r="AD631" s="46">
        <f t="shared" si="151"/>
        <v>1</v>
      </c>
      <c r="AE631" s="46" t="str">
        <f t="shared" si="149"/>
        <v>H127R14.</v>
      </c>
      <c r="AF631" s="46" t="str">
        <f t="shared" si="152"/>
        <v>H127R14</v>
      </c>
      <c r="AG631" s="107"/>
      <c r="AH631" s="107"/>
    </row>
    <row r="632" spans="1:34" s="108" customFormat="1" ht="350.1" customHeight="1" x14ac:dyDescent="0.2">
      <c r="A632" s="35" t="str">
        <f>IF(ISBLANK(D632),"",COUNTA($D$2:D632))</f>
        <v/>
      </c>
      <c r="B632" s="36">
        <f t="shared" si="158"/>
        <v>631</v>
      </c>
      <c r="C632" s="38"/>
      <c r="D632" s="38"/>
      <c r="E632" s="38" t="s">
        <v>15</v>
      </c>
      <c r="F632" s="39" t="s">
        <v>601</v>
      </c>
      <c r="G632" s="39" t="s">
        <v>76</v>
      </c>
      <c r="H632" s="39" t="s">
        <v>1899</v>
      </c>
      <c r="I632" s="39" t="s">
        <v>1895</v>
      </c>
      <c r="J632" s="38" t="s">
        <v>1896</v>
      </c>
      <c r="K632" s="38">
        <v>1</v>
      </c>
      <c r="L632" s="40">
        <v>44743</v>
      </c>
      <c r="M632" s="40">
        <v>44926</v>
      </c>
      <c r="N632" s="61">
        <f t="shared" si="156"/>
        <v>26.142857142857142</v>
      </c>
      <c r="O632" s="38" t="s">
        <v>1590</v>
      </c>
      <c r="P632" s="38" t="s">
        <v>2506</v>
      </c>
      <c r="Q632" s="38">
        <v>1</v>
      </c>
      <c r="R632" s="42">
        <f t="shared" si="143"/>
        <v>100</v>
      </c>
      <c r="S632" s="43">
        <f t="shared" si="144"/>
        <v>26.142857142857142</v>
      </c>
      <c r="T632" s="43">
        <f t="shared" si="145"/>
        <v>26.142857142857142</v>
      </c>
      <c r="U632" s="43">
        <f t="shared" si="146"/>
        <v>26.142857142857142</v>
      </c>
      <c r="V632" s="38"/>
      <c r="W632" s="44" t="str">
        <f t="shared" si="147"/>
        <v>CUMPLIDA</v>
      </c>
      <c r="X632" s="44" t="str">
        <f t="shared" si="148"/>
        <v/>
      </c>
      <c r="Y632" s="104" t="s">
        <v>139</v>
      </c>
      <c r="Z632" s="35" t="str">
        <f t="shared" si="153"/>
        <v>H127R14</v>
      </c>
      <c r="AA632" s="45">
        <f t="shared" si="157"/>
        <v>2</v>
      </c>
      <c r="AB632" s="45" t="str">
        <f t="shared" si="155"/>
        <v>H127R14 - 2</v>
      </c>
      <c r="AC632" s="46">
        <f t="shared" si="150"/>
        <v>5</v>
      </c>
      <c r="AD632" s="46">
        <f t="shared" si="151"/>
        <v>1</v>
      </c>
      <c r="AE632" s="46" t="str">
        <f t="shared" si="149"/>
        <v>H127R14.</v>
      </c>
      <c r="AF632" s="46" t="str">
        <f t="shared" si="152"/>
        <v>H127R14</v>
      </c>
      <c r="AG632" s="107"/>
      <c r="AH632" s="107"/>
    </row>
    <row r="633" spans="1:34" s="108" customFormat="1" ht="350.1" customHeight="1" x14ac:dyDescent="0.2">
      <c r="A633" s="35" t="str">
        <f>IF(ISBLANK(D633),"",COUNTA($D$2:D633))</f>
        <v/>
      </c>
      <c r="B633" s="36">
        <f t="shared" si="158"/>
        <v>632</v>
      </c>
      <c r="C633" s="38"/>
      <c r="D633" s="38"/>
      <c r="E633" s="38" t="s">
        <v>15</v>
      </c>
      <c r="F633" s="39" t="s">
        <v>1894</v>
      </c>
      <c r="G633" s="39" t="s">
        <v>76</v>
      </c>
      <c r="H633" s="39" t="s">
        <v>1900</v>
      </c>
      <c r="I633" s="39" t="s">
        <v>1897</v>
      </c>
      <c r="J633" s="38" t="s">
        <v>1898</v>
      </c>
      <c r="K633" s="38">
        <v>1</v>
      </c>
      <c r="L633" s="40">
        <v>44743</v>
      </c>
      <c r="M633" s="40">
        <v>44926</v>
      </c>
      <c r="N633" s="61">
        <f t="shared" si="156"/>
        <v>26.142857142857142</v>
      </c>
      <c r="O633" s="38" t="s">
        <v>1590</v>
      </c>
      <c r="P633" s="38" t="s">
        <v>2506</v>
      </c>
      <c r="Q633" s="38">
        <v>0</v>
      </c>
      <c r="R633" s="42">
        <f t="shared" si="143"/>
        <v>0</v>
      </c>
      <c r="S633" s="43">
        <f t="shared" si="144"/>
        <v>0</v>
      </c>
      <c r="T633" s="43">
        <f t="shared" si="145"/>
        <v>0</v>
      </c>
      <c r="U633" s="43">
        <f t="shared" si="146"/>
        <v>26.142857142857142</v>
      </c>
      <c r="V633" s="38"/>
      <c r="W633" s="44" t="str">
        <f t="shared" si="147"/>
        <v>VENCIDA</v>
      </c>
      <c r="X633" s="44" t="str">
        <f t="shared" si="148"/>
        <v/>
      </c>
      <c r="Y633" s="104" t="s">
        <v>139</v>
      </c>
      <c r="Z633" s="35" t="str">
        <f t="shared" si="153"/>
        <v>H127R14</v>
      </c>
      <c r="AA633" s="45">
        <f t="shared" si="157"/>
        <v>3</v>
      </c>
      <c r="AB633" s="45" t="str">
        <f t="shared" si="155"/>
        <v>H127R14 - 3</v>
      </c>
      <c r="AC633" s="46">
        <f t="shared" si="150"/>
        <v>1</v>
      </c>
      <c r="AD633" s="46">
        <f t="shared" si="151"/>
        <v>1</v>
      </c>
      <c r="AE633" s="46" t="str">
        <f t="shared" si="149"/>
        <v>H127R14.</v>
      </c>
      <c r="AF633" s="46" t="str">
        <f t="shared" si="152"/>
        <v>H127R14</v>
      </c>
      <c r="AG633" s="107"/>
      <c r="AH633" s="107"/>
    </row>
    <row r="634" spans="1:34" s="108" customFormat="1" ht="350.1" customHeight="1" x14ac:dyDescent="0.2">
      <c r="A634" s="35">
        <f>IF(ISBLANK(D634),"",COUNTA($D$2:D634))</f>
        <v>513</v>
      </c>
      <c r="B634" s="36">
        <f t="shared" si="158"/>
        <v>633</v>
      </c>
      <c r="C634" s="38"/>
      <c r="D634" s="38" t="s">
        <v>668</v>
      </c>
      <c r="E634" s="38" t="s">
        <v>24</v>
      </c>
      <c r="F634" s="39" t="s">
        <v>797</v>
      </c>
      <c r="G634" s="39" t="s">
        <v>77</v>
      </c>
      <c r="H634" s="39" t="s">
        <v>562</v>
      </c>
      <c r="I634" s="39" t="s">
        <v>563</v>
      </c>
      <c r="J634" s="38" t="s">
        <v>564</v>
      </c>
      <c r="K634" s="38">
        <v>3</v>
      </c>
      <c r="L634" s="40">
        <v>43040</v>
      </c>
      <c r="M634" s="40">
        <v>43342</v>
      </c>
      <c r="N634" s="61">
        <f t="shared" si="156"/>
        <v>43.142857142857146</v>
      </c>
      <c r="O634" s="38" t="s">
        <v>418</v>
      </c>
      <c r="P634" s="36" t="s">
        <v>2499</v>
      </c>
      <c r="Q634" s="38">
        <v>0</v>
      </c>
      <c r="R634" s="42">
        <f t="shared" si="143"/>
        <v>0</v>
      </c>
      <c r="S634" s="43">
        <f t="shared" si="144"/>
        <v>0</v>
      </c>
      <c r="T634" s="43">
        <f t="shared" si="145"/>
        <v>0</v>
      </c>
      <c r="U634" s="43">
        <f t="shared" si="146"/>
        <v>43.142857142857146</v>
      </c>
      <c r="V634" s="38"/>
      <c r="W634" s="44" t="str">
        <f t="shared" si="147"/>
        <v>VENCIDA</v>
      </c>
      <c r="X634" s="44" t="str">
        <f t="shared" si="148"/>
        <v>VENCIDO</v>
      </c>
      <c r="Y634" s="104" t="s">
        <v>139</v>
      </c>
      <c r="Z634" s="35" t="str">
        <f t="shared" si="153"/>
        <v>H130R14</v>
      </c>
      <c r="AA634" s="45">
        <f t="shared" si="157"/>
        <v>1</v>
      </c>
      <c r="AB634" s="45" t="str">
        <f t="shared" si="155"/>
        <v>H130R14 - 1</v>
      </c>
      <c r="AC634" s="46">
        <f t="shared" si="150"/>
        <v>1</v>
      </c>
      <c r="AD634" s="46">
        <f t="shared" si="151"/>
        <v>1</v>
      </c>
      <c r="AE634" s="46" t="str">
        <f t="shared" si="149"/>
        <v>H130R14.</v>
      </c>
      <c r="AF634" s="46" t="str">
        <f t="shared" si="152"/>
        <v>H130R14</v>
      </c>
      <c r="AG634" s="107"/>
      <c r="AH634" s="107"/>
    </row>
    <row r="635" spans="1:34" s="108" customFormat="1" ht="350.1" customHeight="1" x14ac:dyDescent="0.2">
      <c r="A635" s="35">
        <f>IF(ISBLANK(D635),"",COUNTA($D$2:D635))</f>
        <v>514</v>
      </c>
      <c r="B635" s="36">
        <f t="shared" si="158"/>
        <v>634</v>
      </c>
      <c r="C635" s="38"/>
      <c r="D635" s="38" t="s">
        <v>668</v>
      </c>
      <c r="E635" s="38" t="s">
        <v>15</v>
      </c>
      <c r="F635" s="39" t="s">
        <v>353</v>
      </c>
      <c r="G635" s="39" t="s">
        <v>309</v>
      </c>
      <c r="H635" s="39" t="s">
        <v>1094</v>
      </c>
      <c r="I635" s="39" t="s">
        <v>1116</v>
      </c>
      <c r="J635" s="38" t="s">
        <v>306</v>
      </c>
      <c r="K635" s="38">
        <v>3</v>
      </c>
      <c r="L635" s="40">
        <v>43709</v>
      </c>
      <c r="M635" s="40">
        <v>44073</v>
      </c>
      <c r="N635" s="61">
        <f t="shared" si="156"/>
        <v>52</v>
      </c>
      <c r="O635" s="38" t="s">
        <v>298</v>
      </c>
      <c r="P635" s="38" t="s">
        <v>2445</v>
      </c>
      <c r="Q635" s="38">
        <v>3</v>
      </c>
      <c r="R635" s="42">
        <f t="shared" si="143"/>
        <v>100</v>
      </c>
      <c r="S635" s="43">
        <f t="shared" si="144"/>
        <v>52</v>
      </c>
      <c r="T635" s="43">
        <f t="shared" si="145"/>
        <v>52</v>
      </c>
      <c r="U635" s="43">
        <f t="shared" si="146"/>
        <v>52</v>
      </c>
      <c r="V635" s="38" t="s">
        <v>1429</v>
      </c>
      <c r="W635" s="44" t="str">
        <f t="shared" si="147"/>
        <v>CUMPLIDA</v>
      </c>
      <c r="X635" s="44" t="str">
        <f t="shared" si="148"/>
        <v>CUMPLIDO</v>
      </c>
      <c r="Y635" s="104" t="s">
        <v>139</v>
      </c>
      <c r="Z635" s="35" t="str">
        <f t="shared" si="153"/>
        <v>H131R14</v>
      </c>
      <c r="AA635" s="45">
        <f t="shared" si="157"/>
        <v>1</v>
      </c>
      <c r="AB635" s="45" t="str">
        <f t="shared" si="155"/>
        <v>H131R14 - 1</v>
      </c>
      <c r="AC635" s="46">
        <f t="shared" si="150"/>
        <v>5</v>
      </c>
      <c r="AD635" s="46">
        <f t="shared" si="151"/>
        <v>5</v>
      </c>
      <c r="AE635" s="46" t="str">
        <f t="shared" si="149"/>
        <v>H131R14.</v>
      </c>
      <c r="AF635" s="46" t="str">
        <f t="shared" si="152"/>
        <v>H131R14</v>
      </c>
      <c r="AG635" s="107"/>
      <c r="AH635" s="107"/>
    </row>
    <row r="636" spans="1:34" s="108" customFormat="1" ht="350.1" customHeight="1" x14ac:dyDescent="0.2">
      <c r="A636" s="35" t="str">
        <f>IF(ISBLANK(D636),"",COUNTA($D$2:D636))</f>
        <v/>
      </c>
      <c r="B636" s="36">
        <f t="shared" si="158"/>
        <v>635</v>
      </c>
      <c r="C636" s="38"/>
      <c r="D636" s="38"/>
      <c r="E636" s="38" t="s">
        <v>15</v>
      </c>
      <c r="F636" s="39" t="s">
        <v>354</v>
      </c>
      <c r="G636" s="39" t="s">
        <v>309</v>
      </c>
      <c r="H636" s="39" t="s">
        <v>602</v>
      </c>
      <c r="I636" s="39" t="s">
        <v>355</v>
      </c>
      <c r="J636" s="38" t="s">
        <v>356</v>
      </c>
      <c r="K636" s="38">
        <v>3</v>
      </c>
      <c r="L636" s="40">
        <v>43069</v>
      </c>
      <c r="M636" s="40">
        <v>43403</v>
      </c>
      <c r="N636" s="61">
        <f t="shared" si="156"/>
        <v>47.714285714285715</v>
      </c>
      <c r="O636" s="38" t="s">
        <v>1590</v>
      </c>
      <c r="P636" s="38" t="s">
        <v>2506</v>
      </c>
      <c r="Q636" s="38">
        <v>3</v>
      </c>
      <c r="R636" s="42">
        <f t="shared" si="143"/>
        <v>100</v>
      </c>
      <c r="S636" s="43">
        <f t="shared" si="144"/>
        <v>47.714285714285715</v>
      </c>
      <c r="T636" s="43">
        <f t="shared" si="145"/>
        <v>47.714285714285715</v>
      </c>
      <c r="U636" s="43">
        <f t="shared" si="146"/>
        <v>47.714285714285715</v>
      </c>
      <c r="V636" s="38" t="s">
        <v>1429</v>
      </c>
      <c r="W636" s="44" t="str">
        <f t="shared" si="147"/>
        <v>CUMPLIDA</v>
      </c>
      <c r="X636" s="44" t="str">
        <f t="shared" si="148"/>
        <v/>
      </c>
      <c r="Y636" s="104" t="s">
        <v>139</v>
      </c>
      <c r="Z636" s="35" t="str">
        <f t="shared" si="153"/>
        <v>H131R14</v>
      </c>
      <c r="AA636" s="45">
        <f t="shared" si="157"/>
        <v>2</v>
      </c>
      <c r="AB636" s="45" t="str">
        <f t="shared" si="155"/>
        <v>H131R14 - 2</v>
      </c>
      <c r="AC636" s="46">
        <f t="shared" si="150"/>
        <v>5</v>
      </c>
      <c r="AD636" s="46">
        <f t="shared" si="151"/>
        <v>5</v>
      </c>
      <c r="AE636" s="46" t="str">
        <f t="shared" si="149"/>
        <v>H131R14.</v>
      </c>
      <c r="AF636" s="46" t="str">
        <f t="shared" si="152"/>
        <v>H131R14</v>
      </c>
      <c r="AG636" s="107"/>
      <c r="AH636" s="107"/>
    </row>
    <row r="637" spans="1:34" s="108" customFormat="1" ht="350.1" customHeight="1" x14ac:dyDescent="0.2">
      <c r="A637" s="35">
        <f>IF(ISBLANK(D637),"",COUNTA($D$2:D637))</f>
        <v>515</v>
      </c>
      <c r="B637" s="36">
        <f t="shared" si="158"/>
        <v>636</v>
      </c>
      <c r="C637" s="38"/>
      <c r="D637" s="38" t="s">
        <v>668</v>
      </c>
      <c r="E637" s="38" t="s">
        <v>18</v>
      </c>
      <c r="F637" s="39" t="s">
        <v>957</v>
      </c>
      <c r="G637" s="39" t="s">
        <v>78</v>
      </c>
      <c r="H637" s="39" t="s">
        <v>1109</v>
      </c>
      <c r="I637" s="39" t="s">
        <v>1105</v>
      </c>
      <c r="J637" s="38" t="s">
        <v>1445</v>
      </c>
      <c r="K637" s="45">
        <v>1</v>
      </c>
      <c r="L637" s="113">
        <v>43858</v>
      </c>
      <c r="M637" s="113">
        <v>44165</v>
      </c>
      <c r="N637" s="61">
        <f t="shared" si="156"/>
        <v>43.857142857142854</v>
      </c>
      <c r="O637" s="38" t="s">
        <v>1588</v>
      </c>
      <c r="P637" s="38" t="s">
        <v>2499</v>
      </c>
      <c r="Q637" s="38">
        <v>1</v>
      </c>
      <c r="R637" s="42">
        <f t="shared" si="143"/>
        <v>100</v>
      </c>
      <c r="S637" s="43">
        <f t="shared" si="144"/>
        <v>43.857142857142854</v>
      </c>
      <c r="T637" s="43">
        <f t="shared" si="145"/>
        <v>43.857142857142854</v>
      </c>
      <c r="U637" s="43">
        <f t="shared" si="146"/>
        <v>43.857142857142854</v>
      </c>
      <c r="V637" s="38"/>
      <c r="W637" s="44" t="str">
        <f t="shared" si="147"/>
        <v>CUMPLIDA</v>
      </c>
      <c r="X637" s="44" t="str">
        <f t="shared" si="148"/>
        <v>CUMPLIDO</v>
      </c>
      <c r="Y637" s="104" t="s">
        <v>139</v>
      </c>
      <c r="Z637" s="35" t="str">
        <f t="shared" si="153"/>
        <v>H132R14</v>
      </c>
      <c r="AA637" s="45">
        <f t="shared" si="157"/>
        <v>1</v>
      </c>
      <c r="AB637" s="45" t="str">
        <f t="shared" si="155"/>
        <v>H132R14 - 1</v>
      </c>
      <c r="AC637" s="46">
        <f t="shared" si="150"/>
        <v>5</v>
      </c>
      <c r="AD637" s="46">
        <f t="shared" si="151"/>
        <v>5</v>
      </c>
      <c r="AE637" s="46" t="str">
        <f t="shared" si="149"/>
        <v>H132R14.</v>
      </c>
      <c r="AF637" s="46" t="str">
        <f t="shared" si="152"/>
        <v>H132R14</v>
      </c>
      <c r="AG637" s="107"/>
      <c r="AH637" s="107"/>
    </row>
    <row r="638" spans="1:34" s="108" customFormat="1" ht="350.1" customHeight="1" x14ac:dyDescent="0.2">
      <c r="A638" s="35">
        <f>IF(ISBLANK(D638),"",COUNTA($D$2:D638))</f>
        <v>516</v>
      </c>
      <c r="B638" s="36">
        <f t="shared" si="158"/>
        <v>637</v>
      </c>
      <c r="C638" s="38"/>
      <c r="D638" s="38" t="s">
        <v>789</v>
      </c>
      <c r="E638" s="38" t="s">
        <v>18</v>
      </c>
      <c r="F638" s="39" t="s">
        <v>798</v>
      </c>
      <c r="G638" s="39" t="s">
        <v>79</v>
      </c>
      <c r="H638" s="39" t="s">
        <v>234</v>
      </c>
      <c r="I638" s="39" t="s">
        <v>235</v>
      </c>
      <c r="J638" s="45" t="s">
        <v>8</v>
      </c>
      <c r="K638" s="45">
        <v>1</v>
      </c>
      <c r="L638" s="113">
        <v>43040</v>
      </c>
      <c r="M638" s="113">
        <v>43099</v>
      </c>
      <c r="N638" s="61">
        <f t="shared" si="156"/>
        <v>8.4285714285714288</v>
      </c>
      <c r="O638" s="38" t="s">
        <v>1588</v>
      </c>
      <c r="P638" s="38" t="s">
        <v>2499</v>
      </c>
      <c r="Q638" s="38">
        <v>1</v>
      </c>
      <c r="R638" s="42">
        <f t="shared" si="143"/>
        <v>100</v>
      </c>
      <c r="S638" s="43">
        <f t="shared" si="144"/>
        <v>8.4285714285714288</v>
      </c>
      <c r="T638" s="43">
        <f t="shared" si="145"/>
        <v>8.4285714285714288</v>
      </c>
      <c r="U638" s="43">
        <f t="shared" si="146"/>
        <v>8.4285714285714288</v>
      </c>
      <c r="V638" s="38"/>
      <c r="W638" s="44" t="str">
        <f t="shared" si="147"/>
        <v>CUMPLIDA</v>
      </c>
      <c r="X638" s="44" t="str">
        <f t="shared" si="148"/>
        <v>CUMPLIDO</v>
      </c>
      <c r="Y638" s="104" t="s">
        <v>139</v>
      </c>
      <c r="Z638" s="35" t="str">
        <f t="shared" si="153"/>
        <v>H134R14</v>
      </c>
      <c r="AA638" s="45">
        <f t="shared" si="157"/>
        <v>1</v>
      </c>
      <c r="AB638" s="45" t="str">
        <f t="shared" si="155"/>
        <v>H134R14 - 1</v>
      </c>
      <c r="AC638" s="46">
        <f t="shared" si="150"/>
        <v>5</v>
      </c>
      <c r="AD638" s="46">
        <f t="shared" si="151"/>
        <v>5</v>
      </c>
      <c r="AE638" s="46" t="str">
        <f t="shared" si="149"/>
        <v>H134R14.</v>
      </c>
      <c r="AF638" s="46" t="str">
        <f t="shared" si="152"/>
        <v>H134R14</v>
      </c>
      <c r="AG638" s="107"/>
      <c r="AH638" s="107"/>
    </row>
    <row r="639" spans="1:34" s="108" customFormat="1" ht="350.1" customHeight="1" x14ac:dyDescent="0.2">
      <c r="A639" s="35">
        <f>IF(ISBLANK(D639),"",COUNTA($D$2:D639))</f>
        <v>517</v>
      </c>
      <c r="B639" s="36">
        <f t="shared" si="158"/>
        <v>638</v>
      </c>
      <c r="C639" s="38"/>
      <c r="D639" s="38" t="s">
        <v>795</v>
      </c>
      <c r="E639" s="38" t="s">
        <v>18</v>
      </c>
      <c r="F639" s="39" t="s">
        <v>1100</v>
      </c>
      <c r="G639" s="39" t="s">
        <v>236</v>
      </c>
      <c r="H639" s="39" t="s">
        <v>1117</v>
      </c>
      <c r="I639" s="39" t="s">
        <v>1118</v>
      </c>
      <c r="J639" s="45" t="s">
        <v>1114</v>
      </c>
      <c r="K639" s="45">
        <v>10</v>
      </c>
      <c r="L639" s="113">
        <v>43862</v>
      </c>
      <c r="M639" s="113">
        <v>44165</v>
      </c>
      <c r="N639" s="61">
        <f t="shared" si="156"/>
        <v>43.285714285714285</v>
      </c>
      <c r="O639" s="38" t="s">
        <v>1592</v>
      </c>
      <c r="P639" s="38" t="s">
        <v>2478</v>
      </c>
      <c r="Q639" s="38">
        <v>0</v>
      </c>
      <c r="R639" s="42">
        <f t="shared" si="143"/>
        <v>0</v>
      </c>
      <c r="S639" s="43">
        <f t="shared" si="144"/>
        <v>0</v>
      </c>
      <c r="T639" s="43">
        <f t="shared" si="145"/>
        <v>0</v>
      </c>
      <c r="U639" s="43">
        <f t="shared" si="146"/>
        <v>43.285714285714285</v>
      </c>
      <c r="V639" s="38"/>
      <c r="W639" s="44" t="str">
        <f t="shared" si="147"/>
        <v>VENCIDA</v>
      </c>
      <c r="X639" s="44" t="str">
        <f t="shared" si="148"/>
        <v>VENCIDO</v>
      </c>
      <c r="Y639" s="104" t="s">
        <v>139</v>
      </c>
      <c r="Z639" s="35" t="str">
        <f t="shared" si="153"/>
        <v>H135R14</v>
      </c>
      <c r="AA639" s="45">
        <f t="shared" si="157"/>
        <v>1</v>
      </c>
      <c r="AB639" s="45" t="str">
        <f t="shared" si="155"/>
        <v>H135R14 - 1</v>
      </c>
      <c r="AC639" s="46">
        <f t="shared" si="150"/>
        <v>1</v>
      </c>
      <c r="AD639" s="46">
        <f t="shared" si="151"/>
        <v>1</v>
      </c>
      <c r="AE639" s="46" t="str">
        <f t="shared" si="149"/>
        <v>H135R14.</v>
      </c>
      <c r="AF639" s="46" t="str">
        <f t="shared" si="152"/>
        <v>H135R14</v>
      </c>
      <c r="AG639" s="107"/>
      <c r="AH639" s="107"/>
    </row>
    <row r="640" spans="1:34" s="108" customFormat="1" ht="350.1" customHeight="1" x14ac:dyDescent="0.2">
      <c r="A640" s="35">
        <f>IF(ISBLANK(D640),"",COUNTA($D$2:D640))</f>
        <v>518</v>
      </c>
      <c r="B640" s="36">
        <f t="shared" si="158"/>
        <v>639</v>
      </c>
      <c r="C640" s="38"/>
      <c r="D640" s="38" t="s">
        <v>668</v>
      </c>
      <c r="E640" s="38" t="s">
        <v>29</v>
      </c>
      <c r="F640" s="39" t="s">
        <v>1101</v>
      </c>
      <c r="G640" s="39" t="s">
        <v>80</v>
      </c>
      <c r="H640" s="39" t="s">
        <v>1102</v>
      </c>
      <c r="I640" s="39" t="s">
        <v>1095</v>
      </c>
      <c r="J640" s="38" t="s">
        <v>1108</v>
      </c>
      <c r="K640" s="45">
        <v>1</v>
      </c>
      <c r="L640" s="113">
        <v>43858</v>
      </c>
      <c r="M640" s="113">
        <v>44165</v>
      </c>
      <c r="N640" s="61">
        <f t="shared" si="156"/>
        <v>43.857142857142854</v>
      </c>
      <c r="O640" s="45" t="s">
        <v>2056</v>
      </c>
      <c r="P640" s="36" t="s">
        <v>2506</v>
      </c>
      <c r="Q640" s="38">
        <v>0</v>
      </c>
      <c r="R640" s="42">
        <f t="shared" si="143"/>
        <v>0</v>
      </c>
      <c r="S640" s="43">
        <f t="shared" si="144"/>
        <v>0</v>
      </c>
      <c r="T640" s="43">
        <f t="shared" si="145"/>
        <v>0</v>
      </c>
      <c r="U640" s="43">
        <f t="shared" si="146"/>
        <v>43.857142857142854</v>
      </c>
      <c r="V640" s="38"/>
      <c r="W640" s="44" t="str">
        <f t="shared" si="147"/>
        <v>VENCIDA</v>
      </c>
      <c r="X640" s="44" t="str">
        <f t="shared" si="148"/>
        <v>VENCIDO</v>
      </c>
      <c r="Y640" s="104" t="s">
        <v>139</v>
      </c>
      <c r="Z640" s="35" t="str">
        <f t="shared" si="153"/>
        <v>H136R14</v>
      </c>
      <c r="AA640" s="45">
        <f t="shared" si="157"/>
        <v>1</v>
      </c>
      <c r="AB640" s="45" t="str">
        <f t="shared" si="155"/>
        <v>H136R14 - 1</v>
      </c>
      <c r="AC640" s="46">
        <f t="shared" si="150"/>
        <v>1</v>
      </c>
      <c r="AD640" s="46">
        <f t="shared" si="151"/>
        <v>1</v>
      </c>
      <c r="AE640" s="46" t="str">
        <f t="shared" si="149"/>
        <v>H136R14.</v>
      </c>
      <c r="AF640" s="46" t="str">
        <f t="shared" si="152"/>
        <v>H136R14</v>
      </c>
      <c r="AG640" s="107"/>
      <c r="AH640" s="107"/>
    </row>
    <row r="641" spans="1:41" s="108" customFormat="1" ht="350.1" customHeight="1" x14ac:dyDescent="0.2">
      <c r="A641" s="35">
        <f>IF(ISBLANK(D641),"",COUNTA($D$2:D641))</f>
        <v>519</v>
      </c>
      <c r="B641" s="36">
        <f t="shared" si="158"/>
        <v>640</v>
      </c>
      <c r="C641" s="38"/>
      <c r="D641" s="38" t="s">
        <v>776</v>
      </c>
      <c r="E641" s="38" t="s">
        <v>18</v>
      </c>
      <c r="F641" s="39" t="s">
        <v>958</v>
      </c>
      <c r="G641" s="39" t="s">
        <v>81</v>
      </c>
      <c r="H641" s="39" t="s">
        <v>1112</v>
      </c>
      <c r="I641" s="39" t="s">
        <v>1118</v>
      </c>
      <c r="J641" s="45" t="s">
        <v>1114</v>
      </c>
      <c r="K641" s="45">
        <v>10</v>
      </c>
      <c r="L641" s="113">
        <v>43862</v>
      </c>
      <c r="M641" s="113">
        <v>44165</v>
      </c>
      <c r="N641" s="61">
        <f t="shared" si="156"/>
        <v>43.285714285714285</v>
      </c>
      <c r="O641" s="45" t="s">
        <v>1592</v>
      </c>
      <c r="P641" s="38" t="s">
        <v>2478</v>
      </c>
      <c r="Q641" s="38">
        <v>0</v>
      </c>
      <c r="R641" s="42">
        <f t="shared" si="143"/>
        <v>0</v>
      </c>
      <c r="S641" s="43">
        <f t="shared" si="144"/>
        <v>0</v>
      </c>
      <c r="T641" s="43">
        <f t="shared" si="145"/>
        <v>0</v>
      </c>
      <c r="U641" s="43">
        <f t="shared" si="146"/>
        <v>43.285714285714285</v>
      </c>
      <c r="V641" s="38"/>
      <c r="W641" s="44" t="str">
        <f t="shared" si="147"/>
        <v>VENCIDA</v>
      </c>
      <c r="X641" s="44" t="str">
        <f t="shared" si="148"/>
        <v>VENCIDO</v>
      </c>
      <c r="Y641" s="104" t="s">
        <v>139</v>
      </c>
      <c r="Z641" s="35" t="str">
        <f t="shared" si="153"/>
        <v>H137R14</v>
      </c>
      <c r="AA641" s="45">
        <f t="shared" si="157"/>
        <v>1</v>
      </c>
      <c r="AB641" s="45" t="str">
        <f t="shared" si="155"/>
        <v>H137R14 - 1</v>
      </c>
      <c r="AC641" s="46">
        <f t="shared" si="150"/>
        <v>1</v>
      </c>
      <c r="AD641" s="46">
        <f t="shared" si="151"/>
        <v>1</v>
      </c>
      <c r="AE641" s="46" t="str">
        <f t="shared" si="149"/>
        <v>H137R14.</v>
      </c>
      <c r="AF641" s="46" t="str">
        <f t="shared" si="152"/>
        <v>H137R14</v>
      </c>
      <c r="AG641" s="107"/>
      <c r="AH641" s="107"/>
    </row>
    <row r="642" spans="1:41" s="108" customFormat="1" ht="350.1" customHeight="1" x14ac:dyDescent="0.2">
      <c r="A642" s="35">
        <f>IF(ISBLANK(D642),"",COUNTA($D$2:D642))</f>
        <v>520</v>
      </c>
      <c r="B642" s="36">
        <f t="shared" si="158"/>
        <v>641</v>
      </c>
      <c r="C642" s="38"/>
      <c r="D642" s="38" t="s">
        <v>776</v>
      </c>
      <c r="E642" s="38" t="s">
        <v>82</v>
      </c>
      <c r="F642" s="39" t="s">
        <v>603</v>
      </c>
      <c r="G642" s="39" t="s">
        <v>609</v>
      </c>
      <c r="H642" s="39" t="s">
        <v>627</v>
      </c>
      <c r="I642" s="39" t="s">
        <v>628</v>
      </c>
      <c r="J642" s="38" t="s">
        <v>317</v>
      </c>
      <c r="K642" s="38">
        <v>2</v>
      </c>
      <c r="L642" s="40">
        <v>43040</v>
      </c>
      <c r="M642" s="40">
        <v>43311</v>
      </c>
      <c r="N642" s="61">
        <f t="shared" si="156"/>
        <v>38.714285714285715</v>
      </c>
      <c r="O642" s="38" t="s">
        <v>1592</v>
      </c>
      <c r="P642" s="38" t="s">
        <v>2478</v>
      </c>
      <c r="Q642" s="38">
        <v>2</v>
      </c>
      <c r="R642" s="42">
        <f t="shared" ref="R642:R705" si="159">IF(Q642/K642&gt;1,100,+Q642/K642*100)</f>
        <v>100</v>
      </c>
      <c r="S642" s="43">
        <f t="shared" ref="S642:S705" si="160">+N642*R642/100</f>
        <v>38.714285714285715</v>
      </c>
      <c r="T642" s="43">
        <f t="shared" ref="T642:T705" si="161">IF(M642&lt;=$AH$1,S642,0)</f>
        <v>38.714285714285715</v>
      </c>
      <c r="U642" s="43">
        <f t="shared" si="146"/>
        <v>38.714285714285715</v>
      </c>
      <c r="V642" s="38"/>
      <c r="W642" s="44" t="str">
        <f t="shared" si="147"/>
        <v>CUMPLIDA</v>
      </c>
      <c r="X642" s="44" t="str">
        <f t="shared" si="148"/>
        <v>CUMPLIDO</v>
      </c>
      <c r="Y642" s="104" t="s">
        <v>139</v>
      </c>
      <c r="Z642" s="35" t="str">
        <f t="shared" si="153"/>
        <v>H138R14</v>
      </c>
      <c r="AA642" s="45">
        <f t="shared" si="157"/>
        <v>1</v>
      </c>
      <c r="AB642" s="45" t="str">
        <f t="shared" si="155"/>
        <v>H138R14 - 1</v>
      </c>
      <c r="AC642" s="46">
        <f t="shared" si="150"/>
        <v>5</v>
      </c>
      <c r="AD642" s="46">
        <f t="shared" si="151"/>
        <v>5</v>
      </c>
      <c r="AE642" s="46" t="str">
        <f t="shared" si="149"/>
        <v>H138R14.</v>
      </c>
      <c r="AF642" s="46" t="str">
        <f t="shared" si="152"/>
        <v>H138R14</v>
      </c>
      <c r="AG642" s="107"/>
      <c r="AH642" s="107"/>
    </row>
    <row r="643" spans="1:41" s="108" customFormat="1" ht="350.1" customHeight="1" x14ac:dyDescent="0.2">
      <c r="A643" s="35">
        <f>IF(ISBLANK(D643),"",COUNTA($D$2:D643))</f>
        <v>521</v>
      </c>
      <c r="B643" s="36">
        <f t="shared" si="158"/>
        <v>642</v>
      </c>
      <c r="C643" s="38"/>
      <c r="D643" s="38" t="s">
        <v>776</v>
      </c>
      <c r="E643" s="38" t="s">
        <v>18</v>
      </c>
      <c r="F643" s="39" t="s">
        <v>604</v>
      </c>
      <c r="G643" s="39" t="s">
        <v>83</v>
      </c>
      <c r="H643" s="39" t="s">
        <v>366</v>
      </c>
      <c r="I643" s="39" t="s">
        <v>367</v>
      </c>
      <c r="J643" s="38" t="s">
        <v>368</v>
      </c>
      <c r="K643" s="38">
        <v>3</v>
      </c>
      <c r="L643" s="40">
        <v>43040</v>
      </c>
      <c r="M643" s="40">
        <v>43403</v>
      </c>
      <c r="N643" s="61">
        <f t="shared" si="156"/>
        <v>51.857142857142854</v>
      </c>
      <c r="O643" s="38" t="s">
        <v>1590</v>
      </c>
      <c r="P643" s="38" t="s">
        <v>2506</v>
      </c>
      <c r="Q643" s="38">
        <v>3</v>
      </c>
      <c r="R643" s="42">
        <f t="shared" si="159"/>
        <v>100</v>
      </c>
      <c r="S643" s="43">
        <f t="shared" si="160"/>
        <v>51.857142857142854</v>
      </c>
      <c r="T643" s="43">
        <f t="shared" si="161"/>
        <v>51.857142857142854</v>
      </c>
      <c r="U643" s="43">
        <f t="shared" si="146"/>
        <v>51.857142857142854</v>
      </c>
      <c r="V643" s="38"/>
      <c r="W643" s="44" t="str">
        <f t="shared" si="147"/>
        <v>CUMPLIDA</v>
      </c>
      <c r="X643" s="44" t="str">
        <f t="shared" si="148"/>
        <v>CUMPLIDO</v>
      </c>
      <c r="Y643" s="104" t="s">
        <v>139</v>
      </c>
      <c r="Z643" s="35" t="str">
        <f t="shared" si="153"/>
        <v>H140R14</v>
      </c>
      <c r="AA643" s="45">
        <f t="shared" si="157"/>
        <v>1</v>
      </c>
      <c r="AB643" s="45" t="str">
        <f t="shared" si="155"/>
        <v>H140R14 - 1</v>
      </c>
      <c r="AC643" s="46">
        <f t="shared" ref="AC643:AC645" si="162">IF(W643="VENCIDA",1,IF(W643="PRÓXIMA A VENCER",2,IF(W643="EN TERMINO",3,IF(W643="CON AVANCE",4,IF(W643="CUMPLIDA",5,)))))</f>
        <v>5</v>
      </c>
      <c r="AD643" s="46">
        <f t="shared" ref="AD643:AD645" si="163">IF(AA644=AA643+1,MIN(AC643,AD644),AC643)</f>
        <v>5</v>
      </c>
      <c r="AE643" s="46" t="str">
        <f t="shared" si="149"/>
        <v>H140R14.</v>
      </c>
      <c r="AF643" s="46" t="str">
        <f t="shared" ref="AF643:AF645" si="164">IFERROR(MID(AE643,1,FIND(".",AE643,1)-1),AE643)</f>
        <v>H140R14</v>
      </c>
      <c r="AG643" s="107"/>
      <c r="AH643" s="107"/>
    </row>
    <row r="644" spans="1:41" s="108" customFormat="1" ht="350.1" customHeight="1" x14ac:dyDescent="0.2">
      <c r="A644" s="35">
        <f>IF(ISBLANK(D644),"",COUNTA($D$2:D644))</f>
        <v>522</v>
      </c>
      <c r="B644" s="36">
        <f t="shared" si="158"/>
        <v>643</v>
      </c>
      <c r="C644" s="38"/>
      <c r="D644" s="38" t="s">
        <v>776</v>
      </c>
      <c r="E644" s="38" t="s">
        <v>84</v>
      </c>
      <c r="F644" s="39" t="s">
        <v>959</v>
      </c>
      <c r="G644" s="39" t="s">
        <v>85</v>
      </c>
      <c r="H644" s="39" t="s">
        <v>1574</v>
      </c>
      <c r="I644" s="39" t="s">
        <v>1575</v>
      </c>
      <c r="J644" s="38" t="s">
        <v>1576</v>
      </c>
      <c r="K644" s="38">
        <v>1</v>
      </c>
      <c r="L644" s="40">
        <v>44407</v>
      </c>
      <c r="M644" s="40">
        <v>44561</v>
      </c>
      <c r="N644" s="61">
        <f t="shared" si="156"/>
        <v>22</v>
      </c>
      <c r="O644" s="38" t="s">
        <v>1591</v>
      </c>
      <c r="P644" s="36" t="s">
        <v>2478</v>
      </c>
      <c r="Q644" s="38">
        <v>0</v>
      </c>
      <c r="R644" s="42">
        <f t="shared" si="159"/>
        <v>0</v>
      </c>
      <c r="S644" s="43">
        <f t="shared" si="160"/>
        <v>0</v>
      </c>
      <c r="T644" s="43">
        <f t="shared" si="161"/>
        <v>0</v>
      </c>
      <c r="U644" s="43">
        <f t="shared" si="146"/>
        <v>22</v>
      </c>
      <c r="V644" s="38"/>
      <c r="W644" s="44" t="str">
        <f t="shared" si="147"/>
        <v>VENCIDA</v>
      </c>
      <c r="X644" s="44" t="str">
        <f t="shared" si="148"/>
        <v>VENCIDO</v>
      </c>
      <c r="Y644" s="104" t="s">
        <v>139</v>
      </c>
      <c r="Z644" s="35" t="str">
        <f t="shared" si="153"/>
        <v>H146R14</v>
      </c>
      <c r="AA644" s="45">
        <f t="shared" si="157"/>
        <v>1</v>
      </c>
      <c r="AB644" s="45" t="str">
        <f t="shared" si="155"/>
        <v>H146R14 - 1</v>
      </c>
      <c r="AC644" s="46">
        <f t="shared" si="162"/>
        <v>1</v>
      </c>
      <c r="AD644" s="46">
        <f t="shared" si="163"/>
        <v>1</v>
      </c>
      <c r="AE644" s="46" t="str">
        <f t="shared" si="149"/>
        <v>H146R14.</v>
      </c>
      <c r="AF644" s="46" t="str">
        <f t="shared" si="164"/>
        <v>H146R14</v>
      </c>
      <c r="AG644" s="107"/>
      <c r="AH644" s="107"/>
    </row>
    <row r="645" spans="1:41" s="108" customFormat="1" ht="350.1" customHeight="1" x14ac:dyDescent="0.2">
      <c r="A645" s="35">
        <f>IF(ISBLANK(D645),"",COUNTA($D$2:D645))</f>
        <v>523</v>
      </c>
      <c r="B645" s="36">
        <f t="shared" si="158"/>
        <v>644</v>
      </c>
      <c r="C645" s="38"/>
      <c r="D645" s="38" t="s">
        <v>668</v>
      </c>
      <c r="E645" s="38" t="s">
        <v>86</v>
      </c>
      <c r="F645" s="92" t="s">
        <v>330</v>
      </c>
      <c r="G645" s="39" t="s">
        <v>87</v>
      </c>
      <c r="H645" s="39" t="s">
        <v>328</v>
      </c>
      <c r="I645" s="39" t="s">
        <v>329</v>
      </c>
      <c r="J645" s="38" t="s">
        <v>320</v>
      </c>
      <c r="K645" s="38">
        <v>1</v>
      </c>
      <c r="L645" s="40">
        <v>43070</v>
      </c>
      <c r="M645" s="86">
        <v>43100</v>
      </c>
      <c r="N645" s="61">
        <f t="shared" si="156"/>
        <v>4.2857142857142856</v>
      </c>
      <c r="O645" s="38" t="s">
        <v>316</v>
      </c>
      <c r="P645" s="38" t="s">
        <v>2445</v>
      </c>
      <c r="Q645" s="38">
        <v>1</v>
      </c>
      <c r="R645" s="42">
        <f t="shared" si="159"/>
        <v>100</v>
      </c>
      <c r="S645" s="43">
        <f t="shared" si="160"/>
        <v>4.2857142857142856</v>
      </c>
      <c r="T645" s="43">
        <f t="shared" si="161"/>
        <v>4.2857142857142856</v>
      </c>
      <c r="U645" s="43">
        <f t="shared" si="146"/>
        <v>4.2857142857142856</v>
      </c>
      <c r="V645" s="38" t="s">
        <v>2401</v>
      </c>
      <c r="W645" s="44" t="str">
        <f t="shared" si="147"/>
        <v>CUMPLIDA</v>
      </c>
      <c r="X645" s="44" t="str">
        <f t="shared" si="148"/>
        <v>CUMPLIDO</v>
      </c>
      <c r="Y645" s="104" t="s">
        <v>139</v>
      </c>
      <c r="Z645" s="35" t="str">
        <f t="shared" si="153"/>
        <v>H183R14</v>
      </c>
      <c r="AA645" s="45">
        <f t="shared" si="157"/>
        <v>1</v>
      </c>
      <c r="AB645" s="45" t="str">
        <f t="shared" si="155"/>
        <v>H183R14 - 1</v>
      </c>
      <c r="AC645" s="46">
        <f t="shared" si="162"/>
        <v>5</v>
      </c>
      <c r="AD645" s="46">
        <f t="shared" si="163"/>
        <v>5</v>
      </c>
      <c r="AE645" s="46" t="str">
        <f t="shared" si="149"/>
        <v>H183R14.</v>
      </c>
      <c r="AF645" s="46" t="str">
        <f t="shared" si="164"/>
        <v>H183R14</v>
      </c>
      <c r="AG645" s="107"/>
      <c r="AH645" s="107"/>
    </row>
    <row r="646" spans="1:41" ht="12.75" customHeight="1" x14ac:dyDescent="0.2">
      <c r="A646" s="118" t="s">
        <v>0</v>
      </c>
      <c r="B646" s="118"/>
      <c r="C646" s="118"/>
      <c r="D646" s="118"/>
      <c r="E646" s="118"/>
      <c r="F646" s="118"/>
      <c r="G646" s="118"/>
      <c r="H646" s="118"/>
      <c r="I646" s="118"/>
      <c r="J646" s="118"/>
      <c r="K646" s="118"/>
      <c r="L646" s="118"/>
      <c r="M646" s="118"/>
      <c r="N646" s="118"/>
      <c r="O646" s="118"/>
      <c r="P646" s="118"/>
      <c r="Q646" s="118"/>
      <c r="R646" s="118"/>
      <c r="S646" s="119">
        <f>SUM(S2:S645)</f>
        <v>8144.840827832516</v>
      </c>
      <c r="T646" s="119">
        <f>SUM(T2:T645)</f>
        <v>8008.3608278325146</v>
      </c>
      <c r="U646" s="119">
        <f>SUM(U2:U645)</f>
        <v>11569.285714285686</v>
      </c>
      <c r="V646" s="120"/>
      <c r="W646" s="38"/>
      <c r="X646" s="38"/>
      <c r="Y646" s="45"/>
      <c r="Z646" s="45"/>
      <c r="AA646" s="45"/>
      <c r="AB646" s="45"/>
      <c r="AC646" s="46"/>
      <c r="AD646" s="46"/>
      <c r="AE646" s="25"/>
      <c r="AG646" s="122"/>
      <c r="AH646" s="122"/>
      <c r="AI646" s="123"/>
      <c r="AJ646" s="123"/>
      <c r="AK646" s="123"/>
      <c r="AL646" s="123"/>
      <c r="AM646" s="123"/>
      <c r="AN646" s="123"/>
      <c r="AO646" s="123"/>
    </row>
    <row r="647" spans="1:41" ht="12.75" customHeight="1" x14ac:dyDescent="0.2">
      <c r="A647" s="124"/>
      <c r="B647" s="125"/>
      <c r="C647" s="125"/>
      <c r="D647" s="125"/>
      <c r="E647" s="126"/>
      <c r="F647" s="126"/>
      <c r="G647" s="126"/>
      <c r="H647" s="126"/>
      <c r="I647" s="126"/>
      <c r="J647" s="126"/>
      <c r="K647" s="126"/>
      <c r="L647" s="126"/>
      <c r="M647" s="126"/>
      <c r="N647" s="126"/>
      <c r="O647" s="126"/>
      <c r="P647" s="126"/>
      <c r="Q647" s="126"/>
      <c r="R647" s="127"/>
      <c r="S647" s="128"/>
      <c r="T647" s="128"/>
      <c r="U647" s="128"/>
      <c r="V647" s="128"/>
      <c r="AC647" s="46"/>
      <c r="AD647" s="46"/>
      <c r="AE647" s="25"/>
    </row>
    <row r="648" spans="1:41" ht="12.75" customHeight="1" x14ac:dyDescent="0.2">
      <c r="A648" s="134"/>
      <c r="B648" s="135"/>
      <c r="C648" s="135"/>
      <c r="D648" s="135"/>
      <c r="E648" s="108"/>
      <c r="F648" s="108"/>
      <c r="G648" s="108"/>
      <c r="H648" s="108"/>
      <c r="I648" s="108"/>
      <c r="J648" s="108"/>
      <c r="K648" s="108"/>
      <c r="L648" s="108"/>
      <c r="M648" s="108"/>
      <c r="N648" s="108"/>
      <c r="O648" s="108"/>
      <c r="P648" s="108"/>
      <c r="Q648" s="108"/>
      <c r="R648" s="127"/>
      <c r="S648" s="128"/>
      <c r="T648" s="128"/>
      <c r="U648" s="128"/>
      <c r="V648" s="128"/>
      <c r="AC648" s="46"/>
      <c r="AD648" s="46"/>
      <c r="AE648" s="25"/>
    </row>
    <row r="649" spans="1:41" x14ac:dyDescent="0.2">
      <c r="A649" s="136"/>
      <c r="B649" s="137"/>
      <c r="C649" s="137"/>
      <c r="D649" s="137"/>
      <c r="E649" s="138"/>
      <c r="F649" s="139"/>
      <c r="G649" s="108"/>
      <c r="H649" s="108"/>
      <c r="I649" s="140"/>
      <c r="J649" s="141"/>
      <c r="K649" s="142"/>
      <c r="L649" s="143"/>
      <c r="M649" s="143"/>
      <c r="N649" s="108"/>
      <c r="O649" s="144"/>
      <c r="P649" s="144"/>
      <c r="Q649" s="108"/>
      <c r="R649" s="127"/>
      <c r="S649" s="128"/>
      <c r="T649" s="128"/>
      <c r="U649" s="128"/>
      <c r="V649" s="128"/>
      <c r="AC649" s="46"/>
      <c r="AD649" s="46"/>
      <c r="AE649" s="46"/>
    </row>
    <row r="650" spans="1:41" x14ac:dyDescent="0.2">
      <c r="A650" s="136"/>
      <c r="B650" s="137"/>
      <c r="C650" s="137"/>
      <c r="D650" s="137"/>
      <c r="E650" s="138"/>
      <c r="F650" s="139"/>
      <c r="G650" s="108"/>
      <c r="H650" s="108"/>
      <c r="I650" s="140"/>
      <c r="J650" s="141"/>
      <c r="K650" s="145" t="s">
        <v>31</v>
      </c>
      <c r="L650" s="145"/>
      <c r="M650" s="145"/>
      <c r="N650" s="108"/>
      <c r="O650" s="144"/>
      <c r="P650" s="144"/>
      <c r="Q650" s="108"/>
      <c r="R650" s="127"/>
      <c r="S650" s="128"/>
      <c r="T650" s="128"/>
      <c r="U650" s="128"/>
      <c r="V650" s="128"/>
      <c r="AC650" s="146"/>
      <c r="AD650" s="146"/>
      <c r="AE650" s="146"/>
    </row>
    <row r="651" spans="1:41" x14ac:dyDescent="0.2">
      <c r="A651" s="136"/>
      <c r="B651" s="137"/>
      <c r="C651" s="137"/>
      <c r="D651" s="137"/>
      <c r="E651" s="138"/>
      <c r="F651" s="139"/>
      <c r="G651" s="108"/>
      <c r="H651" s="108"/>
      <c r="I651" s="140"/>
      <c r="J651" s="141"/>
      <c r="K651" s="147" t="s">
        <v>2622</v>
      </c>
      <c r="L651" s="147"/>
      <c r="M651" s="147"/>
      <c r="N651" s="108"/>
      <c r="O651" s="144"/>
      <c r="P651" s="144"/>
      <c r="Q651" s="108"/>
      <c r="R651" s="127"/>
      <c r="S651" s="128"/>
      <c r="T651" s="128"/>
      <c r="U651" s="128"/>
      <c r="V651" s="128"/>
      <c r="AC651" s="46"/>
      <c r="AD651" s="46"/>
      <c r="AE651" s="46"/>
    </row>
    <row r="652" spans="1:41" x14ac:dyDescent="0.2">
      <c r="A652" s="136"/>
      <c r="B652" s="137"/>
      <c r="C652" s="137"/>
      <c r="D652" s="137"/>
      <c r="E652" s="138"/>
      <c r="F652" s="139"/>
      <c r="G652" s="108"/>
      <c r="H652" s="108"/>
      <c r="I652" s="140"/>
      <c r="J652" s="141"/>
      <c r="K652" s="147" t="s">
        <v>2625</v>
      </c>
      <c r="L652" s="147"/>
      <c r="M652" s="147"/>
      <c r="N652" s="108"/>
      <c r="O652" s="144"/>
      <c r="P652" s="144"/>
      <c r="Q652" s="108"/>
      <c r="R652" s="127"/>
      <c r="S652" s="128"/>
      <c r="T652" s="128"/>
      <c r="U652" s="128"/>
      <c r="V652" s="128"/>
      <c r="AC652" s="46"/>
      <c r="AD652" s="46"/>
      <c r="AE652" s="46"/>
    </row>
    <row r="653" spans="1:41" x14ac:dyDescent="0.2">
      <c r="A653" s="136"/>
      <c r="B653" s="137"/>
      <c r="C653" s="137"/>
      <c r="D653" s="137"/>
      <c r="E653" s="138"/>
      <c r="F653" s="139"/>
      <c r="G653" s="108"/>
      <c r="H653" s="108"/>
      <c r="I653" s="140"/>
      <c r="J653" s="141"/>
      <c r="K653" s="147" t="s">
        <v>2623</v>
      </c>
      <c r="L653" s="147"/>
      <c r="M653" s="147"/>
      <c r="N653" s="108"/>
      <c r="O653" s="144"/>
      <c r="P653" s="144"/>
      <c r="Q653" s="108"/>
      <c r="R653" s="127"/>
      <c r="S653" s="128"/>
      <c r="T653" s="128"/>
      <c r="U653" s="128"/>
      <c r="V653" s="128"/>
      <c r="AC653" s="46"/>
      <c r="AD653" s="46"/>
      <c r="AE653" s="46"/>
    </row>
    <row r="654" spans="1:41" ht="13.5" thickBot="1" x14ac:dyDescent="0.25">
      <c r="A654" s="136"/>
      <c r="B654" s="137"/>
      <c r="C654" s="137"/>
      <c r="D654" s="137"/>
      <c r="E654" s="138"/>
      <c r="F654" s="139"/>
      <c r="G654" s="108"/>
      <c r="H654" s="108"/>
      <c r="I654" s="140"/>
      <c r="J654" s="141"/>
      <c r="K654" s="108"/>
      <c r="L654" s="148"/>
      <c r="M654" s="148"/>
      <c r="N654" s="108"/>
      <c r="O654" s="144"/>
      <c r="P654" s="144"/>
      <c r="Q654" s="108"/>
      <c r="R654" s="127"/>
      <c r="S654" s="128"/>
      <c r="T654" s="128"/>
      <c r="U654" s="128"/>
      <c r="V654" s="128"/>
      <c r="AB654" s="149"/>
      <c r="AC654" s="46"/>
      <c r="AD654" s="46"/>
      <c r="AE654" s="46"/>
    </row>
    <row r="655" spans="1:41" ht="13.5" thickBot="1" x14ac:dyDescent="0.25">
      <c r="A655" s="150"/>
      <c r="B655" s="151"/>
      <c r="C655" s="151"/>
      <c r="D655" s="151"/>
      <c r="E655" s="152"/>
      <c r="F655" s="153"/>
      <c r="G655" s="154"/>
      <c r="H655" s="154"/>
      <c r="I655" s="140"/>
      <c r="J655" s="141"/>
      <c r="K655" s="108"/>
      <c r="L655" s="148"/>
      <c r="M655" s="148"/>
      <c r="N655" s="108"/>
      <c r="O655" s="144"/>
      <c r="P655" s="144"/>
      <c r="Q655" s="108"/>
      <c r="R655" s="127"/>
      <c r="S655" s="128"/>
      <c r="T655" s="128"/>
      <c r="U655" s="128"/>
      <c r="V655" s="128"/>
      <c r="Z655" s="155"/>
      <c r="AA655" s="156"/>
      <c r="AB655" s="157"/>
      <c r="AC655" s="46"/>
      <c r="AD655" s="46"/>
      <c r="AE655" s="46"/>
    </row>
    <row r="656" spans="1:41" ht="13.5" thickBot="1" x14ac:dyDescent="0.25">
      <c r="A656" s="158" t="s">
        <v>32</v>
      </c>
      <c r="B656" s="159"/>
      <c r="C656" s="159"/>
      <c r="D656" s="159"/>
      <c r="E656" s="159"/>
      <c r="F656" s="159"/>
      <c r="G656" s="159"/>
      <c r="H656" s="160"/>
      <c r="I656" s="161"/>
      <c r="J656" s="162"/>
      <c r="K656" s="162"/>
      <c r="L656" s="162"/>
      <c r="M656" s="162"/>
      <c r="N656" s="162"/>
      <c r="O656" s="162"/>
      <c r="P656" s="162"/>
      <c r="Q656" s="162"/>
      <c r="R656" s="163"/>
      <c r="S656" s="163"/>
      <c r="T656" s="163"/>
      <c r="U656" s="163"/>
      <c r="V656" s="163"/>
      <c r="W656" s="163"/>
      <c r="X656" s="163"/>
      <c r="Y656" s="164"/>
      <c r="Z656" s="165" t="s">
        <v>707</v>
      </c>
      <c r="AA656" s="166"/>
      <c r="AB656" s="167"/>
      <c r="AC656" s="146"/>
      <c r="AD656" s="146"/>
      <c r="AE656" s="146"/>
      <c r="AG656" s="168"/>
    </row>
    <row r="657" spans="1:31" ht="13.5" thickBot="1" x14ac:dyDescent="0.25">
      <c r="A657" s="169"/>
      <c r="B657" s="147"/>
      <c r="C657" s="147"/>
      <c r="D657" s="147"/>
      <c r="E657" s="147"/>
      <c r="F657" s="147"/>
      <c r="G657" s="147"/>
      <c r="H657" s="108"/>
      <c r="I657" s="170"/>
      <c r="J657" s="170"/>
      <c r="K657" s="170"/>
      <c r="L657" s="170"/>
      <c r="M657" s="170"/>
      <c r="N657" s="170"/>
      <c r="O657" s="170"/>
      <c r="P657" s="170"/>
      <c r="Q657" s="170"/>
      <c r="R657" s="170"/>
      <c r="S657" s="170"/>
      <c r="T657" s="170"/>
      <c r="U657" s="170"/>
      <c r="V657" s="170"/>
      <c r="Y657" s="171"/>
      <c r="Z657" s="172"/>
      <c r="AA657" s="173"/>
      <c r="AB657" s="174"/>
    </row>
    <row r="658" spans="1:31" ht="22.5" customHeight="1" thickBot="1" x14ac:dyDescent="0.25">
      <c r="A658" s="175"/>
      <c r="B658" s="176"/>
      <c r="C658" s="176"/>
      <c r="D658" s="176"/>
      <c r="E658" s="177"/>
      <c r="F658" s="178" t="s">
        <v>33</v>
      </c>
      <c r="G658" s="179"/>
      <c r="H658" s="108"/>
      <c r="I658" s="180"/>
      <c r="J658" s="181"/>
      <c r="K658" s="181"/>
      <c r="L658" s="181"/>
      <c r="M658" s="181"/>
      <c r="N658" s="181"/>
      <c r="O658" s="181"/>
      <c r="P658" s="181"/>
      <c r="Q658" s="181"/>
      <c r="R658" s="181"/>
      <c r="S658" s="181"/>
      <c r="T658" s="181"/>
      <c r="U658" s="181"/>
      <c r="V658" s="181"/>
      <c r="W658" s="181"/>
      <c r="X658" s="182"/>
      <c r="Z658" s="183" t="s">
        <v>1</v>
      </c>
      <c r="AA658" s="184"/>
      <c r="AB658" s="185">
        <f>+U646</f>
        <v>11569.285714285686</v>
      </c>
    </row>
    <row r="659" spans="1:31" ht="22.5" customHeight="1" thickBot="1" x14ac:dyDescent="0.25">
      <c r="A659" s="175"/>
      <c r="B659" s="176"/>
      <c r="C659" s="176"/>
      <c r="D659" s="176"/>
      <c r="E659" s="177"/>
      <c r="F659" s="178" t="s">
        <v>169</v>
      </c>
      <c r="G659" s="179"/>
      <c r="H659" s="108"/>
      <c r="I659" s="180"/>
      <c r="J659" s="181"/>
      <c r="K659" s="181"/>
      <c r="L659" s="181"/>
      <c r="M659" s="181"/>
      <c r="N659" s="181"/>
      <c r="O659" s="181"/>
      <c r="P659" s="181"/>
      <c r="Q659" s="181"/>
      <c r="R659" s="181"/>
      <c r="S659" s="181"/>
      <c r="T659" s="181"/>
      <c r="U659" s="181"/>
      <c r="V659" s="181"/>
      <c r="W659" s="181"/>
      <c r="X659" s="182"/>
      <c r="Z659" s="186" t="s">
        <v>2</v>
      </c>
      <c r="AA659" s="186"/>
      <c r="AB659" s="185">
        <f>SUM(N2:N645)</f>
        <v>13720.142857142817</v>
      </c>
    </row>
    <row r="660" spans="1:31" ht="22.5" customHeight="1" thickBot="1" x14ac:dyDescent="0.25">
      <c r="A660" s="175"/>
      <c r="B660" s="176"/>
      <c r="C660" s="176"/>
      <c r="D660" s="176"/>
      <c r="E660" s="177"/>
      <c r="F660" s="178" t="s">
        <v>34</v>
      </c>
      <c r="G660" s="179"/>
      <c r="H660" s="108"/>
      <c r="I660" s="180"/>
      <c r="J660" s="181"/>
      <c r="K660" s="181"/>
      <c r="L660" s="181"/>
      <c r="M660" s="181"/>
      <c r="N660" s="181"/>
      <c r="O660" s="181"/>
      <c r="P660" s="181"/>
      <c r="Q660" s="181"/>
      <c r="R660" s="181"/>
      <c r="S660" s="181"/>
      <c r="T660" s="181"/>
      <c r="U660" s="181"/>
      <c r="V660" s="181"/>
      <c r="W660" s="181"/>
      <c r="X660" s="182"/>
      <c r="Z660" s="186" t="s">
        <v>3</v>
      </c>
      <c r="AA660" s="186"/>
      <c r="AB660" s="187">
        <f>IF(T646=0,0,+T646/AB658)</f>
        <v>0.69220875217420186</v>
      </c>
    </row>
    <row r="661" spans="1:31" ht="22.5" customHeight="1" thickBot="1" x14ac:dyDescent="0.25">
      <c r="A661" s="188"/>
      <c r="B661" s="137"/>
      <c r="C661" s="137"/>
      <c r="D661" s="137"/>
      <c r="E661" s="138"/>
      <c r="F661" s="139"/>
      <c r="G661" s="108"/>
      <c r="H661" s="108"/>
      <c r="I661" s="180"/>
      <c r="J661" s="181"/>
      <c r="K661" s="181"/>
      <c r="L661" s="181"/>
      <c r="M661" s="181"/>
      <c r="N661" s="181"/>
      <c r="O661" s="181"/>
      <c r="P661" s="181"/>
      <c r="Q661" s="181"/>
      <c r="R661" s="181"/>
      <c r="S661" s="181"/>
      <c r="T661" s="181"/>
      <c r="U661" s="181"/>
      <c r="V661" s="181"/>
      <c r="W661" s="181"/>
      <c r="X661" s="182"/>
      <c r="Z661" s="186" t="s">
        <v>2399</v>
      </c>
      <c r="AA661" s="186"/>
      <c r="AB661" s="189">
        <f>IF(S646=0,0,+S646/AB659)</f>
        <v>0.59364110947228554</v>
      </c>
      <c r="AC661" s="46"/>
      <c r="AD661" s="46"/>
      <c r="AE661" s="46"/>
    </row>
    <row r="662" spans="1:31" ht="22.5" customHeight="1" x14ac:dyDescent="0.2">
      <c r="A662" s="188"/>
      <c r="B662" s="137"/>
      <c r="C662" s="137"/>
      <c r="D662" s="137"/>
      <c r="E662" s="138"/>
      <c r="F662" s="139"/>
      <c r="G662" s="108"/>
      <c r="H662" s="108"/>
      <c r="I662" s="190"/>
      <c r="J662" s="190"/>
      <c r="K662" s="190"/>
      <c r="L662" s="190"/>
      <c r="M662" s="190"/>
      <c r="N662" s="190"/>
      <c r="O662" s="190"/>
      <c r="P662" s="190"/>
      <c r="Q662" s="190"/>
      <c r="R662" s="190"/>
      <c r="S662" s="190"/>
      <c r="T662" s="190"/>
      <c r="U662" s="190"/>
      <c r="V662" s="190"/>
      <c r="W662" s="190"/>
      <c r="X662" s="190"/>
      <c r="Z662" s="191"/>
      <c r="AA662" s="191"/>
      <c r="AB662" s="192"/>
      <c r="AC662" s="46"/>
      <c r="AD662" s="46"/>
      <c r="AE662" s="46"/>
    </row>
    <row r="663" spans="1:31" ht="22.5" hidden="1" customHeight="1" x14ac:dyDescent="0.2">
      <c r="A663" s="188"/>
      <c r="B663" s="137"/>
      <c r="C663" s="137"/>
      <c r="D663" s="137"/>
      <c r="E663" s="138"/>
      <c r="F663" s="139"/>
      <c r="G663" s="108"/>
      <c r="H663" s="108"/>
      <c r="I663" s="190"/>
      <c r="J663" s="190"/>
      <c r="K663" s="190"/>
      <c r="L663" s="190"/>
      <c r="M663" s="190"/>
      <c r="N663" s="190"/>
      <c r="O663" s="190"/>
      <c r="P663" s="190"/>
      <c r="Q663" s="190"/>
      <c r="R663" s="190"/>
      <c r="S663" s="190"/>
      <c r="T663" s="190"/>
      <c r="U663" s="190"/>
      <c r="V663" s="190"/>
      <c r="W663" s="190"/>
      <c r="X663" s="190"/>
      <c r="Z663" s="193" t="s">
        <v>2759</v>
      </c>
      <c r="AA663" s="193"/>
      <c r="AB663" s="193"/>
      <c r="AC663" s="46"/>
      <c r="AD663" s="46"/>
      <c r="AE663" s="46"/>
    </row>
    <row r="664" spans="1:31" ht="22.5" hidden="1" customHeight="1" x14ac:dyDescent="0.2">
      <c r="A664" s="188"/>
      <c r="B664" s="137"/>
      <c r="C664" s="137"/>
      <c r="D664" s="137"/>
      <c r="E664" s="138"/>
      <c r="F664" s="139"/>
      <c r="G664" s="108"/>
      <c r="H664" s="108"/>
      <c r="I664" s="190"/>
      <c r="J664" s="190"/>
      <c r="K664" s="190"/>
      <c r="L664" s="190"/>
      <c r="M664" s="190"/>
      <c r="N664" s="190"/>
      <c r="O664" s="190"/>
      <c r="P664" s="190"/>
      <c r="Q664" s="190"/>
      <c r="R664" s="190"/>
      <c r="S664" s="190"/>
      <c r="T664" s="190"/>
      <c r="U664" s="190"/>
      <c r="V664" s="190"/>
      <c r="W664" s="190"/>
      <c r="X664" s="190"/>
      <c r="Z664" s="193"/>
      <c r="AA664" s="193"/>
      <c r="AB664" s="193"/>
      <c r="AC664" s="46"/>
      <c r="AD664" s="46"/>
      <c r="AE664" s="46"/>
    </row>
    <row r="665" spans="1:31" ht="22.5" hidden="1" customHeight="1" x14ac:dyDescent="0.2">
      <c r="A665" s="188"/>
      <c r="B665" s="137"/>
      <c r="C665" s="137"/>
      <c r="D665" s="137"/>
      <c r="E665" s="138"/>
      <c r="F665" s="139"/>
      <c r="G665" s="108"/>
      <c r="H665" s="108"/>
      <c r="I665" s="190"/>
      <c r="J665" s="190"/>
      <c r="K665" s="190"/>
      <c r="L665" s="190"/>
      <c r="M665" s="190"/>
      <c r="N665" s="190"/>
      <c r="O665" s="190"/>
      <c r="P665" s="190"/>
      <c r="Q665" s="190"/>
      <c r="R665" s="190"/>
      <c r="S665" s="190"/>
      <c r="T665" s="190"/>
      <c r="U665" s="190"/>
      <c r="V665" s="190"/>
      <c r="W665" s="190"/>
      <c r="X665" s="190"/>
      <c r="Z665" s="186" t="s">
        <v>1</v>
      </c>
      <c r="AA665" s="186"/>
      <c r="AB665" s="185">
        <f>SUM(U2:U56)</f>
        <v>3.1428571428571428</v>
      </c>
      <c r="AC665" s="46"/>
      <c r="AD665" s="46"/>
      <c r="AE665" s="46"/>
    </row>
    <row r="666" spans="1:31" ht="22.5" hidden="1" customHeight="1" x14ac:dyDescent="0.2">
      <c r="A666" s="188"/>
      <c r="B666" s="137"/>
      <c r="C666" s="137"/>
      <c r="D666" s="137"/>
      <c r="E666" s="138"/>
      <c r="F666" s="139"/>
      <c r="G666" s="108"/>
      <c r="H666" s="108"/>
      <c r="I666" s="190"/>
      <c r="J666" s="190"/>
      <c r="K666" s="190"/>
      <c r="L666" s="190"/>
      <c r="M666" s="190"/>
      <c r="N666" s="190"/>
      <c r="O666" s="190"/>
      <c r="P666" s="190"/>
      <c r="Q666" s="190"/>
      <c r="R666" s="190"/>
      <c r="S666" s="190"/>
      <c r="T666" s="190"/>
      <c r="U666" s="190"/>
      <c r="V666" s="190"/>
      <c r="W666" s="190"/>
      <c r="X666" s="190"/>
      <c r="Z666" s="186" t="s">
        <v>2</v>
      </c>
      <c r="AA666" s="186"/>
      <c r="AB666" s="185">
        <f>SUM(N2:N56)</f>
        <v>952.28571428571502</v>
      </c>
      <c r="AC666" s="46"/>
      <c r="AD666" s="46"/>
      <c r="AE666" s="46"/>
    </row>
    <row r="667" spans="1:31" ht="22.5" hidden="1" customHeight="1" x14ac:dyDescent="0.2">
      <c r="A667" s="188"/>
      <c r="B667" s="137"/>
      <c r="C667" s="137"/>
      <c r="D667" s="137"/>
      <c r="E667" s="138"/>
      <c r="F667" s="139"/>
      <c r="G667" s="108"/>
      <c r="H667" s="108"/>
      <c r="I667" s="190"/>
      <c r="J667" s="190"/>
      <c r="K667" s="190"/>
      <c r="L667" s="190"/>
      <c r="M667" s="190"/>
      <c r="N667" s="190"/>
      <c r="O667" s="190"/>
      <c r="P667" s="190"/>
      <c r="Q667" s="190"/>
      <c r="R667" s="190"/>
      <c r="S667" s="190"/>
      <c r="T667" s="190"/>
      <c r="U667" s="190"/>
      <c r="V667" s="190"/>
      <c r="W667" s="190"/>
      <c r="X667" s="190"/>
      <c r="Z667" s="186" t="s">
        <v>3</v>
      </c>
      <c r="AA667" s="186"/>
      <c r="AB667" s="194">
        <f>IF(SUM(T2:T56)=0,0,+(SUM(T2:T56)/AB665))</f>
        <v>1</v>
      </c>
      <c r="AC667" s="46"/>
      <c r="AD667" s="46"/>
      <c r="AE667" s="46"/>
    </row>
    <row r="668" spans="1:31" ht="22.5" hidden="1" customHeight="1" x14ac:dyDescent="0.2">
      <c r="A668" s="188"/>
      <c r="B668" s="137"/>
      <c r="C668" s="137"/>
      <c r="D668" s="137"/>
      <c r="E668" s="138"/>
      <c r="F668" s="139"/>
      <c r="G668" s="108"/>
      <c r="H668" s="108"/>
      <c r="I668" s="190"/>
      <c r="J668" s="190"/>
      <c r="K668" s="190"/>
      <c r="L668" s="190"/>
      <c r="M668" s="190"/>
      <c r="N668" s="190"/>
      <c r="O668" s="190"/>
      <c r="P668" s="190"/>
      <c r="Q668" s="190"/>
      <c r="R668" s="190"/>
      <c r="S668" s="190"/>
      <c r="T668" s="190"/>
      <c r="U668" s="190"/>
      <c r="V668" s="190"/>
      <c r="W668" s="190"/>
      <c r="X668" s="190"/>
      <c r="Z668" s="186" t="s">
        <v>2399</v>
      </c>
      <c r="AA668" s="186"/>
      <c r="AB668" s="195">
        <f>IF(SUM(S2:S56)=0,0,+(SUM(S2:S56)/AB666))</f>
        <v>3.3003300330032978E-3</v>
      </c>
      <c r="AC668" s="46"/>
      <c r="AD668" s="46"/>
      <c r="AE668" s="46"/>
    </row>
    <row r="669" spans="1:31" ht="22.5" hidden="1" customHeight="1" x14ac:dyDescent="0.2">
      <c r="A669" s="188"/>
      <c r="B669" s="137"/>
      <c r="C669" s="137"/>
      <c r="D669" s="137"/>
      <c r="E669" s="138"/>
      <c r="F669" s="139"/>
      <c r="G669" s="108"/>
      <c r="H669" s="108"/>
      <c r="I669" s="190"/>
      <c r="J669" s="190"/>
      <c r="K669" s="190"/>
      <c r="L669" s="190"/>
      <c r="M669" s="190"/>
      <c r="N669" s="190"/>
      <c r="O669" s="190"/>
      <c r="P669" s="190"/>
      <c r="Q669" s="190"/>
      <c r="R669" s="190"/>
      <c r="S669" s="190"/>
      <c r="T669" s="190"/>
      <c r="U669" s="190"/>
      <c r="V669" s="190"/>
      <c r="W669" s="190"/>
      <c r="X669" s="190"/>
      <c r="Z669" s="191"/>
      <c r="AA669" s="191"/>
      <c r="AB669" s="192"/>
      <c r="AC669" s="46"/>
      <c r="AD669" s="46"/>
      <c r="AE669" s="46"/>
    </row>
    <row r="670" spans="1:31" ht="22.5" hidden="1" customHeight="1" x14ac:dyDescent="0.2">
      <c r="A670" s="188"/>
      <c r="B670" s="137"/>
      <c r="C670" s="137"/>
      <c r="D670" s="137"/>
      <c r="E670" s="138"/>
      <c r="F670" s="139"/>
      <c r="G670" s="108"/>
      <c r="H670" s="108"/>
      <c r="I670" s="190"/>
      <c r="J670" s="190"/>
      <c r="K670" s="190"/>
      <c r="L670" s="190"/>
      <c r="M670" s="190"/>
      <c r="N670" s="190"/>
      <c r="O670" s="190"/>
      <c r="P670" s="190"/>
      <c r="Q670" s="190"/>
      <c r="R670" s="190"/>
      <c r="S670" s="190"/>
      <c r="T670" s="190"/>
      <c r="U670" s="190"/>
      <c r="V670" s="190"/>
      <c r="W670" s="190"/>
      <c r="X670" s="190"/>
      <c r="Z670" s="193" t="s">
        <v>2760</v>
      </c>
      <c r="AA670" s="193"/>
      <c r="AB670" s="193"/>
      <c r="AC670" s="46"/>
      <c r="AD670" s="46"/>
      <c r="AE670" s="46"/>
    </row>
    <row r="671" spans="1:31" ht="22.5" hidden="1" customHeight="1" x14ac:dyDescent="0.2">
      <c r="A671" s="188"/>
      <c r="B671" s="137"/>
      <c r="C671" s="137"/>
      <c r="D671" s="137"/>
      <c r="E671" s="138"/>
      <c r="F671" s="139"/>
      <c r="G671" s="108"/>
      <c r="H671" s="108"/>
      <c r="I671" s="190"/>
      <c r="J671" s="190"/>
      <c r="K671" s="190"/>
      <c r="L671" s="190"/>
      <c r="M671" s="190"/>
      <c r="N671" s="190"/>
      <c r="O671" s="190"/>
      <c r="P671" s="190"/>
      <c r="Q671" s="190"/>
      <c r="R671" s="190"/>
      <c r="S671" s="190"/>
      <c r="T671" s="190"/>
      <c r="U671" s="190"/>
      <c r="V671" s="190"/>
      <c r="W671" s="190"/>
      <c r="X671" s="190"/>
      <c r="Z671" s="193"/>
      <c r="AA671" s="193"/>
      <c r="AB671" s="193"/>
      <c r="AC671" s="46"/>
      <c r="AD671" s="46"/>
      <c r="AE671" s="46"/>
    </row>
    <row r="672" spans="1:31" ht="22.5" hidden="1" customHeight="1" x14ac:dyDescent="0.2">
      <c r="A672" s="188"/>
      <c r="B672" s="137"/>
      <c r="C672" s="137"/>
      <c r="D672" s="137"/>
      <c r="E672" s="138"/>
      <c r="F672" s="139"/>
      <c r="G672" s="108"/>
      <c r="H672" s="108"/>
      <c r="I672" s="190"/>
      <c r="J672" s="190"/>
      <c r="K672" s="190"/>
      <c r="L672" s="190"/>
      <c r="M672" s="190"/>
      <c r="N672" s="190"/>
      <c r="O672" s="190"/>
      <c r="P672" s="190"/>
      <c r="Q672" s="190"/>
      <c r="R672" s="190"/>
      <c r="S672" s="190"/>
      <c r="T672" s="190"/>
      <c r="U672" s="190"/>
      <c r="V672" s="190"/>
      <c r="W672" s="190"/>
      <c r="X672" s="190"/>
      <c r="Z672" s="186" t="s">
        <v>1</v>
      </c>
      <c r="AA672" s="186"/>
      <c r="AB672" s="185">
        <f>SUM(U57:U87)</f>
        <v>54.142857142857146</v>
      </c>
      <c r="AC672" s="46"/>
      <c r="AD672" s="46"/>
      <c r="AE672" s="46"/>
    </row>
    <row r="673" spans="1:31" ht="22.5" hidden="1" customHeight="1" x14ac:dyDescent="0.2">
      <c r="A673" s="188"/>
      <c r="B673" s="137"/>
      <c r="C673" s="137"/>
      <c r="D673" s="137"/>
      <c r="E673" s="138"/>
      <c r="F673" s="139"/>
      <c r="G673" s="108"/>
      <c r="H673" s="108"/>
      <c r="I673" s="190"/>
      <c r="J673" s="190"/>
      <c r="K673" s="190"/>
      <c r="L673" s="190"/>
      <c r="M673" s="190"/>
      <c r="N673" s="190"/>
      <c r="O673" s="190"/>
      <c r="P673" s="190"/>
      <c r="Q673" s="190"/>
      <c r="R673" s="190"/>
      <c r="S673" s="190"/>
      <c r="T673" s="190"/>
      <c r="U673" s="190"/>
      <c r="V673" s="190"/>
      <c r="W673" s="190"/>
      <c r="X673" s="190"/>
      <c r="Z673" s="186" t="s">
        <v>2</v>
      </c>
      <c r="AA673" s="186"/>
      <c r="AB673" s="185">
        <f>SUM(N57:N87)</f>
        <v>513.42857142857133</v>
      </c>
      <c r="AC673" s="46"/>
      <c r="AD673" s="46"/>
      <c r="AE673" s="46"/>
    </row>
    <row r="674" spans="1:31" ht="22.5" hidden="1" customHeight="1" x14ac:dyDescent="0.2">
      <c r="A674" s="188"/>
      <c r="B674" s="137"/>
      <c r="C674" s="137"/>
      <c r="D674" s="137"/>
      <c r="E674" s="138"/>
      <c r="F674" s="139"/>
      <c r="G674" s="108"/>
      <c r="H674" s="108"/>
      <c r="I674" s="190"/>
      <c r="J674" s="190"/>
      <c r="K674" s="190"/>
      <c r="L674" s="190"/>
      <c r="M674" s="190"/>
      <c r="N674" s="190"/>
      <c r="O674" s="190"/>
      <c r="P674" s="190"/>
      <c r="Q674" s="190"/>
      <c r="R674" s="190"/>
      <c r="S674" s="190"/>
      <c r="T674" s="190"/>
      <c r="U674" s="190"/>
      <c r="V674" s="190"/>
      <c r="W674" s="190"/>
      <c r="X674" s="190"/>
      <c r="Z674" s="186" t="s">
        <v>3</v>
      </c>
      <c r="AA674" s="186"/>
      <c r="AB674" s="194">
        <f>IF(SUM(T57:T87)=0,0,+(SUM(T57:T87)/AB672))</f>
        <v>0.49076517150395776</v>
      </c>
      <c r="AC674" s="46"/>
      <c r="AD674" s="46"/>
      <c r="AE674" s="46"/>
    </row>
    <row r="675" spans="1:31" ht="22.5" hidden="1" customHeight="1" x14ac:dyDescent="0.2">
      <c r="A675" s="188"/>
      <c r="B675" s="137"/>
      <c r="C675" s="137"/>
      <c r="D675" s="137"/>
      <c r="E675" s="138"/>
      <c r="F675" s="139"/>
      <c r="G675" s="108"/>
      <c r="H675" s="108"/>
      <c r="I675" s="190"/>
      <c r="J675" s="190"/>
      <c r="K675" s="190"/>
      <c r="L675" s="190"/>
      <c r="M675" s="190"/>
      <c r="N675" s="190"/>
      <c r="O675" s="190"/>
      <c r="P675" s="190"/>
      <c r="Q675" s="190"/>
      <c r="R675" s="190"/>
      <c r="S675" s="190"/>
      <c r="T675" s="190"/>
      <c r="U675" s="190"/>
      <c r="V675" s="190"/>
      <c r="W675" s="190"/>
      <c r="X675" s="190"/>
      <c r="Z675" s="186" t="s">
        <v>2399</v>
      </c>
      <c r="AA675" s="186"/>
      <c r="AB675" s="195">
        <f>IF(SUM(S57:S87)=0,0,+(SUM(S57:S87)/AB673))</f>
        <v>0.11602671118530888</v>
      </c>
      <c r="AC675" s="46"/>
      <c r="AD675" s="46"/>
      <c r="AE675" s="46"/>
    </row>
    <row r="676" spans="1:31" ht="22.5" hidden="1" customHeight="1" x14ac:dyDescent="0.2">
      <c r="A676" s="188"/>
      <c r="B676" s="137"/>
      <c r="C676" s="137"/>
      <c r="D676" s="137"/>
      <c r="E676" s="138"/>
      <c r="F676" s="139"/>
      <c r="G676" s="108"/>
      <c r="H676" s="108"/>
      <c r="I676" s="190"/>
      <c r="J676" s="190"/>
      <c r="K676" s="190"/>
      <c r="L676" s="190"/>
      <c r="M676" s="190"/>
      <c r="N676" s="190"/>
      <c r="O676" s="190"/>
      <c r="P676" s="190"/>
      <c r="Q676" s="190"/>
      <c r="R676" s="190"/>
      <c r="S676" s="190"/>
      <c r="T676" s="190"/>
      <c r="U676" s="190"/>
      <c r="V676" s="190"/>
      <c r="W676" s="190"/>
      <c r="X676" s="190"/>
      <c r="Z676" s="191"/>
      <c r="AA676" s="191"/>
      <c r="AB676" s="192"/>
      <c r="AC676" s="46"/>
      <c r="AD676" s="46"/>
      <c r="AE676" s="46"/>
    </row>
    <row r="677" spans="1:31" ht="22.5" hidden="1" customHeight="1" x14ac:dyDescent="0.2">
      <c r="A677" s="188"/>
      <c r="B677" s="137"/>
      <c r="C677" s="137"/>
      <c r="D677" s="137"/>
      <c r="E677" s="138"/>
      <c r="F677" s="139"/>
      <c r="G677" s="108"/>
      <c r="H677" s="108"/>
      <c r="I677" s="190"/>
      <c r="J677" s="190"/>
      <c r="K677" s="190"/>
      <c r="L677" s="190"/>
      <c r="M677" s="190"/>
      <c r="N677" s="190"/>
      <c r="O677" s="190"/>
      <c r="P677" s="190"/>
      <c r="Q677" s="190"/>
      <c r="R677" s="190"/>
      <c r="S677" s="190"/>
      <c r="T677" s="190"/>
      <c r="U677" s="190"/>
      <c r="V677" s="190"/>
      <c r="W677" s="190"/>
      <c r="X677" s="190"/>
      <c r="Z677" s="193" t="s">
        <v>2761</v>
      </c>
      <c r="AA677" s="193"/>
      <c r="AB677" s="193"/>
      <c r="AC677" s="46"/>
      <c r="AD677" s="46"/>
      <c r="AE677" s="46"/>
    </row>
    <row r="678" spans="1:31" ht="22.5" hidden="1" customHeight="1" x14ac:dyDescent="0.2">
      <c r="A678" s="188"/>
      <c r="B678" s="137"/>
      <c r="C678" s="137"/>
      <c r="D678" s="137"/>
      <c r="E678" s="138"/>
      <c r="F678" s="139"/>
      <c r="G678" s="108"/>
      <c r="H678" s="108"/>
      <c r="I678" s="190"/>
      <c r="J678" s="190"/>
      <c r="K678" s="190"/>
      <c r="L678" s="190"/>
      <c r="M678" s="190"/>
      <c r="N678" s="190"/>
      <c r="O678" s="190"/>
      <c r="P678" s="190"/>
      <c r="Q678" s="190"/>
      <c r="R678" s="190"/>
      <c r="S678" s="190"/>
      <c r="T678" s="190"/>
      <c r="U678" s="190"/>
      <c r="V678" s="190"/>
      <c r="W678" s="190"/>
      <c r="X678" s="190"/>
      <c r="Z678" s="193"/>
      <c r="AA678" s="193"/>
      <c r="AB678" s="193"/>
      <c r="AC678" s="46"/>
      <c r="AD678" s="46"/>
      <c r="AE678" s="46"/>
    </row>
    <row r="679" spans="1:31" ht="22.5" hidden="1" customHeight="1" x14ac:dyDescent="0.2">
      <c r="A679" s="188"/>
      <c r="B679" s="137"/>
      <c r="C679" s="137"/>
      <c r="D679" s="137"/>
      <c r="E679" s="138"/>
      <c r="F679" s="139"/>
      <c r="G679" s="108"/>
      <c r="H679" s="108"/>
      <c r="I679" s="190"/>
      <c r="J679" s="190"/>
      <c r="K679" s="190"/>
      <c r="L679" s="190"/>
      <c r="M679" s="190"/>
      <c r="N679" s="190"/>
      <c r="O679" s="190"/>
      <c r="P679" s="190"/>
      <c r="Q679" s="190"/>
      <c r="R679" s="190"/>
      <c r="S679" s="190"/>
      <c r="T679" s="190"/>
      <c r="U679" s="190"/>
      <c r="V679" s="190"/>
      <c r="W679" s="190"/>
      <c r="X679" s="190"/>
      <c r="Z679" s="186" t="s">
        <v>1</v>
      </c>
      <c r="AA679" s="186"/>
      <c r="AB679" s="185">
        <f>SUM(U88:U92)</f>
        <v>0</v>
      </c>
      <c r="AC679" s="46"/>
      <c r="AD679" s="46"/>
      <c r="AE679" s="46"/>
    </row>
    <row r="680" spans="1:31" ht="22.5" hidden="1" customHeight="1" x14ac:dyDescent="0.2">
      <c r="A680" s="188"/>
      <c r="B680" s="137"/>
      <c r="C680" s="137"/>
      <c r="D680" s="137"/>
      <c r="E680" s="138"/>
      <c r="F680" s="139"/>
      <c r="G680" s="108"/>
      <c r="H680" s="108"/>
      <c r="I680" s="190"/>
      <c r="J680" s="190"/>
      <c r="K680" s="190"/>
      <c r="L680" s="190"/>
      <c r="M680" s="190"/>
      <c r="N680" s="190"/>
      <c r="O680" s="190"/>
      <c r="P680" s="190"/>
      <c r="Q680" s="190"/>
      <c r="R680" s="190"/>
      <c r="S680" s="190"/>
      <c r="T680" s="190"/>
      <c r="U680" s="190"/>
      <c r="V680" s="190"/>
      <c r="W680" s="190"/>
      <c r="X680" s="190"/>
      <c r="Z680" s="186" t="s">
        <v>2</v>
      </c>
      <c r="AA680" s="186"/>
      <c r="AB680" s="185">
        <f>SUM(N88:N92)</f>
        <v>73.714285714285722</v>
      </c>
      <c r="AC680" s="46"/>
      <c r="AD680" s="46"/>
      <c r="AE680" s="46"/>
    </row>
    <row r="681" spans="1:31" ht="22.5" hidden="1" customHeight="1" x14ac:dyDescent="0.2">
      <c r="A681" s="188"/>
      <c r="B681" s="137"/>
      <c r="C681" s="137"/>
      <c r="D681" s="137"/>
      <c r="E681" s="138"/>
      <c r="F681" s="139"/>
      <c r="G681" s="108"/>
      <c r="H681" s="108"/>
      <c r="I681" s="190"/>
      <c r="J681" s="190"/>
      <c r="K681" s="190"/>
      <c r="L681" s="190"/>
      <c r="M681" s="190"/>
      <c r="N681" s="190"/>
      <c r="O681" s="190"/>
      <c r="P681" s="190"/>
      <c r="Q681" s="190"/>
      <c r="R681" s="190"/>
      <c r="S681" s="190"/>
      <c r="T681" s="190"/>
      <c r="U681" s="190"/>
      <c r="V681" s="190"/>
      <c r="W681" s="190"/>
      <c r="X681" s="190"/>
      <c r="Z681" s="186" t="s">
        <v>3</v>
      </c>
      <c r="AA681" s="186"/>
      <c r="AB681" s="194">
        <f>IF(SUM(T88:T92)=0,0,+(SUM(T88:T92)/AB679))</f>
        <v>0</v>
      </c>
      <c r="AC681" s="46"/>
      <c r="AD681" s="46"/>
      <c r="AE681" s="46"/>
    </row>
    <row r="682" spans="1:31" ht="22.5" hidden="1" customHeight="1" x14ac:dyDescent="0.2">
      <c r="A682" s="188"/>
      <c r="B682" s="137"/>
      <c r="C682" s="137"/>
      <c r="D682" s="137"/>
      <c r="E682" s="138"/>
      <c r="F682" s="139"/>
      <c r="G682" s="108"/>
      <c r="H682" s="108"/>
      <c r="I682" s="190"/>
      <c r="J682" s="190"/>
      <c r="K682" s="190"/>
      <c r="L682" s="190"/>
      <c r="M682" s="190"/>
      <c r="N682" s="190"/>
      <c r="O682" s="190"/>
      <c r="P682" s="190"/>
      <c r="Q682" s="190"/>
      <c r="R682" s="190"/>
      <c r="S682" s="190"/>
      <c r="T682" s="190"/>
      <c r="U682" s="190"/>
      <c r="V682" s="190"/>
      <c r="W682" s="190"/>
      <c r="X682" s="190"/>
      <c r="Z682" s="186" t="s">
        <v>2399</v>
      </c>
      <c r="AA682" s="186"/>
      <c r="AB682" s="195">
        <f>IF(SUM(S88:S92)=0,0,+(SUM(S88:S92)/AB680))</f>
        <v>0</v>
      </c>
      <c r="AC682" s="46"/>
      <c r="AD682" s="46"/>
      <c r="AE682" s="46"/>
    </row>
    <row r="683" spans="1:31" ht="22.5" hidden="1" customHeight="1" x14ac:dyDescent="0.2">
      <c r="A683" s="188"/>
      <c r="B683" s="137"/>
      <c r="C683" s="137"/>
      <c r="D683" s="137"/>
      <c r="E683" s="138"/>
      <c r="F683" s="139"/>
      <c r="G683" s="108"/>
      <c r="H683" s="108"/>
      <c r="I683" s="190"/>
      <c r="J683" s="190"/>
      <c r="K683" s="190"/>
      <c r="L683" s="190"/>
      <c r="M683" s="190"/>
      <c r="N683" s="190"/>
      <c r="O683" s="190"/>
      <c r="P683" s="190"/>
      <c r="Q683" s="190"/>
      <c r="R683" s="190"/>
      <c r="S683" s="190"/>
      <c r="T683" s="190"/>
      <c r="U683" s="190"/>
      <c r="V683" s="190"/>
      <c r="W683" s="190"/>
      <c r="X683" s="190"/>
      <c r="Z683" s="191"/>
      <c r="AA683" s="191"/>
      <c r="AB683" s="192"/>
      <c r="AC683" s="46"/>
      <c r="AD683" s="46"/>
      <c r="AE683" s="46"/>
    </row>
    <row r="684" spans="1:31" ht="22.5" hidden="1" customHeight="1" x14ac:dyDescent="0.2">
      <c r="A684" s="188"/>
      <c r="B684" s="137"/>
      <c r="C684" s="137"/>
      <c r="D684" s="137"/>
      <c r="E684" s="138"/>
      <c r="F684" s="139"/>
      <c r="G684" s="108"/>
      <c r="H684" s="108"/>
      <c r="I684" s="190"/>
      <c r="J684" s="190"/>
      <c r="K684" s="190"/>
      <c r="L684" s="190"/>
      <c r="M684" s="190"/>
      <c r="N684" s="190"/>
      <c r="O684" s="190"/>
      <c r="P684" s="190"/>
      <c r="Q684" s="190"/>
      <c r="R684" s="190"/>
      <c r="S684" s="190"/>
      <c r="T684" s="190"/>
      <c r="U684" s="190"/>
      <c r="V684" s="190"/>
      <c r="W684" s="190"/>
      <c r="X684" s="190"/>
      <c r="Z684" s="193" t="s">
        <v>2438</v>
      </c>
      <c r="AA684" s="193"/>
      <c r="AB684" s="193"/>
      <c r="AC684" s="46"/>
      <c r="AD684" s="46"/>
      <c r="AE684" s="46"/>
    </row>
    <row r="685" spans="1:31" ht="22.5" hidden="1" customHeight="1" x14ac:dyDescent="0.2">
      <c r="A685" s="188"/>
      <c r="B685" s="137"/>
      <c r="C685" s="137"/>
      <c r="D685" s="137"/>
      <c r="E685" s="138"/>
      <c r="F685" s="139"/>
      <c r="G685" s="108"/>
      <c r="H685" s="108"/>
      <c r="I685" s="190"/>
      <c r="J685" s="190"/>
      <c r="K685" s="190"/>
      <c r="L685" s="190"/>
      <c r="M685" s="190"/>
      <c r="N685" s="190"/>
      <c r="O685" s="190"/>
      <c r="P685" s="190"/>
      <c r="Q685" s="190"/>
      <c r="R685" s="190"/>
      <c r="S685" s="190"/>
      <c r="T685" s="190"/>
      <c r="U685" s="190"/>
      <c r="V685" s="190"/>
      <c r="W685" s="190"/>
      <c r="X685" s="190"/>
      <c r="Z685" s="193"/>
      <c r="AA685" s="193"/>
      <c r="AB685" s="193"/>
      <c r="AC685" s="46"/>
      <c r="AD685" s="46"/>
      <c r="AE685" s="46"/>
    </row>
    <row r="686" spans="1:31" ht="22.5" hidden="1" customHeight="1" x14ac:dyDescent="0.2">
      <c r="A686" s="188"/>
      <c r="B686" s="137"/>
      <c r="C686" s="137"/>
      <c r="D686" s="137"/>
      <c r="E686" s="138"/>
      <c r="F686" s="139"/>
      <c r="G686" s="108"/>
      <c r="H686" s="108"/>
      <c r="I686" s="190"/>
      <c r="J686" s="190"/>
      <c r="K686" s="190"/>
      <c r="L686" s="190"/>
      <c r="M686" s="190"/>
      <c r="N686" s="190"/>
      <c r="O686" s="190"/>
      <c r="P686" s="190"/>
      <c r="Q686" s="190"/>
      <c r="R686" s="190"/>
      <c r="S686" s="190"/>
      <c r="T686" s="190"/>
      <c r="U686" s="190"/>
      <c r="V686" s="190"/>
      <c r="W686" s="190"/>
      <c r="X686" s="190"/>
      <c r="Z686" s="186" t="s">
        <v>1</v>
      </c>
      <c r="AA686" s="186"/>
      <c r="AB686" s="185">
        <f>SUM(U93:U97)</f>
        <v>15.285714285714286</v>
      </c>
      <c r="AC686" s="46"/>
      <c r="AD686" s="46"/>
      <c r="AE686" s="46"/>
    </row>
    <row r="687" spans="1:31" ht="22.5" hidden="1" customHeight="1" x14ac:dyDescent="0.2">
      <c r="A687" s="188"/>
      <c r="B687" s="137"/>
      <c r="C687" s="137"/>
      <c r="D687" s="137"/>
      <c r="E687" s="138"/>
      <c r="F687" s="139"/>
      <c r="G687" s="108"/>
      <c r="H687" s="108"/>
      <c r="I687" s="190"/>
      <c r="J687" s="190"/>
      <c r="K687" s="190"/>
      <c r="L687" s="190"/>
      <c r="M687" s="190"/>
      <c r="N687" s="190"/>
      <c r="O687" s="190"/>
      <c r="P687" s="190"/>
      <c r="Q687" s="190"/>
      <c r="R687" s="190"/>
      <c r="S687" s="190"/>
      <c r="T687" s="190"/>
      <c r="U687" s="190"/>
      <c r="V687" s="190"/>
      <c r="W687" s="190"/>
      <c r="X687" s="190"/>
      <c r="Z687" s="186" t="s">
        <v>2</v>
      </c>
      <c r="AA687" s="186"/>
      <c r="AB687" s="185">
        <f>SUM(N93:N97)</f>
        <v>93.714285714285708</v>
      </c>
      <c r="AC687" s="46"/>
      <c r="AD687" s="46"/>
      <c r="AE687" s="46"/>
    </row>
    <row r="688" spans="1:31" ht="22.5" hidden="1" customHeight="1" x14ac:dyDescent="0.2">
      <c r="A688" s="188"/>
      <c r="B688" s="137"/>
      <c r="C688" s="137"/>
      <c r="D688" s="137"/>
      <c r="E688" s="138"/>
      <c r="F688" s="139"/>
      <c r="G688" s="108"/>
      <c r="H688" s="108"/>
      <c r="I688" s="190"/>
      <c r="J688" s="190"/>
      <c r="K688" s="190"/>
      <c r="L688" s="190"/>
      <c r="M688" s="190"/>
      <c r="N688" s="190"/>
      <c r="O688" s="190"/>
      <c r="P688" s="190"/>
      <c r="Q688" s="190"/>
      <c r="R688" s="190"/>
      <c r="S688" s="190"/>
      <c r="T688" s="190"/>
      <c r="U688" s="190"/>
      <c r="V688" s="190"/>
      <c r="W688" s="190"/>
      <c r="X688" s="190"/>
      <c r="Z688" s="186" t="s">
        <v>3</v>
      </c>
      <c r="AA688" s="186"/>
      <c r="AB688" s="194">
        <f>IF(SUM(T93:T97)=0,0,+(SUM(T93:T97)/AB686))</f>
        <v>0</v>
      </c>
      <c r="AC688" s="46"/>
      <c r="AD688" s="46"/>
      <c r="AE688" s="46"/>
    </row>
    <row r="689" spans="1:31" ht="22.5" hidden="1" customHeight="1" x14ac:dyDescent="0.2">
      <c r="A689" s="188"/>
      <c r="B689" s="137"/>
      <c r="C689" s="137"/>
      <c r="D689" s="137"/>
      <c r="E689" s="138"/>
      <c r="F689" s="139"/>
      <c r="G689" s="108"/>
      <c r="H689" s="108"/>
      <c r="I689" s="190"/>
      <c r="J689" s="190"/>
      <c r="K689" s="190"/>
      <c r="L689" s="190"/>
      <c r="M689" s="190"/>
      <c r="N689" s="190"/>
      <c r="O689" s="190"/>
      <c r="P689" s="190"/>
      <c r="Q689" s="190"/>
      <c r="R689" s="190"/>
      <c r="S689" s="190"/>
      <c r="T689" s="190"/>
      <c r="U689" s="190"/>
      <c r="V689" s="190"/>
      <c r="W689" s="190"/>
      <c r="X689" s="190"/>
      <c r="Z689" s="186" t="s">
        <v>2399</v>
      </c>
      <c r="AA689" s="186"/>
      <c r="AB689" s="195">
        <f>IF(SUM(S93:S97)=0,0,+(SUM(S93:S97)/AB687))</f>
        <v>0</v>
      </c>
      <c r="AC689" s="46"/>
      <c r="AD689" s="46"/>
      <c r="AE689" s="46"/>
    </row>
    <row r="690" spans="1:31" ht="22.5" hidden="1" customHeight="1" x14ac:dyDescent="0.2">
      <c r="A690" s="188"/>
      <c r="B690" s="137"/>
      <c r="C690" s="137"/>
      <c r="D690" s="137"/>
      <c r="E690" s="138"/>
      <c r="F690" s="139"/>
      <c r="G690" s="108"/>
      <c r="H690" s="108"/>
      <c r="I690" s="190"/>
      <c r="J690" s="190"/>
      <c r="K690" s="190"/>
      <c r="L690" s="190"/>
      <c r="M690" s="190"/>
      <c r="N690" s="190"/>
      <c r="O690" s="190"/>
      <c r="P690" s="190"/>
      <c r="Q690" s="190"/>
      <c r="R690" s="190"/>
      <c r="S690" s="190"/>
      <c r="T690" s="190"/>
      <c r="U690" s="190"/>
      <c r="V690" s="190"/>
      <c r="W690" s="190"/>
      <c r="X690" s="190"/>
      <c r="Z690" s="191"/>
      <c r="AA690" s="191"/>
      <c r="AB690" s="192"/>
      <c r="AC690" s="46"/>
      <c r="AD690" s="46"/>
      <c r="AE690" s="46"/>
    </row>
    <row r="691" spans="1:31" ht="22.5" hidden="1" customHeight="1" x14ac:dyDescent="0.2">
      <c r="A691" s="188"/>
      <c r="B691" s="137"/>
      <c r="C691" s="137"/>
      <c r="D691" s="137"/>
      <c r="E691" s="138"/>
      <c r="F691" s="139"/>
      <c r="G691" s="108"/>
      <c r="H691" s="108"/>
      <c r="I691" s="190"/>
      <c r="J691" s="190"/>
      <c r="K691" s="190"/>
      <c r="L691" s="190"/>
      <c r="M691" s="190"/>
      <c r="N691" s="190"/>
      <c r="O691" s="190"/>
      <c r="P691" s="190"/>
      <c r="Q691" s="190"/>
      <c r="R691" s="190"/>
      <c r="S691" s="190"/>
      <c r="T691" s="190"/>
      <c r="U691" s="190"/>
      <c r="V691" s="190"/>
      <c r="W691" s="190"/>
      <c r="X691" s="190"/>
      <c r="Z691" s="193" t="s">
        <v>2420</v>
      </c>
      <c r="AA691" s="193"/>
      <c r="AB691" s="193"/>
      <c r="AC691" s="46"/>
      <c r="AD691" s="46"/>
      <c r="AE691" s="46"/>
    </row>
    <row r="692" spans="1:31" ht="22.5" hidden="1" customHeight="1" x14ac:dyDescent="0.2">
      <c r="A692" s="188"/>
      <c r="B692" s="137"/>
      <c r="C692" s="137"/>
      <c r="D692" s="137"/>
      <c r="E692" s="138"/>
      <c r="F692" s="139"/>
      <c r="G692" s="108"/>
      <c r="H692" s="108"/>
      <c r="I692" s="190"/>
      <c r="J692" s="190"/>
      <c r="K692" s="190"/>
      <c r="L692" s="190"/>
      <c r="M692" s="190"/>
      <c r="N692" s="190"/>
      <c r="O692" s="190"/>
      <c r="P692" s="190"/>
      <c r="Q692" s="190"/>
      <c r="R692" s="190"/>
      <c r="S692" s="190"/>
      <c r="T692" s="190"/>
      <c r="U692" s="190"/>
      <c r="V692" s="190"/>
      <c r="W692" s="190"/>
      <c r="X692" s="190"/>
      <c r="Z692" s="193"/>
      <c r="AA692" s="193"/>
      <c r="AB692" s="193"/>
      <c r="AC692" s="46"/>
      <c r="AD692" s="46"/>
      <c r="AE692" s="46"/>
    </row>
    <row r="693" spans="1:31" ht="22.5" hidden="1" customHeight="1" x14ac:dyDescent="0.2">
      <c r="A693" s="188"/>
      <c r="B693" s="137"/>
      <c r="C693" s="137"/>
      <c r="D693" s="137"/>
      <c r="E693" s="138"/>
      <c r="F693" s="139"/>
      <c r="G693" s="108"/>
      <c r="H693" s="108"/>
      <c r="I693" s="190"/>
      <c r="J693" s="190"/>
      <c r="K693" s="190"/>
      <c r="L693" s="190"/>
      <c r="M693" s="190"/>
      <c r="N693" s="190"/>
      <c r="O693" s="190"/>
      <c r="P693" s="190"/>
      <c r="Q693" s="190"/>
      <c r="R693" s="190"/>
      <c r="S693" s="190"/>
      <c r="T693" s="190"/>
      <c r="U693" s="190"/>
      <c r="V693" s="190"/>
      <c r="W693" s="190"/>
      <c r="X693" s="190"/>
      <c r="Z693" s="186" t="s">
        <v>1</v>
      </c>
      <c r="AA693" s="186"/>
      <c r="AB693" s="185">
        <f>SUM(U98:U101)</f>
        <v>61.142857142857146</v>
      </c>
      <c r="AC693" s="46"/>
      <c r="AD693" s="46"/>
      <c r="AE693" s="46"/>
    </row>
    <row r="694" spans="1:31" ht="22.5" hidden="1" customHeight="1" x14ac:dyDescent="0.2">
      <c r="A694" s="188"/>
      <c r="B694" s="137"/>
      <c r="C694" s="137"/>
      <c r="D694" s="137"/>
      <c r="E694" s="138"/>
      <c r="F694" s="139"/>
      <c r="G694" s="108"/>
      <c r="H694" s="108"/>
      <c r="I694" s="190"/>
      <c r="J694" s="190"/>
      <c r="K694" s="190"/>
      <c r="L694" s="190"/>
      <c r="M694" s="190"/>
      <c r="N694" s="190"/>
      <c r="O694" s="190"/>
      <c r="P694" s="190"/>
      <c r="Q694" s="190"/>
      <c r="R694" s="190"/>
      <c r="S694" s="190"/>
      <c r="T694" s="190"/>
      <c r="U694" s="190"/>
      <c r="V694" s="190"/>
      <c r="W694" s="190"/>
      <c r="X694" s="190"/>
      <c r="Z694" s="186" t="s">
        <v>2</v>
      </c>
      <c r="AA694" s="186"/>
      <c r="AB694" s="185">
        <f>SUM(N98:N101)</f>
        <v>61.142857142857146</v>
      </c>
      <c r="AC694" s="46"/>
      <c r="AD694" s="46"/>
      <c r="AE694" s="46"/>
    </row>
    <row r="695" spans="1:31" ht="22.5" hidden="1" customHeight="1" x14ac:dyDescent="0.2">
      <c r="A695" s="188"/>
      <c r="B695" s="137"/>
      <c r="C695" s="137"/>
      <c r="D695" s="137"/>
      <c r="E695" s="138"/>
      <c r="F695" s="139"/>
      <c r="G695" s="108"/>
      <c r="H695" s="108"/>
      <c r="I695" s="190"/>
      <c r="J695" s="190"/>
      <c r="K695" s="190"/>
      <c r="L695" s="190"/>
      <c r="M695" s="190"/>
      <c r="N695" s="190"/>
      <c r="O695" s="190"/>
      <c r="P695" s="190"/>
      <c r="Q695" s="190"/>
      <c r="R695" s="190"/>
      <c r="S695" s="190"/>
      <c r="T695" s="190"/>
      <c r="U695" s="190"/>
      <c r="V695" s="190"/>
      <c r="W695" s="190"/>
      <c r="X695" s="190"/>
      <c r="Z695" s="186" t="s">
        <v>3</v>
      </c>
      <c r="AA695" s="186"/>
      <c r="AB695" s="194">
        <f>IF(SUM(T98:T101)=0,0,+(SUM(T98:T101)/AB693))</f>
        <v>0</v>
      </c>
      <c r="AC695" s="46"/>
      <c r="AD695" s="46"/>
      <c r="AE695" s="46"/>
    </row>
    <row r="696" spans="1:31" ht="22.5" hidden="1" customHeight="1" x14ac:dyDescent="0.2">
      <c r="A696" s="188"/>
      <c r="B696" s="137"/>
      <c r="C696" s="137"/>
      <c r="D696" s="137"/>
      <c r="E696" s="138"/>
      <c r="F696" s="139"/>
      <c r="G696" s="108"/>
      <c r="H696" s="108"/>
      <c r="I696" s="190"/>
      <c r="J696" s="190"/>
      <c r="K696" s="190"/>
      <c r="L696" s="190"/>
      <c r="M696" s="190"/>
      <c r="N696" s="190"/>
      <c r="O696" s="190"/>
      <c r="P696" s="190"/>
      <c r="Q696" s="190"/>
      <c r="R696" s="190"/>
      <c r="S696" s="190"/>
      <c r="T696" s="190"/>
      <c r="U696" s="190"/>
      <c r="V696" s="190"/>
      <c r="W696" s="190"/>
      <c r="X696" s="190"/>
      <c r="Z696" s="186" t="s">
        <v>2399</v>
      </c>
      <c r="AA696" s="186"/>
      <c r="AB696" s="195">
        <f>IF(SUM(S98:S101)=0,0,+(SUM(S98:S101)/AB694))</f>
        <v>0</v>
      </c>
      <c r="AC696" s="46"/>
      <c r="AD696" s="46"/>
      <c r="AE696" s="46"/>
    </row>
    <row r="697" spans="1:31" ht="22.5" hidden="1" customHeight="1" x14ac:dyDescent="0.2">
      <c r="A697" s="188"/>
      <c r="B697" s="137"/>
      <c r="C697" s="137"/>
      <c r="D697" s="137"/>
      <c r="E697" s="138"/>
      <c r="F697" s="139"/>
      <c r="G697" s="108"/>
      <c r="H697" s="108"/>
      <c r="I697" s="190"/>
      <c r="J697" s="190"/>
      <c r="K697" s="190"/>
      <c r="L697" s="190"/>
      <c r="M697" s="190"/>
      <c r="N697" s="190"/>
      <c r="O697" s="190"/>
      <c r="P697" s="190"/>
      <c r="Q697" s="190"/>
      <c r="R697" s="190"/>
      <c r="S697" s="190"/>
      <c r="T697" s="190"/>
      <c r="U697" s="190"/>
      <c r="V697" s="190"/>
      <c r="W697" s="190"/>
      <c r="X697" s="190"/>
      <c r="Z697" s="191"/>
      <c r="AA697" s="191"/>
      <c r="AB697" s="192"/>
      <c r="AC697" s="46"/>
      <c r="AD697" s="46"/>
      <c r="AE697" s="46"/>
    </row>
    <row r="698" spans="1:31" ht="22.5" hidden="1" customHeight="1" x14ac:dyDescent="0.2">
      <c r="A698" s="188"/>
      <c r="B698" s="137"/>
      <c r="C698" s="137"/>
      <c r="D698" s="137"/>
      <c r="E698" s="138"/>
      <c r="F698" s="139"/>
      <c r="G698" s="108"/>
      <c r="H698" s="108"/>
      <c r="I698" s="190"/>
      <c r="J698" s="190"/>
      <c r="K698" s="190"/>
      <c r="L698" s="190"/>
      <c r="M698" s="190"/>
      <c r="N698" s="190"/>
      <c r="O698" s="190"/>
      <c r="P698" s="190"/>
      <c r="Q698" s="190"/>
      <c r="R698" s="190"/>
      <c r="S698" s="190"/>
      <c r="T698" s="190"/>
      <c r="U698" s="190"/>
      <c r="V698" s="190"/>
      <c r="W698" s="190"/>
      <c r="X698" s="190"/>
      <c r="Z698" s="193" t="s">
        <v>2397</v>
      </c>
      <c r="AA698" s="193"/>
      <c r="AB698" s="193"/>
      <c r="AC698" s="46"/>
      <c r="AD698" s="46"/>
      <c r="AE698" s="46"/>
    </row>
    <row r="699" spans="1:31" ht="22.5" hidden="1" customHeight="1" x14ac:dyDescent="0.2">
      <c r="A699" s="188"/>
      <c r="B699" s="137"/>
      <c r="C699" s="137"/>
      <c r="D699" s="137"/>
      <c r="E699" s="138"/>
      <c r="F699" s="139"/>
      <c r="G699" s="108"/>
      <c r="H699" s="108"/>
      <c r="I699" s="190"/>
      <c r="J699" s="190"/>
      <c r="K699" s="190"/>
      <c r="L699" s="190"/>
      <c r="M699" s="190"/>
      <c r="N699" s="190"/>
      <c r="O699" s="190"/>
      <c r="P699" s="190"/>
      <c r="Q699" s="190"/>
      <c r="R699" s="190"/>
      <c r="S699" s="190"/>
      <c r="T699" s="190"/>
      <c r="U699" s="190"/>
      <c r="V699" s="190"/>
      <c r="W699" s="190"/>
      <c r="X699" s="190"/>
      <c r="Z699" s="193"/>
      <c r="AA699" s="193"/>
      <c r="AB699" s="193"/>
      <c r="AC699" s="46"/>
      <c r="AD699" s="46"/>
      <c r="AE699" s="46"/>
    </row>
    <row r="700" spans="1:31" ht="22.5" hidden="1" customHeight="1" x14ac:dyDescent="0.2">
      <c r="A700" s="188"/>
      <c r="B700" s="137"/>
      <c r="C700" s="137"/>
      <c r="D700" s="137"/>
      <c r="E700" s="138"/>
      <c r="F700" s="139"/>
      <c r="G700" s="108"/>
      <c r="H700" s="108"/>
      <c r="I700" s="190"/>
      <c r="J700" s="190"/>
      <c r="K700" s="190"/>
      <c r="L700" s="190"/>
      <c r="M700" s="190"/>
      <c r="N700" s="190"/>
      <c r="O700" s="190"/>
      <c r="P700" s="190"/>
      <c r="Q700" s="190"/>
      <c r="R700" s="190"/>
      <c r="S700" s="190"/>
      <c r="T700" s="190"/>
      <c r="U700" s="190"/>
      <c r="V700" s="190"/>
      <c r="W700" s="190"/>
      <c r="X700" s="190"/>
      <c r="Z700" s="186" t="s">
        <v>1</v>
      </c>
      <c r="AA700" s="186"/>
      <c r="AB700" s="185">
        <f>SUM(U102:U104)</f>
        <v>20.714285714285715</v>
      </c>
      <c r="AC700" s="46"/>
      <c r="AD700" s="46"/>
      <c r="AE700" s="46"/>
    </row>
    <row r="701" spans="1:31" ht="22.5" hidden="1" customHeight="1" x14ac:dyDescent="0.2">
      <c r="A701" s="188"/>
      <c r="B701" s="137"/>
      <c r="C701" s="137"/>
      <c r="D701" s="137"/>
      <c r="E701" s="138"/>
      <c r="F701" s="139"/>
      <c r="G701" s="108"/>
      <c r="H701" s="108"/>
      <c r="I701" s="190"/>
      <c r="J701" s="190"/>
      <c r="K701" s="190"/>
      <c r="L701" s="190"/>
      <c r="M701" s="190"/>
      <c r="N701" s="190"/>
      <c r="O701" s="190"/>
      <c r="P701" s="190"/>
      <c r="Q701" s="190"/>
      <c r="R701" s="190"/>
      <c r="S701" s="190"/>
      <c r="T701" s="190"/>
      <c r="U701" s="190"/>
      <c r="V701" s="190"/>
      <c r="W701" s="190"/>
      <c r="X701" s="190"/>
      <c r="Z701" s="186" t="s">
        <v>2</v>
      </c>
      <c r="AA701" s="186"/>
      <c r="AB701" s="185">
        <f>SUM(N102:N104)</f>
        <v>20.714285714285715</v>
      </c>
      <c r="AC701" s="46"/>
      <c r="AD701" s="46"/>
      <c r="AE701" s="46"/>
    </row>
    <row r="702" spans="1:31" ht="22.5" hidden="1" customHeight="1" x14ac:dyDescent="0.2">
      <c r="A702" s="188"/>
      <c r="B702" s="137"/>
      <c r="C702" s="137"/>
      <c r="D702" s="137"/>
      <c r="E702" s="138"/>
      <c r="F702" s="139"/>
      <c r="G702" s="108"/>
      <c r="H702" s="108"/>
      <c r="I702" s="190"/>
      <c r="J702" s="190"/>
      <c r="K702" s="190"/>
      <c r="L702" s="190"/>
      <c r="M702" s="190"/>
      <c r="N702" s="190"/>
      <c r="O702" s="190"/>
      <c r="P702" s="190"/>
      <c r="Q702" s="190"/>
      <c r="R702" s="190"/>
      <c r="S702" s="190"/>
      <c r="T702" s="190"/>
      <c r="U702" s="190"/>
      <c r="V702" s="190"/>
      <c r="W702" s="190"/>
      <c r="X702" s="190"/>
      <c r="Z702" s="186" t="s">
        <v>3</v>
      </c>
      <c r="AA702" s="186"/>
      <c r="AB702" s="194">
        <f>IF(SUM(T102:T104)=0,0,+(SUM(T102:T104)/AB700))</f>
        <v>0.7310344827586206</v>
      </c>
      <c r="AC702" s="46"/>
      <c r="AD702" s="46"/>
      <c r="AE702" s="46"/>
    </row>
    <row r="703" spans="1:31" ht="22.5" hidden="1" customHeight="1" x14ac:dyDescent="0.2">
      <c r="A703" s="188"/>
      <c r="B703" s="137"/>
      <c r="C703" s="137"/>
      <c r="D703" s="137"/>
      <c r="E703" s="138"/>
      <c r="F703" s="139"/>
      <c r="G703" s="108"/>
      <c r="H703" s="108"/>
      <c r="I703" s="190"/>
      <c r="J703" s="190"/>
      <c r="K703" s="190"/>
      <c r="L703" s="190"/>
      <c r="M703" s="190"/>
      <c r="N703" s="190"/>
      <c r="O703" s="190"/>
      <c r="P703" s="190"/>
      <c r="Q703" s="190"/>
      <c r="R703" s="190"/>
      <c r="S703" s="190"/>
      <c r="T703" s="190"/>
      <c r="U703" s="190"/>
      <c r="V703" s="190"/>
      <c r="W703" s="190"/>
      <c r="X703" s="190"/>
      <c r="Z703" s="186" t="s">
        <v>2399</v>
      </c>
      <c r="AA703" s="186"/>
      <c r="AB703" s="195">
        <f>IF(SUM(S102:S104)=0,0,+(SUM(S102:S104)/AB701))</f>
        <v>0.7310344827586206</v>
      </c>
      <c r="AC703" s="46"/>
      <c r="AD703" s="46"/>
      <c r="AE703" s="46"/>
    </row>
    <row r="704" spans="1:31" ht="22.5" hidden="1" customHeight="1" x14ac:dyDescent="0.2">
      <c r="A704" s="188"/>
      <c r="B704" s="137"/>
      <c r="C704" s="137"/>
      <c r="D704" s="137"/>
      <c r="E704" s="138"/>
      <c r="F704" s="139"/>
      <c r="G704" s="108"/>
      <c r="H704" s="108"/>
      <c r="I704" s="190"/>
      <c r="J704" s="190"/>
      <c r="K704" s="190"/>
      <c r="L704" s="190"/>
      <c r="M704" s="190"/>
      <c r="N704" s="190"/>
      <c r="O704" s="190"/>
      <c r="P704" s="190"/>
      <c r="Q704" s="190"/>
      <c r="R704" s="190"/>
      <c r="S704" s="190"/>
      <c r="T704" s="190"/>
      <c r="U704" s="190"/>
      <c r="V704" s="190"/>
      <c r="W704" s="190"/>
      <c r="X704" s="190"/>
      <c r="Z704" s="191"/>
      <c r="AA704" s="191"/>
      <c r="AB704" s="192"/>
      <c r="AC704" s="46"/>
      <c r="AD704" s="46"/>
      <c r="AE704" s="46"/>
    </row>
    <row r="705" spans="1:31" ht="22.5" hidden="1" customHeight="1" x14ac:dyDescent="0.2">
      <c r="A705" s="188"/>
      <c r="B705" s="137"/>
      <c r="C705" s="137"/>
      <c r="D705" s="137"/>
      <c r="E705" s="138"/>
      <c r="F705" s="139"/>
      <c r="G705" s="108"/>
      <c r="H705" s="108"/>
      <c r="I705" s="190"/>
      <c r="J705" s="190"/>
      <c r="K705" s="190"/>
      <c r="L705" s="190"/>
      <c r="M705" s="190"/>
      <c r="N705" s="190"/>
      <c r="O705" s="190"/>
      <c r="P705" s="190"/>
      <c r="Q705" s="190"/>
      <c r="R705" s="190"/>
      <c r="S705" s="190"/>
      <c r="T705" s="190"/>
      <c r="U705" s="190"/>
      <c r="V705" s="190"/>
      <c r="W705" s="190"/>
      <c r="X705" s="190"/>
      <c r="Z705" s="193" t="s">
        <v>2398</v>
      </c>
      <c r="AA705" s="193"/>
      <c r="AB705" s="193"/>
      <c r="AC705" s="46"/>
      <c r="AD705" s="46"/>
      <c r="AE705" s="46"/>
    </row>
    <row r="706" spans="1:31" ht="22.5" hidden="1" customHeight="1" x14ac:dyDescent="0.2">
      <c r="A706" s="188"/>
      <c r="B706" s="137"/>
      <c r="C706" s="137"/>
      <c r="D706" s="137"/>
      <c r="E706" s="138"/>
      <c r="F706" s="139"/>
      <c r="G706" s="108"/>
      <c r="H706" s="108"/>
      <c r="I706" s="190"/>
      <c r="J706" s="190"/>
      <c r="K706" s="190"/>
      <c r="L706" s="190"/>
      <c r="M706" s="190"/>
      <c r="N706" s="190"/>
      <c r="O706" s="190"/>
      <c r="P706" s="190"/>
      <c r="Q706" s="190"/>
      <c r="R706" s="190"/>
      <c r="S706" s="190"/>
      <c r="T706" s="190"/>
      <c r="U706" s="190"/>
      <c r="V706" s="190"/>
      <c r="W706" s="190"/>
      <c r="X706" s="190"/>
      <c r="Z706" s="193"/>
      <c r="AA706" s="193"/>
      <c r="AB706" s="193"/>
      <c r="AC706" s="46"/>
      <c r="AD706" s="46"/>
      <c r="AE706" s="46"/>
    </row>
    <row r="707" spans="1:31" ht="22.5" hidden="1" customHeight="1" x14ac:dyDescent="0.2">
      <c r="A707" s="188"/>
      <c r="B707" s="137"/>
      <c r="C707" s="137"/>
      <c r="D707" s="137"/>
      <c r="E707" s="138"/>
      <c r="F707" s="139"/>
      <c r="G707" s="108"/>
      <c r="H707" s="108"/>
      <c r="I707" s="190"/>
      <c r="J707" s="190"/>
      <c r="K707" s="190"/>
      <c r="L707" s="190"/>
      <c r="M707" s="190"/>
      <c r="N707" s="190"/>
      <c r="O707" s="190"/>
      <c r="P707" s="190"/>
      <c r="Q707" s="190"/>
      <c r="R707" s="190"/>
      <c r="S707" s="190"/>
      <c r="T707" s="190"/>
      <c r="U707" s="190"/>
      <c r="V707" s="190"/>
      <c r="W707" s="190"/>
      <c r="X707" s="190"/>
      <c r="Z707" s="186" t="s">
        <v>1</v>
      </c>
      <c r="AA707" s="186"/>
      <c r="AB707" s="185">
        <f>SUM(U105:U106)</f>
        <v>8.8571428571428577</v>
      </c>
      <c r="AC707" s="46"/>
      <c r="AD707" s="46"/>
      <c r="AE707" s="46"/>
    </row>
    <row r="708" spans="1:31" ht="22.5" hidden="1" customHeight="1" x14ac:dyDescent="0.2">
      <c r="A708" s="188"/>
      <c r="B708" s="137"/>
      <c r="C708" s="137"/>
      <c r="D708" s="137"/>
      <c r="E708" s="138"/>
      <c r="F708" s="139"/>
      <c r="G708" s="108"/>
      <c r="H708" s="108"/>
      <c r="I708" s="190"/>
      <c r="J708" s="190"/>
      <c r="K708" s="190"/>
      <c r="L708" s="190"/>
      <c r="M708" s="190"/>
      <c r="N708" s="190"/>
      <c r="O708" s="190"/>
      <c r="P708" s="190"/>
      <c r="Q708" s="190"/>
      <c r="R708" s="190"/>
      <c r="S708" s="190"/>
      <c r="T708" s="190"/>
      <c r="U708" s="190"/>
      <c r="V708" s="190"/>
      <c r="W708" s="190"/>
      <c r="X708" s="190"/>
      <c r="Z708" s="186" t="s">
        <v>2</v>
      </c>
      <c r="AA708" s="186"/>
      <c r="AB708" s="185">
        <f>SUM(N105:N106)</f>
        <v>8.8571428571428577</v>
      </c>
      <c r="AC708" s="46"/>
      <c r="AD708" s="46"/>
      <c r="AE708" s="46"/>
    </row>
    <row r="709" spans="1:31" ht="22.5" hidden="1" customHeight="1" x14ac:dyDescent="0.2">
      <c r="A709" s="188"/>
      <c r="B709" s="137"/>
      <c r="C709" s="137"/>
      <c r="D709" s="137"/>
      <c r="E709" s="138"/>
      <c r="F709" s="139"/>
      <c r="G709" s="108"/>
      <c r="H709" s="108"/>
      <c r="I709" s="190"/>
      <c r="J709" s="190"/>
      <c r="K709" s="190"/>
      <c r="L709" s="190"/>
      <c r="M709" s="190"/>
      <c r="N709" s="190"/>
      <c r="O709" s="190"/>
      <c r="P709" s="190"/>
      <c r="Q709" s="190"/>
      <c r="R709" s="190"/>
      <c r="S709" s="190"/>
      <c r="T709" s="190"/>
      <c r="U709" s="190"/>
      <c r="V709" s="190"/>
      <c r="W709" s="190"/>
      <c r="X709" s="190"/>
      <c r="Z709" s="186" t="s">
        <v>3</v>
      </c>
      <c r="AA709" s="186"/>
      <c r="AB709" s="194">
        <f>IF(SUM(T105:T106)=0,0,+(SUM(T105:T106)/AB707))</f>
        <v>0</v>
      </c>
      <c r="AC709" s="46"/>
      <c r="AD709" s="46"/>
      <c r="AE709" s="46"/>
    </row>
    <row r="710" spans="1:31" ht="22.5" hidden="1" customHeight="1" x14ac:dyDescent="0.2">
      <c r="A710" s="188"/>
      <c r="B710" s="137"/>
      <c r="C710" s="137"/>
      <c r="D710" s="137"/>
      <c r="E710" s="138"/>
      <c r="F710" s="139"/>
      <c r="G710" s="108"/>
      <c r="H710" s="108"/>
      <c r="I710" s="190"/>
      <c r="J710" s="190"/>
      <c r="K710" s="190"/>
      <c r="L710" s="190"/>
      <c r="M710" s="190"/>
      <c r="N710" s="190"/>
      <c r="O710" s="190"/>
      <c r="P710" s="190"/>
      <c r="Q710" s="190"/>
      <c r="R710" s="190"/>
      <c r="S710" s="190"/>
      <c r="T710" s="190"/>
      <c r="U710" s="190"/>
      <c r="V710" s="190"/>
      <c r="W710" s="190"/>
      <c r="X710" s="190"/>
      <c r="Z710" s="186" t="s">
        <v>2399</v>
      </c>
      <c r="AA710" s="186"/>
      <c r="AB710" s="195">
        <f>IF(SUM(S105:S106)=0,0,+(SUM(S105:S106)/AB708))</f>
        <v>0</v>
      </c>
      <c r="AC710" s="46"/>
      <c r="AD710" s="46"/>
      <c r="AE710" s="46"/>
    </row>
    <row r="711" spans="1:31" ht="22.5" hidden="1" customHeight="1" x14ac:dyDescent="0.2">
      <c r="A711" s="188"/>
      <c r="B711" s="137"/>
      <c r="C711" s="137"/>
      <c r="D711" s="137"/>
      <c r="E711" s="138"/>
      <c r="F711" s="139"/>
      <c r="G711" s="108"/>
      <c r="H711" s="108"/>
      <c r="I711" s="190"/>
      <c r="J711" s="190"/>
      <c r="K711" s="190"/>
      <c r="L711" s="190"/>
      <c r="M711" s="190"/>
      <c r="N711" s="190"/>
      <c r="O711" s="190"/>
      <c r="P711" s="190"/>
      <c r="Q711" s="190"/>
      <c r="R711" s="190"/>
      <c r="S711" s="190"/>
      <c r="T711" s="190"/>
      <c r="U711" s="190"/>
      <c r="V711" s="190"/>
      <c r="W711" s="190"/>
      <c r="X711" s="190"/>
      <c r="Z711" s="191"/>
      <c r="AA711" s="191"/>
      <c r="AB711" s="192"/>
      <c r="AC711" s="46"/>
      <c r="AD711" s="46"/>
      <c r="AE711" s="46"/>
    </row>
    <row r="712" spans="1:31" ht="22.5" hidden="1" customHeight="1" x14ac:dyDescent="0.2">
      <c r="A712" s="188"/>
      <c r="B712" s="137"/>
      <c r="C712" s="137"/>
      <c r="D712" s="137"/>
      <c r="E712" s="138"/>
      <c r="F712" s="139"/>
      <c r="G712" s="108"/>
      <c r="H712" s="108"/>
      <c r="I712" s="190"/>
      <c r="J712" s="190"/>
      <c r="K712" s="190"/>
      <c r="L712" s="190"/>
      <c r="M712" s="190"/>
      <c r="N712" s="190"/>
      <c r="O712" s="190"/>
      <c r="P712" s="190"/>
      <c r="Q712" s="190"/>
      <c r="R712" s="190"/>
      <c r="S712" s="190"/>
      <c r="T712" s="190"/>
      <c r="U712" s="190"/>
      <c r="V712" s="190"/>
      <c r="W712" s="190"/>
      <c r="X712" s="190"/>
      <c r="Z712" s="193" t="s">
        <v>2402</v>
      </c>
      <c r="AA712" s="193"/>
      <c r="AB712" s="193"/>
      <c r="AC712" s="46"/>
      <c r="AD712" s="46"/>
      <c r="AE712" s="46"/>
    </row>
    <row r="713" spans="1:31" ht="22.5" hidden="1" customHeight="1" x14ac:dyDescent="0.2">
      <c r="A713" s="188"/>
      <c r="B713" s="137"/>
      <c r="C713" s="137"/>
      <c r="D713" s="137"/>
      <c r="E713" s="138"/>
      <c r="F713" s="139"/>
      <c r="G713" s="108"/>
      <c r="H713" s="108"/>
      <c r="I713" s="190"/>
      <c r="J713" s="190"/>
      <c r="K713" s="190"/>
      <c r="L713" s="190"/>
      <c r="M713" s="190"/>
      <c r="N713" s="190"/>
      <c r="O713" s="190"/>
      <c r="P713" s="190"/>
      <c r="Q713" s="190"/>
      <c r="R713" s="190"/>
      <c r="S713" s="190"/>
      <c r="T713" s="190"/>
      <c r="U713" s="190"/>
      <c r="V713" s="190"/>
      <c r="W713" s="190"/>
      <c r="X713" s="190"/>
      <c r="Z713" s="193"/>
      <c r="AA713" s="193"/>
      <c r="AB713" s="193"/>
      <c r="AC713" s="46"/>
      <c r="AD713" s="46"/>
      <c r="AE713" s="46"/>
    </row>
    <row r="714" spans="1:31" ht="22.5" hidden="1" customHeight="1" x14ac:dyDescent="0.2">
      <c r="A714" s="188"/>
      <c r="B714" s="137"/>
      <c r="C714" s="137"/>
      <c r="D714" s="137"/>
      <c r="E714" s="138"/>
      <c r="F714" s="139"/>
      <c r="G714" s="108"/>
      <c r="H714" s="108"/>
      <c r="I714" s="190"/>
      <c r="J714" s="190"/>
      <c r="K714" s="190"/>
      <c r="L714" s="190"/>
      <c r="M714" s="190"/>
      <c r="N714" s="190"/>
      <c r="O714" s="190"/>
      <c r="P714" s="190"/>
      <c r="Q714" s="190"/>
      <c r="R714" s="190"/>
      <c r="S714" s="190"/>
      <c r="T714" s="190"/>
      <c r="U714" s="190"/>
      <c r="V714" s="190"/>
      <c r="W714" s="190"/>
      <c r="X714" s="190"/>
      <c r="Z714" s="186" t="s">
        <v>1</v>
      </c>
      <c r="AA714" s="186"/>
      <c r="AB714" s="185">
        <f>SUM(U107:U108)</f>
        <v>12.285714285714285</v>
      </c>
      <c r="AC714" s="46"/>
      <c r="AD714" s="46"/>
      <c r="AE714" s="46"/>
    </row>
    <row r="715" spans="1:31" ht="22.5" hidden="1" customHeight="1" x14ac:dyDescent="0.2">
      <c r="A715" s="188"/>
      <c r="B715" s="137"/>
      <c r="C715" s="137"/>
      <c r="D715" s="137"/>
      <c r="E715" s="138"/>
      <c r="F715" s="139"/>
      <c r="G715" s="108"/>
      <c r="H715" s="108"/>
      <c r="I715" s="190"/>
      <c r="J715" s="190"/>
      <c r="K715" s="190"/>
      <c r="L715" s="190"/>
      <c r="M715" s="190"/>
      <c r="N715" s="190"/>
      <c r="O715" s="190"/>
      <c r="P715" s="190"/>
      <c r="Q715" s="190"/>
      <c r="R715" s="190"/>
      <c r="S715" s="190"/>
      <c r="T715" s="190"/>
      <c r="U715" s="190"/>
      <c r="V715" s="190"/>
      <c r="W715" s="190"/>
      <c r="X715" s="190"/>
      <c r="Z715" s="186" t="s">
        <v>2</v>
      </c>
      <c r="AA715" s="186"/>
      <c r="AB715" s="185">
        <f>SUM(N107:N108)</f>
        <v>12.285714285714285</v>
      </c>
      <c r="AC715" s="46"/>
      <c r="AD715" s="46"/>
      <c r="AE715" s="46"/>
    </row>
    <row r="716" spans="1:31" ht="22.5" hidden="1" customHeight="1" x14ac:dyDescent="0.2">
      <c r="A716" s="188"/>
      <c r="B716" s="137"/>
      <c r="C716" s="137"/>
      <c r="D716" s="137"/>
      <c r="E716" s="138"/>
      <c r="F716" s="139"/>
      <c r="G716" s="108"/>
      <c r="H716" s="108"/>
      <c r="I716" s="190"/>
      <c r="J716" s="190"/>
      <c r="K716" s="190"/>
      <c r="L716" s="190"/>
      <c r="M716" s="190"/>
      <c r="N716" s="190"/>
      <c r="O716" s="190"/>
      <c r="P716" s="190"/>
      <c r="Q716" s="190"/>
      <c r="R716" s="190"/>
      <c r="S716" s="190"/>
      <c r="T716" s="190"/>
      <c r="U716" s="190"/>
      <c r="V716" s="190"/>
      <c r="W716" s="190"/>
      <c r="X716" s="190"/>
      <c r="Z716" s="186" t="s">
        <v>3</v>
      </c>
      <c r="AA716" s="186"/>
      <c r="AB716" s="194">
        <f>IF(SUM(T107:T108)=0,0,+(SUM(T107:T108)/AB714))</f>
        <v>0</v>
      </c>
      <c r="AC716" s="46"/>
      <c r="AD716" s="46"/>
      <c r="AE716" s="46"/>
    </row>
    <row r="717" spans="1:31" ht="22.5" hidden="1" customHeight="1" x14ac:dyDescent="0.2">
      <c r="A717" s="188"/>
      <c r="B717" s="137"/>
      <c r="C717" s="137"/>
      <c r="D717" s="137"/>
      <c r="E717" s="138"/>
      <c r="F717" s="139"/>
      <c r="G717" s="108"/>
      <c r="H717" s="108"/>
      <c r="I717" s="190"/>
      <c r="J717" s="190"/>
      <c r="K717" s="190"/>
      <c r="L717" s="190"/>
      <c r="M717" s="190"/>
      <c r="N717" s="190"/>
      <c r="O717" s="190"/>
      <c r="P717" s="190"/>
      <c r="Q717" s="190"/>
      <c r="R717" s="190"/>
      <c r="S717" s="190"/>
      <c r="T717" s="190"/>
      <c r="U717" s="190"/>
      <c r="V717" s="190"/>
      <c r="W717" s="190"/>
      <c r="X717" s="190"/>
      <c r="Z717" s="186" t="s">
        <v>2399</v>
      </c>
      <c r="AA717" s="186"/>
      <c r="AB717" s="195">
        <f>IF(SUM(S107:S108)=0,0,+(SUM(S107:S108)/AB715))</f>
        <v>0</v>
      </c>
      <c r="AC717" s="46"/>
      <c r="AD717" s="46"/>
      <c r="AE717" s="46"/>
    </row>
    <row r="718" spans="1:31" ht="22.5" hidden="1" customHeight="1" x14ac:dyDescent="0.2">
      <c r="A718" s="188"/>
      <c r="B718" s="137"/>
      <c r="C718" s="137"/>
      <c r="D718" s="137"/>
      <c r="E718" s="138"/>
      <c r="F718" s="139"/>
      <c r="G718" s="108"/>
      <c r="H718" s="108"/>
      <c r="I718" s="190"/>
      <c r="J718" s="190"/>
      <c r="K718" s="190"/>
      <c r="L718" s="190"/>
      <c r="M718" s="190"/>
      <c r="N718" s="190"/>
      <c r="O718" s="190"/>
      <c r="P718" s="190"/>
      <c r="Q718" s="190"/>
      <c r="R718" s="190"/>
      <c r="S718" s="190"/>
      <c r="T718" s="190"/>
      <c r="U718" s="190"/>
      <c r="V718" s="190"/>
      <c r="W718" s="190"/>
      <c r="X718" s="190"/>
      <c r="Z718" s="191"/>
      <c r="AA718" s="191"/>
      <c r="AB718" s="192"/>
      <c r="AC718" s="46"/>
      <c r="AD718" s="46"/>
      <c r="AE718" s="46"/>
    </row>
    <row r="719" spans="1:31" ht="22.5" hidden="1" customHeight="1" x14ac:dyDescent="0.2">
      <c r="A719" s="188"/>
      <c r="B719" s="137"/>
      <c r="C719" s="137"/>
      <c r="D719" s="137"/>
      <c r="E719" s="138"/>
      <c r="F719" s="139"/>
      <c r="G719" s="108"/>
      <c r="H719" s="108"/>
      <c r="I719" s="190"/>
      <c r="J719" s="190"/>
      <c r="K719" s="190"/>
      <c r="L719" s="190"/>
      <c r="M719" s="190"/>
      <c r="N719" s="190"/>
      <c r="O719" s="190"/>
      <c r="P719" s="190"/>
      <c r="Q719" s="190"/>
      <c r="R719" s="190"/>
      <c r="S719" s="190"/>
      <c r="T719" s="190"/>
      <c r="U719" s="190"/>
      <c r="V719" s="190"/>
      <c r="W719" s="190"/>
      <c r="X719" s="190"/>
      <c r="Z719" s="193" t="s">
        <v>2340</v>
      </c>
      <c r="AA719" s="193"/>
      <c r="AB719" s="193"/>
      <c r="AC719" s="46"/>
      <c r="AD719" s="46"/>
      <c r="AE719" s="46"/>
    </row>
    <row r="720" spans="1:31" ht="22.5" hidden="1" customHeight="1" x14ac:dyDescent="0.2">
      <c r="A720" s="188"/>
      <c r="B720" s="137"/>
      <c r="C720" s="137"/>
      <c r="D720" s="137"/>
      <c r="E720" s="138"/>
      <c r="F720" s="139"/>
      <c r="G720" s="108"/>
      <c r="H720" s="108"/>
      <c r="I720" s="190"/>
      <c r="J720" s="190"/>
      <c r="K720" s="190"/>
      <c r="L720" s="190"/>
      <c r="M720" s="190"/>
      <c r="N720" s="190"/>
      <c r="O720" s="190"/>
      <c r="P720" s="190"/>
      <c r="Q720" s="190"/>
      <c r="R720" s="190"/>
      <c r="S720" s="190"/>
      <c r="T720" s="190"/>
      <c r="U720" s="190"/>
      <c r="V720" s="190"/>
      <c r="W720" s="190"/>
      <c r="X720" s="190"/>
      <c r="Z720" s="193"/>
      <c r="AA720" s="193"/>
      <c r="AB720" s="193"/>
      <c r="AC720" s="46"/>
      <c r="AD720" s="46"/>
      <c r="AE720" s="46"/>
    </row>
    <row r="721" spans="1:31" ht="22.5" hidden="1" customHeight="1" x14ac:dyDescent="0.2">
      <c r="A721" s="188"/>
      <c r="B721" s="137"/>
      <c r="C721" s="137"/>
      <c r="D721" s="137"/>
      <c r="E721" s="138"/>
      <c r="F721" s="139"/>
      <c r="G721" s="108"/>
      <c r="H721" s="108"/>
      <c r="I721" s="190"/>
      <c r="J721" s="190"/>
      <c r="K721" s="190"/>
      <c r="L721" s="190"/>
      <c r="M721" s="190"/>
      <c r="N721" s="190"/>
      <c r="O721" s="190"/>
      <c r="P721" s="190"/>
      <c r="Q721" s="190"/>
      <c r="R721" s="190"/>
      <c r="S721" s="190"/>
      <c r="T721" s="190"/>
      <c r="U721" s="190"/>
      <c r="V721" s="190"/>
      <c r="W721" s="190"/>
      <c r="X721" s="190"/>
      <c r="Z721" s="186" t="s">
        <v>1</v>
      </c>
      <c r="AA721" s="186"/>
      <c r="AB721" s="185">
        <f>SUM(U109:U116)</f>
        <v>92.571428571428569</v>
      </c>
      <c r="AC721" s="46"/>
      <c r="AD721" s="46"/>
      <c r="AE721" s="46"/>
    </row>
    <row r="722" spans="1:31" ht="22.5" hidden="1" customHeight="1" x14ac:dyDescent="0.2">
      <c r="A722" s="188"/>
      <c r="B722" s="137"/>
      <c r="C722" s="137"/>
      <c r="D722" s="137"/>
      <c r="E722" s="138"/>
      <c r="F722" s="139"/>
      <c r="G722" s="108"/>
      <c r="H722" s="108"/>
      <c r="I722" s="190"/>
      <c r="J722" s="190"/>
      <c r="K722" s="190"/>
      <c r="L722" s="190"/>
      <c r="M722" s="190"/>
      <c r="N722" s="190"/>
      <c r="O722" s="190"/>
      <c r="P722" s="190"/>
      <c r="Q722" s="190"/>
      <c r="R722" s="190"/>
      <c r="S722" s="190"/>
      <c r="T722" s="190"/>
      <c r="U722" s="190"/>
      <c r="V722" s="190"/>
      <c r="W722" s="190"/>
      <c r="X722" s="190"/>
      <c r="Z722" s="186" t="s">
        <v>2</v>
      </c>
      <c r="AA722" s="186"/>
      <c r="AB722" s="185">
        <f>SUM(N109:N116)</f>
        <v>283.42857142857144</v>
      </c>
      <c r="AC722" s="46"/>
      <c r="AD722" s="46"/>
      <c r="AE722" s="46"/>
    </row>
    <row r="723" spans="1:31" ht="22.5" hidden="1" customHeight="1" x14ac:dyDescent="0.2">
      <c r="A723" s="188"/>
      <c r="B723" s="137"/>
      <c r="C723" s="137"/>
      <c r="D723" s="137"/>
      <c r="E723" s="138"/>
      <c r="F723" s="139"/>
      <c r="G723" s="108"/>
      <c r="H723" s="108"/>
      <c r="I723" s="190"/>
      <c r="J723" s="190"/>
      <c r="K723" s="190"/>
      <c r="L723" s="190"/>
      <c r="M723" s="190"/>
      <c r="N723" s="190"/>
      <c r="O723" s="190"/>
      <c r="P723" s="190"/>
      <c r="Q723" s="190"/>
      <c r="R723" s="190"/>
      <c r="S723" s="190"/>
      <c r="T723" s="190"/>
      <c r="U723" s="190"/>
      <c r="V723" s="190"/>
      <c r="W723" s="190"/>
      <c r="X723" s="190"/>
      <c r="Z723" s="186" t="s">
        <v>3</v>
      </c>
      <c r="AA723" s="186"/>
      <c r="AB723" s="194">
        <f>IF(SUM(T109:T116)=0,0,+(SUM(T109:T116)/AB721))</f>
        <v>0.1234567901234568</v>
      </c>
      <c r="AC723" s="46"/>
      <c r="AD723" s="46"/>
      <c r="AE723" s="46"/>
    </row>
    <row r="724" spans="1:31" ht="22.5" hidden="1" customHeight="1" x14ac:dyDescent="0.2">
      <c r="A724" s="188"/>
      <c r="B724" s="137"/>
      <c r="C724" s="137"/>
      <c r="D724" s="137"/>
      <c r="E724" s="138"/>
      <c r="F724" s="139"/>
      <c r="G724" s="108"/>
      <c r="H724" s="108"/>
      <c r="I724" s="190"/>
      <c r="J724" s="190"/>
      <c r="K724" s="190"/>
      <c r="L724" s="190"/>
      <c r="M724" s="190"/>
      <c r="N724" s="190"/>
      <c r="O724" s="190"/>
      <c r="P724" s="190"/>
      <c r="Q724" s="190"/>
      <c r="R724" s="190"/>
      <c r="S724" s="190"/>
      <c r="T724" s="190"/>
      <c r="U724" s="190"/>
      <c r="V724" s="190"/>
      <c r="W724" s="190"/>
      <c r="X724" s="190"/>
      <c r="Z724" s="186" t="s">
        <v>2399</v>
      </c>
      <c r="AA724" s="186"/>
      <c r="AB724" s="195">
        <f>IF(SUM(S109:S116)=0,0,+(SUM(S109:S116)/AB722))</f>
        <v>0.40542338709677417</v>
      </c>
      <c r="AC724" s="46"/>
      <c r="AD724" s="46"/>
      <c r="AE724" s="46"/>
    </row>
    <row r="725" spans="1:31" ht="22.5" hidden="1" customHeight="1" x14ac:dyDescent="0.2">
      <c r="A725" s="188"/>
      <c r="B725" s="137"/>
      <c r="C725" s="137"/>
      <c r="D725" s="137"/>
      <c r="E725" s="138"/>
      <c r="F725" s="139"/>
      <c r="G725" s="108"/>
      <c r="H725" s="108"/>
      <c r="I725" s="190"/>
      <c r="J725" s="190"/>
      <c r="K725" s="190"/>
      <c r="L725" s="190"/>
      <c r="M725" s="190"/>
      <c r="N725" s="190"/>
      <c r="O725" s="190"/>
      <c r="P725" s="190"/>
      <c r="Q725" s="190"/>
      <c r="R725" s="190"/>
      <c r="S725" s="190"/>
      <c r="T725" s="190"/>
      <c r="U725" s="190"/>
      <c r="V725" s="190"/>
      <c r="W725" s="190"/>
      <c r="X725" s="190"/>
      <c r="Z725" s="191"/>
      <c r="AA725" s="191"/>
      <c r="AB725" s="192"/>
      <c r="AC725" s="46"/>
      <c r="AD725" s="46"/>
      <c r="AE725" s="46"/>
    </row>
    <row r="726" spans="1:31" ht="22.5" hidden="1" customHeight="1" x14ac:dyDescent="0.2">
      <c r="A726" s="188"/>
      <c r="B726" s="137"/>
      <c r="C726" s="137"/>
      <c r="D726" s="137"/>
      <c r="E726" s="138"/>
      <c r="F726" s="139"/>
      <c r="G726" s="108"/>
      <c r="H726" s="108"/>
      <c r="I726" s="190"/>
      <c r="J726" s="190"/>
      <c r="K726" s="190"/>
      <c r="L726" s="190"/>
      <c r="M726" s="190"/>
      <c r="N726" s="190"/>
      <c r="O726" s="190"/>
      <c r="P726" s="190"/>
      <c r="Q726" s="190"/>
      <c r="R726" s="190"/>
      <c r="S726" s="190"/>
      <c r="T726" s="190"/>
      <c r="U726" s="190"/>
      <c r="V726" s="190"/>
      <c r="W726" s="190"/>
      <c r="X726" s="190"/>
      <c r="Z726" s="193" t="s">
        <v>2305</v>
      </c>
      <c r="AA726" s="193"/>
      <c r="AB726" s="193"/>
      <c r="AC726" s="46"/>
      <c r="AD726" s="46"/>
      <c r="AE726" s="46"/>
    </row>
    <row r="727" spans="1:31" ht="22.5" hidden="1" customHeight="1" x14ac:dyDescent="0.2">
      <c r="A727" s="188"/>
      <c r="B727" s="137"/>
      <c r="C727" s="137"/>
      <c r="D727" s="137"/>
      <c r="E727" s="138"/>
      <c r="F727" s="139"/>
      <c r="G727" s="108"/>
      <c r="H727" s="108"/>
      <c r="I727" s="190"/>
      <c r="J727" s="190"/>
      <c r="K727" s="190"/>
      <c r="L727" s="190"/>
      <c r="M727" s="190"/>
      <c r="N727" s="190"/>
      <c r="O727" s="190"/>
      <c r="P727" s="190"/>
      <c r="Q727" s="190"/>
      <c r="R727" s="190"/>
      <c r="S727" s="190"/>
      <c r="T727" s="190"/>
      <c r="U727" s="190"/>
      <c r="V727" s="190"/>
      <c r="W727" s="190"/>
      <c r="X727" s="190"/>
      <c r="Z727" s="193"/>
      <c r="AA727" s="193"/>
      <c r="AB727" s="193"/>
      <c r="AC727" s="46"/>
      <c r="AD727" s="46"/>
      <c r="AE727" s="46"/>
    </row>
    <row r="728" spans="1:31" ht="22.5" hidden="1" customHeight="1" x14ac:dyDescent="0.2">
      <c r="A728" s="188"/>
      <c r="B728" s="137"/>
      <c r="C728" s="137"/>
      <c r="D728" s="137"/>
      <c r="E728" s="138"/>
      <c r="F728" s="139"/>
      <c r="G728" s="108"/>
      <c r="H728" s="108"/>
      <c r="I728" s="190"/>
      <c r="J728" s="190"/>
      <c r="K728" s="190"/>
      <c r="L728" s="190"/>
      <c r="M728" s="190"/>
      <c r="N728" s="190"/>
      <c r="O728" s="190"/>
      <c r="P728" s="190"/>
      <c r="Q728" s="190"/>
      <c r="R728" s="190"/>
      <c r="S728" s="190"/>
      <c r="T728" s="190"/>
      <c r="U728" s="190"/>
      <c r="V728" s="190"/>
      <c r="W728" s="190"/>
      <c r="X728" s="190"/>
      <c r="Z728" s="186" t="s">
        <v>1</v>
      </c>
      <c r="AA728" s="186"/>
      <c r="AB728" s="185">
        <f>SUM(U117:U120)</f>
        <v>46.142857142857139</v>
      </c>
      <c r="AC728" s="46"/>
      <c r="AD728" s="46"/>
      <c r="AE728" s="46"/>
    </row>
    <row r="729" spans="1:31" ht="22.5" hidden="1" customHeight="1" x14ac:dyDescent="0.2">
      <c r="A729" s="188"/>
      <c r="B729" s="137"/>
      <c r="C729" s="137"/>
      <c r="D729" s="137"/>
      <c r="E729" s="138"/>
      <c r="F729" s="139"/>
      <c r="G729" s="108"/>
      <c r="H729" s="108"/>
      <c r="I729" s="190"/>
      <c r="J729" s="190"/>
      <c r="K729" s="190"/>
      <c r="L729" s="190"/>
      <c r="M729" s="190"/>
      <c r="N729" s="190"/>
      <c r="O729" s="190"/>
      <c r="P729" s="190"/>
      <c r="Q729" s="190"/>
      <c r="R729" s="190"/>
      <c r="S729" s="190"/>
      <c r="T729" s="190"/>
      <c r="U729" s="190"/>
      <c r="V729" s="190"/>
      <c r="W729" s="190"/>
      <c r="X729" s="190"/>
      <c r="Z729" s="186" t="s">
        <v>2</v>
      </c>
      <c r="AA729" s="186"/>
      <c r="AB729" s="185">
        <f>SUM(N117:N120)</f>
        <v>46.142857142857139</v>
      </c>
      <c r="AC729" s="46"/>
      <c r="AD729" s="46"/>
      <c r="AE729" s="46"/>
    </row>
    <row r="730" spans="1:31" ht="22.5" hidden="1" customHeight="1" x14ac:dyDescent="0.2">
      <c r="A730" s="188"/>
      <c r="B730" s="137"/>
      <c r="C730" s="137"/>
      <c r="D730" s="137"/>
      <c r="E730" s="138"/>
      <c r="F730" s="139"/>
      <c r="G730" s="108"/>
      <c r="H730" s="108"/>
      <c r="I730" s="190"/>
      <c r="J730" s="190"/>
      <c r="K730" s="190"/>
      <c r="L730" s="190"/>
      <c r="M730" s="190"/>
      <c r="N730" s="190"/>
      <c r="O730" s="190"/>
      <c r="P730" s="190"/>
      <c r="Q730" s="190"/>
      <c r="R730" s="190"/>
      <c r="S730" s="190"/>
      <c r="T730" s="190"/>
      <c r="U730" s="190"/>
      <c r="V730" s="190"/>
      <c r="W730" s="190"/>
      <c r="X730" s="190"/>
      <c r="Z730" s="186" t="s">
        <v>3</v>
      </c>
      <c r="AA730" s="186"/>
      <c r="AB730" s="194">
        <f>IF(SUM(T117:T120)=0,0,+(SUM(T117:T120)/AB728))</f>
        <v>0</v>
      </c>
      <c r="AC730" s="46"/>
      <c r="AD730" s="46"/>
      <c r="AE730" s="46"/>
    </row>
    <row r="731" spans="1:31" ht="22.5" hidden="1" customHeight="1" x14ac:dyDescent="0.2">
      <c r="A731" s="188"/>
      <c r="B731" s="137"/>
      <c r="C731" s="137"/>
      <c r="D731" s="137"/>
      <c r="E731" s="138"/>
      <c r="F731" s="139"/>
      <c r="G731" s="108"/>
      <c r="H731" s="108"/>
      <c r="I731" s="190"/>
      <c r="J731" s="190"/>
      <c r="K731" s="190"/>
      <c r="L731" s="190"/>
      <c r="M731" s="190"/>
      <c r="N731" s="190"/>
      <c r="O731" s="190"/>
      <c r="P731" s="190"/>
      <c r="Q731" s="190"/>
      <c r="R731" s="190"/>
      <c r="S731" s="190"/>
      <c r="T731" s="190"/>
      <c r="U731" s="190"/>
      <c r="V731" s="190"/>
      <c r="W731" s="190"/>
      <c r="X731" s="190"/>
      <c r="Z731" s="186" t="s">
        <v>2399</v>
      </c>
      <c r="AA731" s="186"/>
      <c r="AB731" s="195">
        <f>IF(SUM(S117:S120)=0,0,+(SUM(S117:S120)/AB729))</f>
        <v>0</v>
      </c>
      <c r="AC731" s="46"/>
      <c r="AD731" s="46"/>
      <c r="AE731" s="46"/>
    </row>
    <row r="732" spans="1:31" ht="22.5" hidden="1" customHeight="1" x14ac:dyDescent="0.2">
      <c r="A732" s="188"/>
      <c r="B732" s="137"/>
      <c r="C732" s="137"/>
      <c r="D732" s="137"/>
      <c r="E732" s="138"/>
      <c r="F732" s="139"/>
      <c r="G732" s="108"/>
      <c r="H732" s="108"/>
      <c r="I732" s="190"/>
      <c r="J732" s="190"/>
      <c r="K732" s="190"/>
      <c r="L732" s="190"/>
      <c r="M732" s="190"/>
      <c r="N732" s="190"/>
      <c r="O732" s="190"/>
      <c r="P732" s="190"/>
      <c r="Q732" s="190"/>
      <c r="R732" s="190"/>
      <c r="S732" s="190"/>
      <c r="T732" s="190"/>
      <c r="U732" s="190"/>
      <c r="V732" s="190"/>
      <c r="W732" s="190"/>
      <c r="X732" s="190"/>
      <c r="Z732" s="191"/>
      <c r="AA732" s="191"/>
      <c r="AB732" s="192"/>
      <c r="AC732" s="46"/>
      <c r="AD732" s="46"/>
      <c r="AE732" s="46"/>
    </row>
    <row r="733" spans="1:31" ht="22.5" hidden="1" customHeight="1" x14ac:dyDescent="0.2">
      <c r="A733" s="188"/>
      <c r="B733" s="137"/>
      <c r="C733" s="137"/>
      <c r="D733" s="137"/>
      <c r="E733" s="138"/>
      <c r="F733" s="139"/>
      <c r="G733" s="108"/>
      <c r="H733" s="108"/>
      <c r="I733" s="190"/>
      <c r="J733" s="190"/>
      <c r="K733" s="190"/>
      <c r="L733" s="190"/>
      <c r="M733" s="190"/>
      <c r="N733" s="190"/>
      <c r="O733" s="190"/>
      <c r="P733" s="190"/>
      <c r="Q733" s="190"/>
      <c r="R733" s="190"/>
      <c r="S733" s="190"/>
      <c r="T733" s="190"/>
      <c r="U733" s="190"/>
      <c r="V733" s="190"/>
      <c r="W733" s="190"/>
      <c r="X733" s="190"/>
      <c r="Z733" s="193" t="s">
        <v>2244</v>
      </c>
      <c r="AA733" s="193"/>
      <c r="AB733" s="193"/>
      <c r="AC733" s="46"/>
      <c r="AD733" s="46"/>
      <c r="AE733" s="46"/>
    </row>
    <row r="734" spans="1:31" ht="22.5" hidden="1" customHeight="1" x14ac:dyDescent="0.2">
      <c r="A734" s="188"/>
      <c r="B734" s="137"/>
      <c r="C734" s="137"/>
      <c r="D734" s="137"/>
      <c r="E734" s="138"/>
      <c r="F734" s="139"/>
      <c r="G734" s="108"/>
      <c r="H734" s="108"/>
      <c r="I734" s="190"/>
      <c r="J734" s="190"/>
      <c r="K734" s="190"/>
      <c r="L734" s="190"/>
      <c r="M734" s="190"/>
      <c r="N734" s="190"/>
      <c r="O734" s="190"/>
      <c r="P734" s="190"/>
      <c r="Q734" s="190"/>
      <c r="R734" s="190"/>
      <c r="S734" s="190"/>
      <c r="T734" s="190"/>
      <c r="U734" s="190"/>
      <c r="V734" s="190"/>
      <c r="W734" s="190"/>
      <c r="X734" s="190"/>
      <c r="Z734" s="193"/>
      <c r="AA734" s="193"/>
      <c r="AB734" s="193"/>
      <c r="AC734" s="46"/>
      <c r="AD734" s="46"/>
      <c r="AE734" s="46"/>
    </row>
    <row r="735" spans="1:31" ht="22.5" hidden="1" customHeight="1" x14ac:dyDescent="0.2">
      <c r="A735" s="188"/>
      <c r="B735" s="137"/>
      <c r="C735" s="137"/>
      <c r="D735" s="137"/>
      <c r="E735" s="138"/>
      <c r="F735" s="139"/>
      <c r="G735" s="108"/>
      <c r="H735" s="108"/>
      <c r="I735" s="190"/>
      <c r="J735" s="190"/>
      <c r="K735" s="190"/>
      <c r="L735" s="190"/>
      <c r="M735" s="190"/>
      <c r="N735" s="190"/>
      <c r="O735" s="190"/>
      <c r="P735" s="190"/>
      <c r="Q735" s="190"/>
      <c r="R735" s="190"/>
      <c r="S735" s="190"/>
      <c r="T735" s="190"/>
      <c r="U735" s="190"/>
      <c r="V735" s="190"/>
      <c r="W735" s="190"/>
      <c r="X735" s="190"/>
      <c r="Z735" s="186" t="s">
        <v>1</v>
      </c>
      <c r="AA735" s="186"/>
      <c r="AB735" s="185">
        <f>SUM(U121:U122)</f>
        <v>51.714285714285715</v>
      </c>
      <c r="AC735" s="46"/>
      <c r="AD735" s="46"/>
      <c r="AE735" s="46"/>
    </row>
    <row r="736" spans="1:31" ht="22.5" hidden="1" customHeight="1" x14ac:dyDescent="0.2">
      <c r="A736" s="188"/>
      <c r="B736" s="137"/>
      <c r="C736" s="137"/>
      <c r="D736" s="137"/>
      <c r="E736" s="138"/>
      <c r="F736" s="139"/>
      <c r="G736" s="108"/>
      <c r="H736" s="108"/>
      <c r="I736" s="190"/>
      <c r="J736" s="190"/>
      <c r="K736" s="190"/>
      <c r="L736" s="190"/>
      <c r="M736" s="190"/>
      <c r="N736" s="190"/>
      <c r="O736" s="190"/>
      <c r="P736" s="190"/>
      <c r="Q736" s="190"/>
      <c r="R736" s="190"/>
      <c r="S736" s="190"/>
      <c r="T736" s="190"/>
      <c r="U736" s="190"/>
      <c r="V736" s="190"/>
      <c r="W736" s="190"/>
      <c r="X736" s="190"/>
      <c r="Z736" s="186" t="s">
        <v>2</v>
      </c>
      <c r="AA736" s="186"/>
      <c r="AB736" s="185">
        <f>SUM(N121:N122)</f>
        <v>51.714285714285715</v>
      </c>
      <c r="AC736" s="46"/>
      <c r="AD736" s="46"/>
      <c r="AE736" s="46"/>
    </row>
    <row r="737" spans="1:31" ht="22.5" hidden="1" customHeight="1" x14ac:dyDescent="0.2">
      <c r="A737" s="188"/>
      <c r="B737" s="137"/>
      <c r="C737" s="137"/>
      <c r="D737" s="137"/>
      <c r="E737" s="138"/>
      <c r="F737" s="139"/>
      <c r="G737" s="108"/>
      <c r="H737" s="108"/>
      <c r="I737" s="190"/>
      <c r="J737" s="190"/>
      <c r="K737" s="190"/>
      <c r="L737" s="190"/>
      <c r="M737" s="190"/>
      <c r="N737" s="190"/>
      <c r="O737" s="190"/>
      <c r="P737" s="190"/>
      <c r="Q737" s="190"/>
      <c r="R737" s="190"/>
      <c r="S737" s="190"/>
      <c r="T737" s="190"/>
      <c r="U737" s="190"/>
      <c r="V737" s="190"/>
      <c r="W737" s="190"/>
      <c r="X737" s="190"/>
      <c r="Z737" s="186" t="s">
        <v>3</v>
      </c>
      <c r="AA737" s="186"/>
      <c r="AB737" s="194">
        <f>IF(SUM(T121:T122)=0,0,+(SUM(T121:T122)/AB735))</f>
        <v>0.5</v>
      </c>
      <c r="AC737" s="46"/>
      <c r="AD737" s="46"/>
      <c r="AE737" s="46"/>
    </row>
    <row r="738" spans="1:31" ht="22.5" hidden="1" customHeight="1" x14ac:dyDescent="0.2">
      <c r="A738" s="188"/>
      <c r="B738" s="137"/>
      <c r="C738" s="137"/>
      <c r="D738" s="137"/>
      <c r="E738" s="138"/>
      <c r="F738" s="139"/>
      <c r="G738" s="108"/>
      <c r="H738" s="108"/>
      <c r="I738" s="190"/>
      <c r="J738" s="190"/>
      <c r="K738" s="190"/>
      <c r="L738" s="190"/>
      <c r="M738" s="190"/>
      <c r="N738" s="190"/>
      <c r="O738" s="190"/>
      <c r="P738" s="190"/>
      <c r="Q738" s="190"/>
      <c r="R738" s="190"/>
      <c r="S738" s="190"/>
      <c r="T738" s="190"/>
      <c r="U738" s="190"/>
      <c r="V738" s="190"/>
      <c r="W738" s="190"/>
      <c r="X738" s="190"/>
      <c r="Z738" s="186" t="s">
        <v>2399</v>
      </c>
      <c r="AA738" s="186"/>
      <c r="AB738" s="195">
        <f>IF(SUM(S121:S122)=0,0,+(SUM(S121:S122)/AB736))</f>
        <v>0.5</v>
      </c>
      <c r="AC738" s="46"/>
      <c r="AD738" s="46"/>
      <c r="AE738" s="46"/>
    </row>
    <row r="739" spans="1:31" ht="22.5" hidden="1" customHeight="1" x14ac:dyDescent="0.2">
      <c r="A739" s="188"/>
      <c r="B739" s="137"/>
      <c r="C739" s="137"/>
      <c r="D739" s="137"/>
      <c r="E739" s="138"/>
      <c r="F739" s="139"/>
      <c r="G739" s="108"/>
      <c r="H739" s="108"/>
      <c r="I739" s="190"/>
      <c r="J739" s="190"/>
      <c r="K739" s="190"/>
      <c r="L739" s="190"/>
      <c r="M739" s="190"/>
      <c r="N739" s="190"/>
      <c r="O739" s="190"/>
      <c r="P739" s="190"/>
      <c r="Q739" s="190"/>
      <c r="R739" s="190"/>
      <c r="S739" s="190"/>
      <c r="T739" s="190"/>
      <c r="U739" s="190"/>
      <c r="V739" s="190"/>
      <c r="W739" s="190"/>
      <c r="X739" s="190"/>
      <c r="Z739" s="191"/>
      <c r="AA739" s="191"/>
      <c r="AB739" s="192"/>
      <c r="AC739" s="46"/>
      <c r="AD739" s="46"/>
      <c r="AE739" s="46"/>
    </row>
    <row r="740" spans="1:31" ht="22.5" hidden="1" customHeight="1" x14ac:dyDescent="0.2">
      <c r="A740" s="188"/>
      <c r="B740" s="137"/>
      <c r="C740" s="137"/>
      <c r="D740" s="137"/>
      <c r="E740" s="138"/>
      <c r="F740" s="139"/>
      <c r="G740" s="108"/>
      <c r="H740" s="108"/>
      <c r="I740" s="190"/>
      <c r="J740" s="190"/>
      <c r="K740" s="190"/>
      <c r="L740" s="190"/>
      <c r="M740" s="190"/>
      <c r="N740" s="190"/>
      <c r="O740" s="190"/>
      <c r="P740" s="190"/>
      <c r="Q740" s="190"/>
      <c r="R740" s="190"/>
      <c r="S740" s="190"/>
      <c r="T740" s="190"/>
      <c r="U740" s="190"/>
      <c r="V740" s="190"/>
      <c r="W740" s="190"/>
      <c r="X740" s="190"/>
      <c r="Z740" s="193" t="s">
        <v>2234</v>
      </c>
      <c r="AA740" s="193"/>
      <c r="AB740" s="193"/>
      <c r="AC740" s="46"/>
      <c r="AD740" s="46"/>
      <c r="AE740" s="46"/>
    </row>
    <row r="741" spans="1:31" ht="22.5" hidden="1" customHeight="1" x14ac:dyDescent="0.2">
      <c r="A741" s="188"/>
      <c r="B741" s="137"/>
      <c r="C741" s="137"/>
      <c r="D741" s="137"/>
      <c r="E741" s="138"/>
      <c r="F741" s="139"/>
      <c r="G741" s="108"/>
      <c r="H741" s="108"/>
      <c r="I741" s="190"/>
      <c r="J741" s="190"/>
      <c r="K741" s="190"/>
      <c r="L741" s="190"/>
      <c r="M741" s="190"/>
      <c r="N741" s="190"/>
      <c r="O741" s="190"/>
      <c r="P741" s="190"/>
      <c r="Q741" s="190"/>
      <c r="R741" s="190"/>
      <c r="S741" s="190"/>
      <c r="T741" s="190"/>
      <c r="U741" s="190"/>
      <c r="V741" s="190"/>
      <c r="W741" s="190"/>
      <c r="X741" s="190"/>
      <c r="Z741" s="193"/>
      <c r="AA741" s="193"/>
      <c r="AB741" s="193"/>
      <c r="AC741" s="46"/>
      <c r="AD741" s="46"/>
      <c r="AE741" s="46"/>
    </row>
    <row r="742" spans="1:31" ht="22.5" hidden="1" customHeight="1" x14ac:dyDescent="0.2">
      <c r="A742" s="188"/>
      <c r="B742" s="137"/>
      <c r="C742" s="137"/>
      <c r="D742" s="137"/>
      <c r="E742" s="138"/>
      <c r="F742" s="139"/>
      <c r="G742" s="108"/>
      <c r="H742" s="108"/>
      <c r="I742" s="190"/>
      <c r="J742" s="190"/>
      <c r="K742" s="190"/>
      <c r="L742" s="190"/>
      <c r="M742" s="190"/>
      <c r="N742" s="190"/>
      <c r="O742" s="190"/>
      <c r="P742" s="190"/>
      <c r="Q742" s="190"/>
      <c r="R742" s="190"/>
      <c r="S742" s="190"/>
      <c r="T742" s="190"/>
      <c r="U742" s="190"/>
      <c r="V742" s="190"/>
      <c r="W742" s="190"/>
      <c r="X742" s="190"/>
      <c r="Z742" s="186" t="s">
        <v>1</v>
      </c>
      <c r="AA742" s="186"/>
      <c r="AB742" s="185">
        <f>SUM(U123:U125)</f>
        <v>66.285714285714292</v>
      </c>
      <c r="AC742" s="46"/>
      <c r="AD742" s="46"/>
      <c r="AE742" s="46"/>
    </row>
    <row r="743" spans="1:31" ht="22.5" hidden="1" customHeight="1" x14ac:dyDescent="0.2">
      <c r="A743" s="188"/>
      <c r="B743" s="137"/>
      <c r="C743" s="137"/>
      <c r="D743" s="137"/>
      <c r="E743" s="138"/>
      <c r="F743" s="139"/>
      <c r="G743" s="108"/>
      <c r="H743" s="108"/>
      <c r="I743" s="190"/>
      <c r="J743" s="190"/>
      <c r="K743" s="190"/>
      <c r="L743" s="190"/>
      <c r="M743" s="190"/>
      <c r="N743" s="190"/>
      <c r="O743" s="190"/>
      <c r="P743" s="190"/>
      <c r="Q743" s="190"/>
      <c r="R743" s="190"/>
      <c r="S743" s="190"/>
      <c r="T743" s="190"/>
      <c r="U743" s="190"/>
      <c r="V743" s="190"/>
      <c r="W743" s="190"/>
      <c r="X743" s="190"/>
      <c r="Z743" s="186" t="s">
        <v>2</v>
      </c>
      <c r="AA743" s="186"/>
      <c r="AB743" s="185">
        <f>SUM(N123:N124)</f>
        <v>53.428571428571431</v>
      </c>
      <c r="AC743" s="46"/>
      <c r="AD743" s="46"/>
      <c r="AE743" s="46"/>
    </row>
    <row r="744" spans="1:31" ht="22.5" hidden="1" customHeight="1" x14ac:dyDescent="0.2">
      <c r="A744" s="188"/>
      <c r="B744" s="137"/>
      <c r="C744" s="137"/>
      <c r="D744" s="137"/>
      <c r="E744" s="138"/>
      <c r="F744" s="139"/>
      <c r="G744" s="108"/>
      <c r="H744" s="108"/>
      <c r="I744" s="190"/>
      <c r="J744" s="190"/>
      <c r="K744" s="190"/>
      <c r="L744" s="190"/>
      <c r="M744" s="190"/>
      <c r="N744" s="190"/>
      <c r="O744" s="190"/>
      <c r="P744" s="190"/>
      <c r="Q744" s="190"/>
      <c r="R744" s="190"/>
      <c r="S744" s="190"/>
      <c r="T744" s="190"/>
      <c r="U744" s="190"/>
      <c r="V744" s="190"/>
      <c r="W744" s="190"/>
      <c r="X744" s="190"/>
      <c r="Z744" s="186" t="s">
        <v>3</v>
      </c>
      <c r="AA744" s="186"/>
      <c r="AB744" s="194">
        <f>IF(SUM(T123:T124)=0,0,+(SUM(T123:T124)/AB742))</f>
        <v>0</v>
      </c>
      <c r="AC744" s="46"/>
      <c r="AD744" s="46"/>
      <c r="AE744" s="46"/>
    </row>
    <row r="745" spans="1:31" ht="22.5" hidden="1" customHeight="1" x14ac:dyDescent="0.2">
      <c r="A745" s="188"/>
      <c r="B745" s="137"/>
      <c r="C745" s="137"/>
      <c r="D745" s="137"/>
      <c r="E745" s="138"/>
      <c r="F745" s="139"/>
      <c r="G745" s="108"/>
      <c r="H745" s="108"/>
      <c r="I745" s="190"/>
      <c r="J745" s="190"/>
      <c r="K745" s="190"/>
      <c r="L745" s="190"/>
      <c r="M745" s="190"/>
      <c r="N745" s="190"/>
      <c r="O745" s="190"/>
      <c r="P745" s="190"/>
      <c r="Q745" s="190"/>
      <c r="R745" s="190"/>
      <c r="S745" s="190"/>
      <c r="T745" s="190"/>
      <c r="U745" s="190"/>
      <c r="V745" s="190"/>
      <c r="W745" s="190"/>
      <c r="X745" s="190"/>
      <c r="Z745" s="186" t="s">
        <v>2399</v>
      </c>
      <c r="AA745" s="186"/>
      <c r="AB745" s="195">
        <f>IF(SUM(S123:S124)=0,0,+(SUM(S123:S124)/AB743))</f>
        <v>0</v>
      </c>
      <c r="AC745" s="46"/>
      <c r="AD745" s="46"/>
      <c r="AE745" s="46"/>
    </row>
    <row r="746" spans="1:31" ht="22.5" hidden="1" customHeight="1" x14ac:dyDescent="0.2">
      <c r="A746" s="188"/>
      <c r="B746" s="137"/>
      <c r="C746" s="137"/>
      <c r="D746" s="137"/>
      <c r="E746" s="138"/>
      <c r="F746" s="139"/>
      <c r="G746" s="108"/>
      <c r="H746" s="108"/>
      <c r="I746" s="190"/>
      <c r="J746" s="190"/>
      <c r="K746" s="190"/>
      <c r="L746" s="190"/>
      <c r="M746" s="190"/>
      <c r="N746" s="190"/>
      <c r="O746" s="190"/>
      <c r="P746" s="190"/>
      <c r="Q746" s="190"/>
      <c r="R746" s="190"/>
      <c r="S746" s="190"/>
      <c r="T746" s="190"/>
      <c r="U746" s="190"/>
      <c r="V746" s="190"/>
      <c r="W746" s="190"/>
      <c r="X746" s="190"/>
      <c r="Z746" s="191"/>
      <c r="AA746" s="191"/>
      <c r="AB746" s="192"/>
      <c r="AC746" s="46"/>
      <c r="AD746" s="46"/>
      <c r="AE746" s="46"/>
    </row>
    <row r="747" spans="1:31" ht="22.5" hidden="1" customHeight="1" x14ac:dyDescent="0.2">
      <c r="A747" s="188"/>
      <c r="B747" s="137"/>
      <c r="C747" s="137"/>
      <c r="D747" s="137"/>
      <c r="E747" s="138"/>
      <c r="F747" s="139"/>
      <c r="G747" s="108"/>
      <c r="H747" s="108"/>
      <c r="I747" s="190"/>
      <c r="J747" s="190"/>
      <c r="K747" s="190"/>
      <c r="L747" s="190"/>
      <c r="M747" s="190"/>
      <c r="N747" s="190"/>
      <c r="O747" s="190"/>
      <c r="P747" s="190"/>
      <c r="Q747" s="190"/>
      <c r="R747" s="190"/>
      <c r="S747" s="190"/>
      <c r="T747" s="190"/>
      <c r="U747" s="190"/>
      <c r="V747" s="190"/>
      <c r="W747" s="190"/>
      <c r="X747" s="190"/>
      <c r="Z747" s="193" t="s">
        <v>2221</v>
      </c>
      <c r="AA747" s="193"/>
      <c r="AB747" s="193"/>
      <c r="AC747" s="46"/>
      <c r="AD747" s="46"/>
      <c r="AE747" s="46"/>
    </row>
    <row r="748" spans="1:31" ht="22.5" hidden="1" customHeight="1" x14ac:dyDescent="0.2">
      <c r="A748" s="188"/>
      <c r="B748" s="137"/>
      <c r="C748" s="137"/>
      <c r="D748" s="137"/>
      <c r="E748" s="138"/>
      <c r="F748" s="139"/>
      <c r="G748" s="108"/>
      <c r="H748" s="108"/>
      <c r="I748" s="190"/>
      <c r="J748" s="190"/>
      <c r="K748" s="190"/>
      <c r="L748" s="190"/>
      <c r="M748" s="190"/>
      <c r="N748" s="190"/>
      <c r="O748" s="190"/>
      <c r="P748" s="190"/>
      <c r="Q748" s="190"/>
      <c r="R748" s="190"/>
      <c r="S748" s="190"/>
      <c r="T748" s="190"/>
      <c r="U748" s="190"/>
      <c r="V748" s="190"/>
      <c r="W748" s="190"/>
      <c r="X748" s="190"/>
      <c r="Z748" s="193"/>
      <c r="AA748" s="193"/>
      <c r="AB748" s="193"/>
      <c r="AC748" s="46"/>
      <c r="AD748" s="46"/>
      <c r="AE748" s="46"/>
    </row>
    <row r="749" spans="1:31" ht="22.5" hidden="1" customHeight="1" x14ac:dyDescent="0.2">
      <c r="A749" s="188"/>
      <c r="B749" s="137"/>
      <c r="C749" s="137"/>
      <c r="D749" s="137"/>
      <c r="E749" s="138"/>
      <c r="F749" s="139"/>
      <c r="G749" s="108"/>
      <c r="H749" s="108"/>
      <c r="I749" s="190"/>
      <c r="J749" s="190"/>
      <c r="K749" s="190"/>
      <c r="L749" s="190"/>
      <c r="M749" s="190"/>
      <c r="N749" s="190"/>
      <c r="O749" s="190"/>
      <c r="P749" s="190"/>
      <c r="Q749" s="190"/>
      <c r="R749" s="190"/>
      <c r="S749" s="190"/>
      <c r="T749" s="190"/>
      <c r="U749" s="190"/>
      <c r="V749" s="190"/>
      <c r="W749" s="190"/>
      <c r="X749" s="190"/>
      <c r="Z749" s="186" t="s">
        <v>1</v>
      </c>
      <c r="AA749" s="186"/>
      <c r="AB749" s="185">
        <f>SUM(U125:U129)</f>
        <v>69.142857142857139</v>
      </c>
      <c r="AC749" s="46"/>
      <c r="AD749" s="46"/>
      <c r="AE749" s="46"/>
    </row>
    <row r="750" spans="1:31" ht="22.5" hidden="1" customHeight="1" x14ac:dyDescent="0.2">
      <c r="A750" s="188"/>
      <c r="B750" s="137"/>
      <c r="C750" s="137"/>
      <c r="D750" s="137"/>
      <c r="E750" s="138"/>
      <c r="F750" s="139"/>
      <c r="G750" s="108"/>
      <c r="H750" s="108"/>
      <c r="I750" s="190"/>
      <c r="J750" s="190"/>
      <c r="K750" s="190"/>
      <c r="L750" s="190"/>
      <c r="M750" s="190"/>
      <c r="N750" s="190"/>
      <c r="O750" s="190"/>
      <c r="P750" s="190"/>
      <c r="Q750" s="190"/>
      <c r="R750" s="190"/>
      <c r="S750" s="190"/>
      <c r="T750" s="190"/>
      <c r="U750" s="190"/>
      <c r="V750" s="190"/>
      <c r="W750" s="190"/>
      <c r="X750" s="190"/>
      <c r="Z750" s="186" t="s">
        <v>2</v>
      </c>
      <c r="AA750" s="186"/>
      <c r="AB750" s="185">
        <f>SUM(N125:N129)</f>
        <v>69.142857142857139</v>
      </c>
      <c r="AC750" s="46"/>
      <c r="AD750" s="46"/>
      <c r="AE750" s="46"/>
    </row>
    <row r="751" spans="1:31" ht="22.5" hidden="1" customHeight="1" x14ac:dyDescent="0.2">
      <c r="A751" s="188"/>
      <c r="B751" s="137"/>
      <c r="C751" s="137"/>
      <c r="D751" s="137"/>
      <c r="E751" s="138"/>
      <c r="F751" s="139"/>
      <c r="G751" s="108"/>
      <c r="H751" s="108"/>
      <c r="I751" s="190"/>
      <c r="J751" s="190"/>
      <c r="K751" s="190"/>
      <c r="L751" s="190"/>
      <c r="M751" s="190"/>
      <c r="N751" s="190"/>
      <c r="O751" s="190"/>
      <c r="P751" s="190"/>
      <c r="Q751" s="190"/>
      <c r="R751" s="190"/>
      <c r="S751" s="190"/>
      <c r="T751" s="190"/>
      <c r="U751" s="190"/>
      <c r="V751" s="190"/>
      <c r="W751" s="190"/>
      <c r="X751" s="190"/>
      <c r="Z751" s="186" t="s">
        <v>3</v>
      </c>
      <c r="AA751" s="186"/>
      <c r="AB751" s="194">
        <f>IF(SUM(T125:T129)=0,0,+(SUM(T125:T129)/AB749))</f>
        <v>0.33161157024793392</v>
      </c>
      <c r="AC751" s="46"/>
      <c r="AD751" s="46"/>
      <c r="AE751" s="46"/>
    </row>
    <row r="752" spans="1:31" ht="22.5" hidden="1" customHeight="1" x14ac:dyDescent="0.2">
      <c r="A752" s="188"/>
      <c r="B752" s="137"/>
      <c r="C752" s="137"/>
      <c r="D752" s="137"/>
      <c r="E752" s="138"/>
      <c r="F752" s="139"/>
      <c r="G752" s="108"/>
      <c r="H752" s="108"/>
      <c r="I752" s="190"/>
      <c r="J752" s="190"/>
      <c r="K752" s="190"/>
      <c r="L752" s="190"/>
      <c r="M752" s="190"/>
      <c r="N752" s="190"/>
      <c r="O752" s="190"/>
      <c r="P752" s="190"/>
      <c r="Q752" s="190"/>
      <c r="R752" s="190"/>
      <c r="S752" s="190"/>
      <c r="T752" s="190"/>
      <c r="U752" s="190"/>
      <c r="V752" s="190"/>
      <c r="W752" s="190"/>
      <c r="X752" s="190"/>
      <c r="Z752" s="186" t="s">
        <v>2399</v>
      </c>
      <c r="AA752" s="186"/>
      <c r="AB752" s="195">
        <f>IF(SUM(S125:S129)=0,0,+(SUM(S125:S129)/AB750))</f>
        <v>0.33161157024793392</v>
      </c>
      <c r="AC752" s="46"/>
      <c r="AD752" s="46"/>
      <c r="AE752" s="46"/>
    </row>
    <row r="753" spans="1:31" ht="22.5" hidden="1" customHeight="1" x14ac:dyDescent="0.2">
      <c r="A753" s="188"/>
      <c r="B753" s="137"/>
      <c r="C753" s="137"/>
      <c r="D753" s="137"/>
      <c r="E753" s="138"/>
      <c r="F753" s="139"/>
      <c r="G753" s="108"/>
      <c r="H753" s="108"/>
      <c r="I753" s="190"/>
      <c r="J753" s="190"/>
      <c r="K753" s="190"/>
      <c r="L753" s="190"/>
      <c r="M753" s="190"/>
      <c r="N753" s="190"/>
      <c r="O753" s="190"/>
      <c r="P753" s="190"/>
      <c r="Q753" s="190"/>
      <c r="R753" s="190"/>
      <c r="S753" s="190"/>
      <c r="T753" s="190"/>
      <c r="U753" s="190"/>
      <c r="V753" s="190"/>
      <c r="W753" s="190"/>
      <c r="X753" s="190"/>
      <c r="Z753" s="191"/>
      <c r="AA753" s="191"/>
      <c r="AB753" s="192"/>
      <c r="AC753" s="46"/>
      <c r="AD753" s="46"/>
      <c r="AE753" s="46"/>
    </row>
    <row r="754" spans="1:31" ht="22.5" hidden="1" customHeight="1" x14ac:dyDescent="0.2">
      <c r="A754" s="188"/>
      <c r="B754" s="137"/>
      <c r="C754" s="137"/>
      <c r="D754" s="137"/>
      <c r="E754" s="138"/>
      <c r="F754" s="139"/>
      <c r="G754" s="108"/>
      <c r="H754" s="108"/>
      <c r="I754" s="190"/>
      <c r="J754" s="190"/>
      <c r="K754" s="190"/>
      <c r="L754" s="190"/>
      <c r="M754" s="190"/>
      <c r="N754" s="190"/>
      <c r="O754" s="190"/>
      <c r="P754" s="190"/>
      <c r="Q754" s="190"/>
      <c r="R754" s="190"/>
      <c r="S754" s="190"/>
      <c r="T754" s="190"/>
      <c r="U754" s="190"/>
      <c r="V754" s="190"/>
      <c r="W754" s="190"/>
      <c r="X754" s="190"/>
      <c r="Z754" s="193" t="s">
        <v>2183</v>
      </c>
      <c r="AA754" s="193"/>
      <c r="AB754" s="193"/>
      <c r="AC754" s="46"/>
      <c r="AD754" s="46"/>
      <c r="AE754" s="46"/>
    </row>
    <row r="755" spans="1:31" ht="22.5" hidden="1" customHeight="1" x14ac:dyDescent="0.2">
      <c r="A755" s="188"/>
      <c r="B755" s="137"/>
      <c r="C755" s="137"/>
      <c r="D755" s="137"/>
      <c r="E755" s="138"/>
      <c r="F755" s="139"/>
      <c r="G755" s="108"/>
      <c r="H755" s="108"/>
      <c r="I755" s="190"/>
      <c r="J755" s="190"/>
      <c r="K755" s="190"/>
      <c r="L755" s="190"/>
      <c r="M755" s="190"/>
      <c r="N755" s="190"/>
      <c r="O755" s="190"/>
      <c r="P755" s="190"/>
      <c r="Q755" s="190"/>
      <c r="R755" s="190"/>
      <c r="S755" s="190"/>
      <c r="T755" s="190"/>
      <c r="U755" s="190"/>
      <c r="V755" s="190"/>
      <c r="W755" s="190"/>
      <c r="X755" s="190"/>
      <c r="Z755" s="193"/>
      <c r="AA755" s="193"/>
      <c r="AB755" s="193"/>
      <c r="AC755" s="46"/>
      <c r="AD755" s="46"/>
      <c r="AE755" s="46"/>
    </row>
    <row r="756" spans="1:31" ht="22.5" hidden="1" customHeight="1" x14ac:dyDescent="0.2">
      <c r="A756" s="188"/>
      <c r="B756" s="137"/>
      <c r="C756" s="137"/>
      <c r="D756" s="137"/>
      <c r="E756" s="138"/>
      <c r="F756" s="139"/>
      <c r="G756" s="108"/>
      <c r="H756" s="108"/>
      <c r="I756" s="190"/>
      <c r="J756" s="190"/>
      <c r="K756" s="190"/>
      <c r="L756" s="190"/>
      <c r="M756" s="190"/>
      <c r="N756" s="190"/>
      <c r="O756" s="190"/>
      <c r="P756" s="190"/>
      <c r="Q756" s="190"/>
      <c r="R756" s="190"/>
      <c r="S756" s="190"/>
      <c r="T756" s="190"/>
      <c r="U756" s="190"/>
      <c r="V756" s="190"/>
      <c r="W756" s="190"/>
      <c r="X756" s="190"/>
      <c r="Z756" s="186" t="s">
        <v>1</v>
      </c>
      <c r="AA756" s="186"/>
      <c r="AB756" s="185">
        <f>SUM(U130:U154)</f>
        <v>448.14285714285711</v>
      </c>
      <c r="AC756" s="46"/>
      <c r="AD756" s="46"/>
      <c r="AE756" s="46"/>
    </row>
    <row r="757" spans="1:31" ht="22.5" hidden="1" customHeight="1" x14ac:dyDescent="0.2">
      <c r="A757" s="188"/>
      <c r="B757" s="137"/>
      <c r="C757" s="137"/>
      <c r="D757" s="137"/>
      <c r="E757" s="138"/>
      <c r="F757" s="139"/>
      <c r="G757" s="108"/>
      <c r="H757" s="108"/>
      <c r="I757" s="190"/>
      <c r="J757" s="190"/>
      <c r="K757" s="190"/>
      <c r="L757" s="190"/>
      <c r="M757" s="190"/>
      <c r="N757" s="190"/>
      <c r="O757" s="190"/>
      <c r="P757" s="190"/>
      <c r="Q757" s="190"/>
      <c r="R757" s="190"/>
      <c r="S757" s="190"/>
      <c r="T757" s="190"/>
      <c r="U757" s="190"/>
      <c r="V757" s="190"/>
      <c r="W757" s="190"/>
      <c r="X757" s="190"/>
      <c r="Z757" s="186" t="s">
        <v>2</v>
      </c>
      <c r="AA757" s="186"/>
      <c r="AB757" s="185">
        <f>SUM(N130:N154)</f>
        <v>474.14285714285711</v>
      </c>
      <c r="AC757" s="46"/>
      <c r="AD757" s="46"/>
      <c r="AE757" s="46"/>
    </row>
    <row r="758" spans="1:31" ht="22.5" hidden="1" customHeight="1" x14ac:dyDescent="0.2">
      <c r="A758" s="188"/>
      <c r="B758" s="137"/>
      <c r="C758" s="137"/>
      <c r="D758" s="137"/>
      <c r="E758" s="138"/>
      <c r="F758" s="139"/>
      <c r="G758" s="108"/>
      <c r="H758" s="108"/>
      <c r="I758" s="190"/>
      <c r="J758" s="190"/>
      <c r="K758" s="190"/>
      <c r="L758" s="190"/>
      <c r="M758" s="190"/>
      <c r="N758" s="190"/>
      <c r="O758" s="190"/>
      <c r="P758" s="190"/>
      <c r="Q758" s="190"/>
      <c r="R758" s="190"/>
      <c r="S758" s="190"/>
      <c r="T758" s="190"/>
      <c r="U758" s="190"/>
      <c r="V758" s="190"/>
      <c r="W758" s="190"/>
      <c r="X758" s="190"/>
      <c r="Z758" s="186" t="s">
        <v>3</v>
      </c>
      <c r="AA758" s="186"/>
      <c r="AB758" s="194">
        <f>IF(SUM(T130:T154)=0,0,+(SUM(T130:T154)/AB756))</f>
        <v>0.66726171501434495</v>
      </c>
      <c r="AC758" s="46"/>
      <c r="AD758" s="46"/>
      <c r="AE758" s="46"/>
    </row>
    <row r="759" spans="1:31" ht="22.5" hidden="1" customHeight="1" x14ac:dyDescent="0.2">
      <c r="A759" s="188"/>
      <c r="B759" s="137"/>
      <c r="C759" s="137"/>
      <c r="D759" s="137"/>
      <c r="E759" s="138"/>
      <c r="F759" s="139"/>
      <c r="G759" s="108"/>
      <c r="H759" s="108"/>
      <c r="I759" s="190"/>
      <c r="J759" s="190"/>
      <c r="K759" s="190"/>
      <c r="L759" s="190"/>
      <c r="M759" s="190"/>
      <c r="N759" s="190"/>
      <c r="O759" s="190"/>
      <c r="P759" s="190"/>
      <c r="Q759" s="190"/>
      <c r="R759" s="190"/>
      <c r="S759" s="190"/>
      <c r="T759" s="190"/>
      <c r="U759" s="190"/>
      <c r="V759" s="190"/>
      <c r="W759" s="190"/>
      <c r="X759" s="190"/>
      <c r="Z759" s="186" t="s">
        <v>2399</v>
      </c>
      <c r="AA759" s="186"/>
      <c r="AB759" s="195">
        <f>IF(SUM(S130:S154)=0,0,+(SUM(S130:S154)/AB757))</f>
        <v>0.63067188912322991</v>
      </c>
      <c r="AC759" s="46"/>
      <c r="AD759" s="46"/>
      <c r="AE759" s="46"/>
    </row>
    <row r="760" spans="1:31" ht="22.5" hidden="1" customHeight="1" x14ac:dyDescent="0.2">
      <c r="A760" s="188"/>
      <c r="B760" s="137"/>
      <c r="C760" s="137"/>
      <c r="D760" s="137"/>
      <c r="E760" s="138"/>
      <c r="F760" s="139"/>
      <c r="G760" s="108"/>
      <c r="H760" s="108"/>
      <c r="I760" s="190"/>
      <c r="J760" s="190"/>
      <c r="K760" s="190"/>
      <c r="L760" s="190"/>
      <c r="M760" s="190"/>
      <c r="N760" s="190"/>
      <c r="O760" s="190"/>
      <c r="P760" s="190"/>
      <c r="Q760" s="190"/>
      <c r="R760" s="190"/>
      <c r="S760" s="190"/>
      <c r="T760" s="190"/>
      <c r="U760" s="190"/>
      <c r="V760" s="190"/>
      <c r="W760" s="190"/>
      <c r="X760" s="190"/>
      <c r="Z760" s="191"/>
      <c r="AA760" s="191"/>
      <c r="AB760" s="192"/>
      <c r="AC760" s="46"/>
      <c r="AD760" s="46"/>
      <c r="AE760" s="46"/>
    </row>
    <row r="761" spans="1:31" ht="22.5" hidden="1" customHeight="1" x14ac:dyDescent="0.2">
      <c r="A761" s="188"/>
      <c r="B761" s="137"/>
      <c r="C761" s="137"/>
      <c r="D761" s="137"/>
      <c r="E761" s="138"/>
      <c r="F761" s="139"/>
      <c r="G761" s="108"/>
      <c r="H761" s="108"/>
      <c r="I761" s="190"/>
      <c r="J761" s="190"/>
      <c r="K761" s="190"/>
      <c r="L761" s="190"/>
      <c r="M761" s="190"/>
      <c r="N761" s="190"/>
      <c r="O761" s="190"/>
      <c r="P761" s="190"/>
      <c r="Q761" s="190"/>
      <c r="R761" s="190"/>
      <c r="S761" s="190"/>
      <c r="T761" s="190"/>
      <c r="U761" s="190"/>
      <c r="V761" s="190"/>
      <c r="W761" s="190"/>
      <c r="X761" s="190"/>
      <c r="Z761" s="193" t="s">
        <v>2072</v>
      </c>
      <c r="AA761" s="193"/>
      <c r="AB761" s="193"/>
      <c r="AC761" s="46"/>
      <c r="AD761" s="46"/>
      <c r="AE761" s="46"/>
    </row>
    <row r="762" spans="1:31" ht="22.5" hidden="1" customHeight="1" x14ac:dyDescent="0.2">
      <c r="A762" s="188"/>
      <c r="B762" s="137"/>
      <c r="C762" s="137"/>
      <c r="D762" s="137"/>
      <c r="E762" s="138"/>
      <c r="F762" s="139"/>
      <c r="G762" s="108"/>
      <c r="H762" s="108"/>
      <c r="I762" s="190"/>
      <c r="J762" s="190"/>
      <c r="K762" s="190"/>
      <c r="L762" s="190"/>
      <c r="M762" s="190"/>
      <c r="N762" s="190"/>
      <c r="O762" s="190"/>
      <c r="P762" s="190"/>
      <c r="Q762" s="190"/>
      <c r="R762" s="190"/>
      <c r="S762" s="190"/>
      <c r="T762" s="190"/>
      <c r="U762" s="190"/>
      <c r="V762" s="190"/>
      <c r="W762" s="190"/>
      <c r="X762" s="190"/>
      <c r="Z762" s="193"/>
      <c r="AA762" s="193"/>
      <c r="AB762" s="193"/>
      <c r="AC762" s="46"/>
      <c r="AD762" s="46"/>
      <c r="AE762" s="46"/>
    </row>
    <row r="763" spans="1:31" ht="22.5" hidden="1" customHeight="1" x14ac:dyDescent="0.2">
      <c r="A763" s="188"/>
      <c r="B763" s="137"/>
      <c r="C763" s="137"/>
      <c r="D763" s="137"/>
      <c r="E763" s="138"/>
      <c r="F763" s="139"/>
      <c r="G763" s="108"/>
      <c r="H763" s="108"/>
      <c r="I763" s="190"/>
      <c r="J763" s="190"/>
      <c r="K763" s="190"/>
      <c r="L763" s="190"/>
      <c r="M763" s="190"/>
      <c r="N763" s="190"/>
      <c r="O763" s="190"/>
      <c r="P763" s="190"/>
      <c r="Q763" s="190"/>
      <c r="R763" s="190"/>
      <c r="S763" s="190"/>
      <c r="T763" s="190"/>
      <c r="U763" s="190"/>
      <c r="V763" s="190"/>
      <c r="W763" s="190"/>
      <c r="X763" s="190"/>
      <c r="Z763" s="186" t="s">
        <v>1</v>
      </c>
      <c r="AA763" s="186"/>
      <c r="AB763" s="185">
        <f>SUM(U155:U156)</f>
        <v>17.428571428571427</v>
      </c>
      <c r="AC763" s="46"/>
      <c r="AD763" s="46"/>
      <c r="AE763" s="46"/>
    </row>
    <row r="764" spans="1:31" ht="22.5" hidden="1" customHeight="1" x14ac:dyDescent="0.2">
      <c r="A764" s="188"/>
      <c r="B764" s="137"/>
      <c r="C764" s="137"/>
      <c r="D764" s="137"/>
      <c r="E764" s="138"/>
      <c r="F764" s="139"/>
      <c r="G764" s="108"/>
      <c r="H764" s="108"/>
      <c r="I764" s="190"/>
      <c r="J764" s="190"/>
      <c r="K764" s="190"/>
      <c r="L764" s="190"/>
      <c r="M764" s="190"/>
      <c r="N764" s="190"/>
      <c r="O764" s="190"/>
      <c r="P764" s="190"/>
      <c r="Q764" s="190"/>
      <c r="R764" s="190"/>
      <c r="S764" s="190"/>
      <c r="T764" s="190"/>
      <c r="U764" s="190"/>
      <c r="V764" s="190"/>
      <c r="W764" s="190"/>
      <c r="X764" s="190"/>
      <c r="Z764" s="186" t="s">
        <v>2</v>
      </c>
      <c r="AA764" s="186"/>
      <c r="AB764" s="185">
        <f>SUM(N155:N156)</f>
        <v>17.428571428571427</v>
      </c>
      <c r="AC764" s="46"/>
      <c r="AD764" s="46"/>
      <c r="AE764" s="46"/>
    </row>
    <row r="765" spans="1:31" ht="22.5" hidden="1" customHeight="1" x14ac:dyDescent="0.2">
      <c r="A765" s="188"/>
      <c r="B765" s="137"/>
      <c r="C765" s="137"/>
      <c r="D765" s="137"/>
      <c r="E765" s="138"/>
      <c r="F765" s="139"/>
      <c r="G765" s="108"/>
      <c r="H765" s="108"/>
      <c r="I765" s="190"/>
      <c r="J765" s="190"/>
      <c r="K765" s="190"/>
      <c r="L765" s="190"/>
      <c r="M765" s="190"/>
      <c r="N765" s="190"/>
      <c r="O765" s="190"/>
      <c r="P765" s="190"/>
      <c r="Q765" s="190"/>
      <c r="R765" s="190"/>
      <c r="S765" s="190"/>
      <c r="T765" s="190"/>
      <c r="U765" s="190"/>
      <c r="V765" s="190"/>
      <c r="W765" s="190"/>
      <c r="X765" s="190"/>
      <c r="Z765" s="186" t="s">
        <v>3</v>
      </c>
      <c r="AA765" s="186"/>
      <c r="AB765" s="194">
        <f>IF(SUM(T155:T156)=0,0,+(SUM(T155:T156)/AB763))</f>
        <v>0</v>
      </c>
      <c r="AC765" s="46"/>
      <c r="AD765" s="46"/>
      <c r="AE765" s="46"/>
    </row>
    <row r="766" spans="1:31" ht="22.5" hidden="1" customHeight="1" x14ac:dyDescent="0.2">
      <c r="A766" s="188"/>
      <c r="B766" s="137"/>
      <c r="C766" s="137"/>
      <c r="D766" s="137"/>
      <c r="E766" s="138"/>
      <c r="F766" s="139"/>
      <c r="G766" s="108"/>
      <c r="H766" s="108"/>
      <c r="I766" s="190"/>
      <c r="J766" s="190"/>
      <c r="K766" s="190"/>
      <c r="L766" s="190"/>
      <c r="M766" s="190"/>
      <c r="N766" s="190"/>
      <c r="O766" s="190"/>
      <c r="P766" s="190"/>
      <c r="Q766" s="190"/>
      <c r="R766" s="190"/>
      <c r="S766" s="190"/>
      <c r="T766" s="190"/>
      <c r="U766" s="190"/>
      <c r="V766" s="190"/>
      <c r="W766" s="190"/>
      <c r="X766" s="190"/>
      <c r="Z766" s="186" t="s">
        <v>2399</v>
      </c>
      <c r="AA766" s="186"/>
      <c r="AB766" s="195">
        <f>IF(SUM(S155:S156)=0,0,+(SUM(S155:S156)/AB764))</f>
        <v>0</v>
      </c>
      <c r="AC766" s="46"/>
      <c r="AD766" s="46"/>
      <c r="AE766" s="46"/>
    </row>
    <row r="767" spans="1:31" ht="22.5" hidden="1" customHeight="1" x14ac:dyDescent="0.2">
      <c r="A767" s="188"/>
      <c r="B767" s="137"/>
      <c r="C767" s="137"/>
      <c r="D767" s="137"/>
      <c r="E767" s="138"/>
      <c r="F767" s="139"/>
      <c r="G767" s="108"/>
      <c r="H767" s="108"/>
      <c r="I767" s="190"/>
      <c r="J767" s="190"/>
      <c r="K767" s="190"/>
      <c r="L767" s="190"/>
      <c r="M767" s="190"/>
      <c r="N767" s="190"/>
      <c r="O767" s="190"/>
      <c r="P767" s="190"/>
      <c r="Q767" s="190"/>
      <c r="R767" s="190"/>
      <c r="S767" s="190"/>
      <c r="T767" s="190"/>
      <c r="U767" s="190"/>
      <c r="V767" s="190"/>
      <c r="W767" s="190"/>
      <c r="X767" s="190"/>
      <c r="Z767" s="191"/>
      <c r="AA767" s="191"/>
      <c r="AB767" s="192"/>
      <c r="AC767" s="46"/>
      <c r="AD767" s="46"/>
      <c r="AE767" s="46"/>
    </row>
    <row r="768" spans="1:31" ht="22.5" hidden="1" customHeight="1" x14ac:dyDescent="0.2">
      <c r="A768" s="188"/>
      <c r="B768" s="137"/>
      <c r="C768" s="137"/>
      <c r="D768" s="137"/>
      <c r="E768" s="138"/>
      <c r="F768" s="139"/>
      <c r="G768" s="108"/>
      <c r="H768" s="108"/>
      <c r="I768" s="190"/>
      <c r="J768" s="190"/>
      <c r="K768" s="190"/>
      <c r="L768" s="190"/>
      <c r="M768" s="190"/>
      <c r="N768" s="190"/>
      <c r="O768" s="190"/>
      <c r="P768" s="190"/>
      <c r="Q768" s="190"/>
      <c r="R768" s="190"/>
      <c r="S768" s="190"/>
      <c r="T768" s="190"/>
      <c r="U768" s="190"/>
      <c r="V768" s="190"/>
      <c r="W768" s="190"/>
      <c r="X768" s="190"/>
      <c r="Z768" s="193" t="s">
        <v>2062</v>
      </c>
      <c r="AA768" s="193"/>
      <c r="AB768" s="193"/>
      <c r="AC768" s="46"/>
      <c r="AD768" s="46"/>
      <c r="AE768" s="46"/>
    </row>
    <row r="769" spans="1:31" ht="22.5" hidden="1" customHeight="1" x14ac:dyDescent="0.2">
      <c r="A769" s="188"/>
      <c r="B769" s="137"/>
      <c r="C769" s="137"/>
      <c r="D769" s="137"/>
      <c r="E769" s="138"/>
      <c r="F769" s="139"/>
      <c r="G769" s="108"/>
      <c r="H769" s="108"/>
      <c r="I769" s="190"/>
      <c r="J769" s="190"/>
      <c r="K769" s="190"/>
      <c r="L769" s="190"/>
      <c r="M769" s="190"/>
      <c r="N769" s="190"/>
      <c r="O769" s="190"/>
      <c r="P769" s="190"/>
      <c r="Q769" s="190"/>
      <c r="R769" s="190"/>
      <c r="S769" s="190"/>
      <c r="T769" s="190"/>
      <c r="U769" s="190"/>
      <c r="V769" s="190"/>
      <c r="W769" s="190"/>
      <c r="X769" s="190"/>
      <c r="Z769" s="193"/>
      <c r="AA769" s="193"/>
      <c r="AB769" s="193"/>
      <c r="AC769" s="46"/>
      <c r="AD769" s="46"/>
      <c r="AE769" s="46"/>
    </row>
    <row r="770" spans="1:31" ht="22.5" hidden="1" customHeight="1" x14ac:dyDescent="0.2">
      <c r="A770" s="188"/>
      <c r="B770" s="137"/>
      <c r="C770" s="137"/>
      <c r="D770" s="137"/>
      <c r="E770" s="138"/>
      <c r="F770" s="139"/>
      <c r="G770" s="108"/>
      <c r="H770" s="108"/>
      <c r="I770" s="190"/>
      <c r="J770" s="190"/>
      <c r="K770" s="190"/>
      <c r="L770" s="190"/>
      <c r="M770" s="190"/>
      <c r="N770" s="190"/>
      <c r="O770" s="190"/>
      <c r="P770" s="190"/>
      <c r="Q770" s="190"/>
      <c r="R770" s="190"/>
      <c r="S770" s="190"/>
      <c r="T770" s="190"/>
      <c r="U770" s="190"/>
      <c r="V770" s="190"/>
      <c r="W770" s="190"/>
      <c r="X770" s="190"/>
      <c r="Z770" s="186" t="s">
        <v>1</v>
      </c>
      <c r="AA770" s="186"/>
      <c r="AB770" s="185">
        <f>SUM(U157:U176)</f>
        <v>221.14285714285711</v>
      </c>
      <c r="AC770" s="46"/>
      <c r="AD770" s="46"/>
      <c r="AE770" s="46"/>
    </row>
    <row r="771" spans="1:31" ht="22.5" hidden="1" customHeight="1" x14ac:dyDescent="0.2">
      <c r="A771" s="188"/>
      <c r="B771" s="137"/>
      <c r="C771" s="137"/>
      <c r="D771" s="137"/>
      <c r="E771" s="138"/>
      <c r="F771" s="139"/>
      <c r="G771" s="108"/>
      <c r="H771" s="108"/>
      <c r="I771" s="190"/>
      <c r="J771" s="190"/>
      <c r="K771" s="190"/>
      <c r="L771" s="190"/>
      <c r="M771" s="190"/>
      <c r="N771" s="190"/>
      <c r="O771" s="190"/>
      <c r="P771" s="190"/>
      <c r="Q771" s="190"/>
      <c r="R771" s="190"/>
      <c r="S771" s="190"/>
      <c r="T771" s="190"/>
      <c r="U771" s="190"/>
      <c r="V771" s="190"/>
      <c r="W771" s="190"/>
      <c r="X771" s="190"/>
      <c r="Z771" s="186" t="s">
        <v>2</v>
      </c>
      <c r="AA771" s="186"/>
      <c r="AB771" s="185">
        <f>SUM(N157:N176)</f>
        <v>247.14285714285711</v>
      </c>
      <c r="AC771" s="46"/>
      <c r="AD771" s="46"/>
      <c r="AE771" s="46"/>
    </row>
    <row r="772" spans="1:31" ht="22.5" hidden="1" customHeight="1" x14ac:dyDescent="0.2">
      <c r="A772" s="188"/>
      <c r="B772" s="137"/>
      <c r="C772" s="137"/>
      <c r="D772" s="137"/>
      <c r="E772" s="138"/>
      <c r="F772" s="139"/>
      <c r="G772" s="108"/>
      <c r="H772" s="108"/>
      <c r="I772" s="190"/>
      <c r="J772" s="190"/>
      <c r="K772" s="190"/>
      <c r="L772" s="190"/>
      <c r="M772" s="190"/>
      <c r="N772" s="190"/>
      <c r="O772" s="190"/>
      <c r="P772" s="190"/>
      <c r="Q772" s="190"/>
      <c r="R772" s="190"/>
      <c r="S772" s="190"/>
      <c r="T772" s="190"/>
      <c r="U772" s="190"/>
      <c r="V772" s="190"/>
      <c r="W772" s="190"/>
      <c r="X772" s="190"/>
      <c r="Z772" s="186" t="s">
        <v>3</v>
      </c>
      <c r="AA772" s="186"/>
      <c r="AB772" s="194">
        <f>IF(SUM(T157:T176)=0,0,+(SUM(T157:T176)/AB770))</f>
        <v>0.33591731266149877</v>
      </c>
      <c r="AC772" s="46"/>
      <c r="AD772" s="46"/>
      <c r="AE772" s="46"/>
    </row>
    <row r="773" spans="1:31" ht="22.5" hidden="1" customHeight="1" x14ac:dyDescent="0.2">
      <c r="A773" s="188"/>
      <c r="B773" s="137"/>
      <c r="C773" s="137"/>
      <c r="D773" s="137"/>
      <c r="E773" s="138"/>
      <c r="F773" s="139"/>
      <c r="G773" s="108"/>
      <c r="H773" s="108"/>
      <c r="I773" s="190"/>
      <c r="J773" s="190"/>
      <c r="K773" s="190"/>
      <c r="L773" s="190"/>
      <c r="M773" s="190"/>
      <c r="N773" s="190"/>
      <c r="O773" s="190"/>
      <c r="P773" s="190"/>
      <c r="Q773" s="190"/>
      <c r="R773" s="190"/>
      <c r="S773" s="190"/>
      <c r="T773" s="190"/>
      <c r="U773" s="190"/>
      <c r="V773" s="190"/>
      <c r="W773" s="190"/>
      <c r="X773" s="190"/>
      <c r="Z773" s="186" t="s">
        <v>2399</v>
      </c>
      <c r="AA773" s="186"/>
      <c r="AB773" s="195">
        <f>IF(SUM(S157:S176)=0,0,+(SUM(S157:S176)/AB771))</f>
        <v>0.300578034682081</v>
      </c>
      <c r="AC773" s="46"/>
      <c r="AD773" s="46"/>
      <c r="AE773" s="46"/>
    </row>
    <row r="774" spans="1:31" ht="22.5" hidden="1" customHeight="1" x14ac:dyDescent="0.2">
      <c r="A774" s="188"/>
      <c r="B774" s="137"/>
      <c r="C774" s="137"/>
      <c r="D774" s="137"/>
      <c r="E774" s="138"/>
      <c r="F774" s="139"/>
      <c r="G774" s="108"/>
      <c r="H774" s="108"/>
      <c r="I774" s="190"/>
      <c r="J774" s="190"/>
      <c r="K774" s="190"/>
      <c r="L774" s="190"/>
      <c r="M774" s="190"/>
      <c r="N774" s="190"/>
      <c r="O774" s="190"/>
      <c r="P774" s="190"/>
      <c r="Q774" s="190"/>
      <c r="R774" s="190"/>
      <c r="S774" s="190"/>
      <c r="T774" s="190"/>
      <c r="U774" s="190"/>
      <c r="V774" s="190"/>
      <c r="W774" s="190"/>
      <c r="X774" s="190"/>
      <c r="Z774" s="191"/>
      <c r="AA774" s="191"/>
      <c r="AB774" s="192"/>
      <c r="AC774" s="46"/>
      <c r="AD774" s="46"/>
      <c r="AE774" s="46"/>
    </row>
    <row r="775" spans="1:31" ht="22.5" hidden="1" customHeight="1" x14ac:dyDescent="0.2">
      <c r="A775" s="188"/>
      <c r="B775" s="137"/>
      <c r="C775" s="137"/>
      <c r="D775" s="137"/>
      <c r="E775" s="138"/>
      <c r="F775" s="139"/>
      <c r="G775" s="108"/>
      <c r="H775" s="108"/>
      <c r="I775" s="190"/>
      <c r="J775" s="190"/>
      <c r="K775" s="190"/>
      <c r="L775" s="190"/>
      <c r="M775" s="190"/>
      <c r="N775" s="190"/>
      <c r="O775" s="190"/>
      <c r="P775" s="190"/>
      <c r="Q775" s="190"/>
      <c r="R775" s="190"/>
      <c r="S775" s="190"/>
      <c r="T775" s="190"/>
      <c r="U775" s="190"/>
      <c r="V775" s="190"/>
      <c r="W775" s="190"/>
      <c r="X775" s="190"/>
      <c r="Z775" s="193" t="s">
        <v>2063</v>
      </c>
      <c r="AA775" s="193"/>
      <c r="AB775" s="193"/>
      <c r="AC775" s="46"/>
      <c r="AD775" s="46"/>
      <c r="AE775" s="46"/>
    </row>
    <row r="776" spans="1:31" ht="22.5" hidden="1" customHeight="1" x14ac:dyDescent="0.2">
      <c r="A776" s="188"/>
      <c r="B776" s="137"/>
      <c r="C776" s="137"/>
      <c r="D776" s="137"/>
      <c r="E776" s="138"/>
      <c r="F776" s="139"/>
      <c r="G776" s="108"/>
      <c r="H776" s="108"/>
      <c r="I776" s="190"/>
      <c r="J776" s="190"/>
      <c r="K776" s="190"/>
      <c r="L776" s="190"/>
      <c r="M776" s="190"/>
      <c r="N776" s="190"/>
      <c r="O776" s="190"/>
      <c r="P776" s="190"/>
      <c r="Q776" s="190"/>
      <c r="R776" s="190"/>
      <c r="S776" s="190"/>
      <c r="T776" s="190"/>
      <c r="U776" s="190"/>
      <c r="V776" s="190"/>
      <c r="W776" s="190"/>
      <c r="X776" s="190"/>
      <c r="Z776" s="193"/>
      <c r="AA776" s="193"/>
      <c r="AB776" s="193"/>
      <c r="AC776" s="46"/>
      <c r="AD776" s="46"/>
      <c r="AE776" s="46"/>
    </row>
    <row r="777" spans="1:31" ht="22.5" hidden="1" customHeight="1" x14ac:dyDescent="0.2">
      <c r="A777" s="188"/>
      <c r="B777" s="137"/>
      <c r="C777" s="137"/>
      <c r="D777" s="137"/>
      <c r="E777" s="138"/>
      <c r="F777" s="139"/>
      <c r="G777" s="108"/>
      <c r="H777" s="108"/>
      <c r="I777" s="190"/>
      <c r="J777" s="190"/>
      <c r="K777" s="190"/>
      <c r="L777" s="190"/>
      <c r="M777" s="190"/>
      <c r="N777" s="190"/>
      <c r="O777" s="190"/>
      <c r="P777" s="190"/>
      <c r="Q777" s="190"/>
      <c r="R777" s="190"/>
      <c r="S777" s="190"/>
      <c r="T777" s="190"/>
      <c r="U777" s="190"/>
      <c r="V777" s="190"/>
      <c r="W777" s="190"/>
      <c r="X777" s="190"/>
      <c r="Z777" s="186" t="s">
        <v>1</v>
      </c>
      <c r="AA777" s="186"/>
      <c r="AB777" s="185">
        <f>SUM(U177:U206)</f>
        <v>432.28571428571428</v>
      </c>
      <c r="AC777" s="46"/>
      <c r="AD777" s="46"/>
      <c r="AE777" s="46"/>
    </row>
    <row r="778" spans="1:31" ht="22.5" hidden="1" customHeight="1" x14ac:dyDescent="0.2">
      <c r="A778" s="188"/>
      <c r="B778" s="137"/>
      <c r="C778" s="137"/>
      <c r="D778" s="137"/>
      <c r="E778" s="138"/>
      <c r="F778" s="139"/>
      <c r="G778" s="108"/>
      <c r="H778" s="108"/>
      <c r="I778" s="190"/>
      <c r="J778" s="190"/>
      <c r="K778" s="190"/>
      <c r="L778" s="190"/>
      <c r="M778" s="190"/>
      <c r="N778" s="190"/>
      <c r="O778" s="190"/>
      <c r="P778" s="190"/>
      <c r="Q778" s="190"/>
      <c r="R778" s="190"/>
      <c r="S778" s="190"/>
      <c r="T778" s="190"/>
      <c r="U778" s="190"/>
      <c r="V778" s="190"/>
      <c r="W778" s="190"/>
      <c r="X778" s="190"/>
      <c r="Z778" s="186" t="s">
        <v>2</v>
      </c>
      <c r="AA778" s="186"/>
      <c r="AB778" s="185">
        <f>SUM(N177:N206)</f>
        <v>432.28571428571428</v>
      </c>
      <c r="AC778" s="46"/>
      <c r="AD778" s="46"/>
      <c r="AE778" s="46"/>
    </row>
    <row r="779" spans="1:31" ht="22.5" hidden="1" customHeight="1" x14ac:dyDescent="0.2">
      <c r="A779" s="188"/>
      <c r="B779" s="137"/>
      <c r="C779" s="137"/>
      <c r="D779" s="137"/>
      <c r="E779" s="138"/>
      <c r="F779" s="139"/>
      <c r="G779" s="108"/>
      <c r="H779" s="108"/>
      <c r="I779" s="190"/>
      <c r="J779" s="190"/>
      <c r="K779" s="190"/>
      <c r="L779" s="190"/>
      <c r="M779" s="190"/>
      <c r="N779" s="190"/>
      <c r="O779" s="190"/>
      <c r="P779" s="190"/>
      <c r="Q779" s="190"/>
      <c r="R779" s="190"/>
      <c r="S779" s="190"/>
      <c r="T779" s="190"/>
      <c r="U779" s="190"/>
      <c r="V779" s="190"/>
      <c r="W779" s="190"/>
      <c r="X779" s="190"/>
      <c r="Z779" s="186" t="s">
        <v>3</v>
      </c>
      <c r="AA779" s="186"/>
      <c r="AB779" s="194">
        <f>IF(SUM(T177:T206)=0,0,+(SUM(T177:T206)/AB777))</f>
        <v>0.12425644415069399</v>
      </c>
      <c r="AC779" s="46"/>
      <c r="AD779" s="46"/>
      <c r="AE779" s="46"/>
    </row>
    <row r="780" spans="1:31" ht="22.5" hidden="1" customHeight="1" x14ac:dyDescent="0.2">
      <c r="A780" s="188"/>
      <c r="B780" s="137"/>
      <c r="C780" s="137"/>
      <c r="D780" s="137"/>
      <c r="E780" s="138"/>
      <c r="F780" s="139"/>
      <c r="G780" s="108"/>
      <c r="H780" s="108"/>
      <c r="I780" s="190"/>
      <c r="J780" s="190"/>
      <c r="K780" s="190"/>
      <c r="L780" s="190"/>
      <c r="M780" s="190"/>
      <c r="N780" s="190"/>
      <c r="O780" s="190"/>
      <c r="P780" s="190"/>
      <c r="Q780" s="190"/>
      <c r="R780" s="190"/>
      <c r="S780" s="190"/>
      <c r="T780" s="190"/>
      <c r="U780" s="190"/>
      <c r="V780" s="190"/>
      <c r="W780" s="190"/>
      <c r="X780" s="190"/>
      <c r="Z780" s="186" t="s">
        <v>2399</v>
      </c>
      <c r="AA780" s="186"/>
      <c r="AB780" s="195">
        <f>IF(SUM(S177:S206)=0,0,+(SUM(S177:S206)/AB778))</f>
        <v>0.12425644415069399</v>
      </c>
      <c r="AC780" s="46"/>
      <c r="AD780" s="46"/>
      <c r="AE780" s="46"/>
    </row>
    <row r="781" spans="1:31" ht="22.5" hidden="1" customHeight="1" x14ac:dyDescent="0.2">
      <c r="A781" s="188"/>
      <c r="B781" s="137"/>
      <c r="C781" s="137"/>
      <c r="D781" s="137"/>
      <c r="E781" s="138"/>
      <c r="F781" s="139"/>
      <c r="G781" s="108"/>
      <c r="H781" s="108"/>
      <c r="I781" s="190"/>
      <c r="J781" s="190"/>
      <c r="K781" s="190"/>
      <c r="L781" s="190"/>
      <c r="M781" s="190"/>
      <c r="N781" s="190"/>
      <c r="O781" s="190"/>
      <c r="P781" s="190"/>
      <c r="Q781" s="190"/>
      <c r="R781" s="190"/>
      <c r="S781" s="190"/>
      <c r="T781" s="190"/>
      <c r="U781" s="190"/>
      <c r="V781" s="190"/>
      <c r="W781" s="190"/>
      <c r="X781" s="190"/>
      <c r="Z781" s="191"/>
      <c r="AA781" s="191"/>
      <c r="AB781" s="192"/>
      <c r="AC781" s="46"/>
      <c r="AD781" s="46"/>
      <c r="AE781" s="46"/>
    </row>
    <row r="782" spans="1:31" ht="22.5" hidden="1" customHeight="1" x14ac:dyDescent="0.2">
      <c r="A782" s="188"/>
      <c r="B782" s="137"/>
      <c r="C782" s="137"/>
      <c r="D782" s="137"/>
      <c r="E782" s="138"/>
      <c r="F782" s="139"/>
      <c r="G782" s="108"/>
      <c r="H782" s="108"/>
      <c r="I782" s="190"/>
      <c r="J782" s="190"/>
      <c r="K782" s="190"/>
      <c r="L782" s="190"/>
      <c r="M782" s="190"/>
      <c r="N782" s="190"/>
      <c r="O782" s="190"/>
      <c r="P782" s="190"/>
      <c r="Q782" s="190"/>
      <c r="R782" s="190"/>
      <c r="S782" s="190"/>
      <c r="T782" s="190"/>
      <c r="U782" s="190"/>
      <c r="V782" s="190"/>
      <c r="W782" s="190"/>
      <c r="X782" s="190"/>
      <c r="Z782" s="193" t="s">
        <v>1906</v>
      </c>
      <c r="AA782" s="193"/>
      <c r="AB782" s="193"/>
      <c r="AC782" s="46"/>
      <c r="AD782" s="46"/>
      <c r="AE782" s="46"/>
    </row>
    <row r="783" spans="1:31" ht="22.5" hidden="1" customHeight="1" x14ac:dyDescent="0.2">
      <c r="A783" s="188"/>
      <c r="B783" s="137"/>
      <c r="C783" s="137"/>
      <c r="D783" s="137"/>
      <c r="E783" s="138"/>
      <c r="F783" s="139"/>
      <c r="G783" s="108"/>
      <c r="H783" s="108"/>
      <c r="I783" s="190"/>
      <c r="J783" s="190"/>
      <c r="K783" s="190"/>
      <c r="L783" s="190"/>
      <c r="M783" s="190"/>
      <c r="N783" s="190"/>
      <c r="O783" s="190"/>
      <c r="P783" s="190"/>
      <c r="Q783" s="190"/>
      <c r="R783" s="190"/>
      <c r="S783" s="190"/>
      <c r="T783" s="190"/>
      <c r="U783" s="190"/>
      <c r="V783" s="190"/>
      <c r="W783" s="190"/>
      <c r="X783" s="190"/>
      <c r="Z783" s="193"/>
      <c r="AA783" s="193"/>
      <c r="AB783" s="193"/>
      <c r="AC783" s="46"/>
      <c r="AD783" s="46"/>
      <c r="AE783" s="46"/>
    </row>
    <row r="784" spans="1:31" ht="22.5" hidden="1" customHeight="1" x14ac:dyDescent="0.2">
      <c r="A784" s="188"/>
      <c r="B784" s="137"/>
      <c r="C784" s="137"/>
      <c r="D784" s="137"/>
      <c r="E784" s="138"/>
      <c r="F784" s="139"/>
      <c r="G784" s="108"/>
      <c r="H784" s="108"/>
      <c r="I784" s="190"/>
      <c r="J784" s="190"/>
      <c r="K784" s="190"/>
      <c r="L784" s="190"/>
      <c r="M784" s="190"/>
      <c r="N784" s="190"/>
      <c r="O784" s="190"/>
      <c r="P784" s="190"/>
      <c r="Q784" s="190"/>
      <c r="R784" s="190"/>
      <c r="S784" s="190"/>
      <c r="T784" s="190"/>
      <c r="U784" s="190"/>
      <c r="V784" s="190"/>
      <c r="W784" s="190"/>
      <c r="X784" s="190"/>
      <c r="Z784" s="186" t="s">
        <v>1</v>
      </c>
      <c r="AA784" s="186"/>
      <c r="AB784" s="185">
        <f>SUM(U207)</f>
        <v>52</v>
      </c>
      <c r="AC784" s="46"/>
      <c r="AD784" s="46"/>
      <c r="AE784" s="46"/>
    </row>
    <row r="785" spans="1:31" ht="22.5" hidden="1" customHeight="1" x14ac:dyDescent="0.2">
      <c r="A785" s="188"/>
      <c r="B785" s="137"/>
      <c r="C785" s="137"/>
      <c r="D785" s="137"/>
      <c r="E785" s="138"/>
      <c r="F785" s="139"/>
      <c r="G785" s="108"/>
      <c r="H785" s="108"/>
      <c r="I785" s="190"/>
      <c r="J785" s="190"/>
      <c r="K785" s="190"/>
      <c r="L785" s="190"/>
      <c r="M785" s="190"/>
      <c r="N785" s="190"/>
      <c r="O785" s="190"/>
      <c r="P785" s="190"/>
      <c r="Q785" s="190"/>
      <c r="R785" s="190"/>
      <c r="S785" s="190"/>
      <c r="T785" s="190"/>
      <c r="U785" s="190"/>
      <c r="V785" s="190"/>
      <c r="W785" s="190"/>
      <c r="X785" s="190"/>
      <c r="Z785" s="186" t="s">
        <v>2</v>
      </c>
      <c r="AA785" s="186"/>
      <c r="AB785" s="185">
        <f>SUM(N207)</f>
        <v>52</v>
      </c>
      <c r="AC785" s="46"/>
      <c r="AD785" s="46"/>
      <c r="AE785" s="46"/>
    </row>
    <row r="786" spans="1:31" ht="22.5" hidden="1" customHeight="1" x14ac:dyDescent="0.2">
      <c r="A786" s="188"/>
      <c r="B786" s="137"/>
      <c r="C786" s="137"/>
      <c r="D786" s="137"/>
      <c r="E786" s="138"/>
      <c r="F786" s="139"/>
      <c r="G786" s="108"/>
      <c r="H786" s="108"/>
      <c r="I786" s="190"/>
      <c r="J786" s="190"/>
      <c r="K786" s="190"/>
      <c r="L786" s="190"/>
      <c r="M786" s="190"/>
      <c r="N786" s="190"/>
      <c r="O786" s="190"/>
      <c r="P786" s="190"/>
      <c r="Q786" s="190"/>
      <c r="R786" s="190"/>
      <c r="S786" s="190"/>
      <c r="T786" s="190"/>
      <c r="U786" s="190"/>
      <c r="V786" s="190"/>
      <c r="W786" s="190"/>
      <c r="X786" s="190"/>
      <c r="Z786" s="186" t="s">
        <v>3</v>
      </c>
      <c r="AA786" s="186"/>
      <c r="AB786" s="194">
        <f>IF(SUM(T207)=0,0,+(SUM(T207)/AB784))</f>
        <v>1</v>
      </c>
      <c r="AC786" s="46"/>
      <c r="AD786" s="46"/>
      <c r="AE786" s="46"/>
    </row>
    <row r="787" spans="1:31" ht="22.5" hidden="1" customHeight="1" x14ac:dyDescent="0.2">
      <c r="A787" s="188"/>
      <c r="B787" s="137"/>
      <c r="C787" s="137"/>
      <c r="D787" s="137"/>
      <c r="E787" s="138"/>
      <c r="F787" s="139"/>
      <c r="G787" s="108"/>
      <c r="H787" s="108"/>
      <c r="I787" s="190"/>
      <c r="J787" s="190"/>
      <c r="K787" s="190"/>
      <c r="L787" s="190"/>
      <c r="M787" s="190"/>
      <c r="N787" s="190"/>
      <c r="O787" s="190"/>
      <c r="P787" s="190"/>
      <c r="Q787" s="190"/>
      <c r="R787" s="190"/>
      <c r="S787" s="190"/>
      <c r="T787" s="190"/>
      <c r="U787" s="190"/>
      <c r="V787" s="190"/>
      <c r="W787" s="190"/>
      <c r="X787" s="190"/>
      <c r="Z787" s="186" t="s">
        <v>2399</v>
      </c>
      <c r="AA787" s="186"/>
      <c r="AB787" s="195">
        <f>IF(SUM(S207)=0,0,+(SUM(S207)/AB785))</f>
        <v>1</v>
      </c>
      <c r="AC787" s="46"/>
      <c r="AD787" s="46"/>
      <c r="AE787" s="46"/>
    </row>
    <row r="788" spans="1:31" ht="22.5" hidden="1" customHeight="1" x14ac:dyDescent="0.2">
      <c r="A788" s="188"/>
      <c r="B788" s="137"/>
      <c r="C788" s="137"/>
      <c r="D788" s="137"/>
      <c r="E788" s="138"/>
      <c r="F788" s="139"/>
      <c r="G788" s="108"/>
      <c r="H788" s="108"/>
      <c r="I788" s="190"/>
      <c r="J788" s="190"/>
      <c r="K788" s="190"/>
      <c r="L788" s="190"/>
      <c r="M788" s="190"/>
      <c r="N788" s="190"/>
      <c r="O788" s="190"/>
      <c r="P788" s="190"/>
      <c r="Q788" s="190"/>
      <c r="R788" s="190"/>
      <c r="S788" s="190"/>
      <c r="T788" s="190"/>
      <c r="U788" s="190"/>
      <c r="V788" s="190"/>
      <c r="W788" s="190"/>
      <c r="X788" s="190"/>
      <c r="Z788" s="191"/>
      <c r="AA788" s="191"/>
      <c r="AB788" s="192"/>
      <c r="AC788" s="46"/>
      <c r="AD788" s="46"/>
      <c r="AE788" s="46"/>
    </row>
    <row r="789" spans="1:31" ht="22.5" hidden="1" customHeight="1" x14ac:dyDescent="0.2">
      <c r="A789" s="188"/>
      <c r="B789" s="137"/>
      <c r="C789" s="137"/>
      <c r="D789" s="137"/>
      <c r="E789" s="138"/>
      <c r="F789" s="139"/>
      <c r="G789" s="108"/>
      <c r="H789" s="108"/>
      <c r="I789" s="190"/>
      <c r="J789" s="190"/>
      <c r="K789" s="190"/>
      <c r="L789" s="190"/>
      <c r="M789" s="190"/>
      <c r="N789" s="190"/>
      <c r="O789" s="190"/>
      <c r="P789" s="190"/>
      <c r="Q789" s="190"/>
      <c r="R789" s="190"/>
      <c r="S789" s="190"/>
      <c r="T789" s="190"/>
      <c r="U789" s="190"/>
      <c r="V789" s="190"/>
      <c r="W789" s="190"/>
      <c r="X789" s="190"/>
      <c r="Z789" s="193" t="s">
        <v>1861</v>
      </c>
      <c r="AA789" s="193"/>
      <c r="AB789" s="193"/>
      <c r="AC789" s="46"/>
      <c r="AD789" s="46"/>
      <c r="AE789" s="46"/>
    </row>
    <row r="790" spans="1:31" ht="22.5" hidden="1" customHeight="1" x14ac:dyDescent="0.2">
      <c r="A790" s="188"/>
      <c r="B790" s="137"/>
      <c r="C790" s="137"/>
      <c r="D790" s="137"/>
      <c r="E790" s="138"/>
      <c r="F790" s="139"/>
      <c r="G790" s="108"/>
      <c r="H790" s="108"/>
      <c r="I790" s="190"/>
      <c r="J790" s="190"/>
      <c r="K790" s="190"/>
      <c r="L790" s="190"/>
      <c r="M790" s="190"/>
      <c r="N790" s="190"/>
      <c r="O790" s="190"/>
      <c r="P790" s="190"/>
      <c r="Q790" s="190"/>
      <c r="R790" s="190"/>
      <c r="S790" s="190"/>
      <c r="T790" s="190"/>
      <c r="U790" s="190"/>
      <c r="V790" s="190"/>
      <c r="W790" s="190"/>
      <c r="X790" s="190"/>
      <c r="Z790" s="193"/>
      <c r="AA790" s="193"/>
      <c r="AB790" s="193"/>
      <c r="AC790" s="46"/>
      <c r="AD790" s="46"/>
      <c r="AE790" s="46"/>
    </row>
    <row r="791" spans="1:31" ht="22.5" hidden="1" customHeight="1" x14ac:dyDescent="0.2">
      <c r="A791" s="188"/>
      <c r="B791" s="137"/>
      <c r="C791" s="137"/>
      <c r="D791" s="137"/>
      <c r="E791" s="138"/>
      <c r="F791" s="139"/>
      <c r="G791" s="108"/>
      <c r="H791" s="108"/>
      <c r="I791" s="190"/>
      <c r="J791" s="190"/>
      <c r="K791" s="190"/>
      <c r="L791" s="190"/>
      <c r="M791" s="190"/>
      <c r="N791" s="190"/>
      <c r="O791" s="190"/>
      <c r="P791" s="190"/>
      <c r="Q791" s="190"/>
      <c r="R791" s="190"/>
      <c r="S791" s="190"/>
      <c r="T791" s="190"/>
      <c r="U791" s="190"/>
      <c r="V791" s="190"/>
      <c r="W791" s="190"/>
      <c r="X791" s="190"/>
      <c r="Z791" s="186" t="s">
        <v>1</v>
      </c>
      <c r="AA791" s="186"/>
      <c r="AB791" s="185">
        <f>SUM(U208:U210)</f>
        <v>19.714285714285715</v>
      </c>
      <c r="AC791" s="46"/>
      <c r="AD791" s="46"/>
      <c r="AE791" s="46"/>
    </row>
    <row r="792" spans="1:31" ht="22.5" hidden="1" customHeight="1" x14ac:dyDescent="0.2">
      <c r="A792" s="188"/>
      <c r="B792" s="137"/>
      <c r="C792" s="137"/>
      <c r="D792" s="137"/>
      <c r="E792" s="138"/>
      <c r="F792" s="139"/>
      <c r="G792" s="108"/>
      <c r="H792" s="108"/>
      <c r="I792" s="190"/>
      <c r="J792" s="190"/>
      <c r="K792" s="190"/>
      <c r="L792" s="190"/>
      <c r="M792" s="190"/>
      <c r="N792" s="190"/>
      <c r="O792" s="190"/>
      <c r="P792" s="190"/>
      <c r="Q792" s="190"/>
      <c r="R792" s="190"/>
      <c r="S792" s="190"/>
      <c r="T792" s="190"/>
      <c r="U792" s="190"/>
      <c r="V792" s="190"/>
      <c r="W792" s="190"/>
      <c r="X792" s="190"/>
      <c r="Z792" s="186" t="s">
        <v>2</v>
      </c>
      <c r="AA792" s="186"/>
      <c r="AB792" s="185">
        <f>SUM(N208:N210)</f>
        <v>19.714285714285715</v>
      </c>
      <c r="AC792" s="46"/>
      <c r="AD792" s="46"/>
      <c r="AE792" s="46"/>
    </row>
    <row r="793" spans="1:31" ht="22.5" hidden="1" customHeight="1" x14ac:dyDescent="0.2">
      <c r="A793" s="188"/>
      <c r="B793" s="137"/>
      <c r="C793" s="137"/>
      <c r="D793" s="137"/>
      <c r="E793" s="138"/>
      <c r="F793" s="139"/>
      <c r="G793" s="108"/>
      <c r="H793" s="108"/>
      <c r="I793" s="190"/>
      <c r="J793" s="190"/>
      <c r="K793" s="190"/>
      <c r="L793" s="190"/>
      <c r="M793" s="190"/>
      <c r="N793" s="190"/>
      <c r="O793" s="190"/>
      <c r="P793" s="190"/>
      <c r="Q793" s="190"/>
      <c r="R793" s="190"/>
      <c r="S793" s="190"/>
      <c r="T793" s="190"/>
      <c r="U793" s="190"/>
      <c r="V793" s="190"/>
      <c r="W793" s="190"/>
      <c r="X793" s="190"/>
      <c r="Z793" s="186" t="s">
        <v>3</v>
      </c>
      <c r="AA793" s="186"/>
      <c r="AB793" s="194">
        <f>IF(SUM(T208:T210)=0,0,+(SUM(T208:T210)/AB791))</f>
        <v>1</v>
      </c>
      <c r="AC793" s="46"/>
      <c r="AD793" s="46"/>
      <c r="AE793" s="46"/>
    </row>
    <row r="794" spans="1:31" ht="22.5" hidden="1" customHeight="1" x14ac:dyDescent="0.2">
      <c r="A794" s="188"/>
      <c r="B794" s="137"/>
      <c r="C794" s="137"/>
      <c r="D794" s="137"/>
      <c r="E794" s="138"/>
      <c r="F794" s="139"/>
      <c r="G794" s="108"/>
      <c r="H794" s="108"/>
      <c r="I794" s="190"/>
      <c r="J794" s="190"/>
      <c r="K794" s="190"/>
      <c r="L794" s="190"/>
      <c r="M794" s="190"/>
      <c r="N794" s="190"/>
      <c r="O794" s="190"/>
      <c r="P794" s="190"/>
      <c r="Q794" s="190"/>
      <c r="R794" s="190"/>
      <c r="S794" s="190"/>
      <c r="T794" s="190"/>
      <c r="U794" s="190"/>
      <c r="V794" s="190"/>
      <c r="W794" s="190"/>
      <c r="X794" s="190"/>
      <c r="Z794" s="186" t="s">
        <v>2399</v>
      </c>
      <c r="AA794" s="186"/>
      <c r="AB794" s="195">
        <f>IF(SUM(S208:S210)=0,0,+(SUM(S208:S210)/AB792))</f>
        <v>1</v>
      </c>
      <c r="AC794" s="46"/>
      <c r="AD794" s="46"/>
      <c r="AE794" s="46"/>
    </row>
    <row r="795" spans="1:31" ht="22.5" hidden="1" customHeight="1" x14ac:dyDescent="0.2">
      <c r="A795" s="188"/>
      <c r="B795" s="137"/>
      <c r="C795" s="137"/>
      <c r="D795" s="137"/>
      <c r="E795" s="138"/>
      <c r="F795" s="139"/>
      <c r="G795" s="108"/>
      <c r="H795" s="108"/>
      <c r="I795" s="190"/>
      <c r="J795" s="190"/>
      <c r="K795" s="190"/>
      <c r="L795" s="190"/>
      <c r="M795" s="190"/>
      <c r="N795" s="190"/>
      <c r="O795" s="190"/>
      <c r="P795" s="190"/>
      <c r="Q795" s="190"/>
      <c r="R795" s="190"/>
      <c r="S795" s="190"/>
      <c r="T795" s="190"/>
      <c r="U795" s="190"/>
      <c r="V795" s="190"/>
      <c r="W795" s="190"/>
      <c r="X795" s="190"/>
      <c r="Z795" s="191"/>
      <c r="AA795" s="191"/>
      <c r="AB795" s="192"/>
      <c r="AC795" s="46"/>
      <c r="AD795" s="46"/>
      <c r="AE795" s="46"/>
    </row>
    <row r="796" spans="1:31" ht="22.5" hidden="1" customHeight="1" x14ac:dyDescent="0.2">
      <c r="A796" s="188"/>
      <c r="B796" s="137"/>
      <c r="C796" s="137"/>
      <c r="D796" s="137"/>
      <c r="E796" s="138"/>
      <c r="F796" s="139"/>
      <c r="G796" s="108"/>
      <c r="H796" s="108"/>
      <c r="I796" s="190"/>
      <c r="J796" s="190"/>
      <c r="K796" s="190"/>
      <c r="L796" s="190"/>
      <c r="M796" s="190"/>
      <c r="N796" s="190"/>
      <c r="O796" s="190"/>
      <c r="P796" s="190"/>
      <c r="Q796" s="190"/>
      <c r="R796" s="190"/>
      <c r="S796" s="190"/>
      <c r="T796" s="190"/>
      <c r="U796" s="190"/>
      <c r="V796" s="190"/>
      <c r="W796" s="190"/>
      <c r="X796" s="190"/>
      <c r="Z796" s="193" t="s">
        <v>1845</v>
      </c>
      <c r="AA796" s="193"/>
      <c r="AB796" s="193"/>
      <c r="AC796" s="46"/>
      <c r="AD796" s="46"/>
      <c r="AE796" s="46"/>
    </row>
    <row r="797" spans="1:31" ht="22.5" hidden="1" customHeight="1" x14ac:dyDescent="0.2">
      <c r="A797" s="188"/>
      <c r="B797" s="137"/>
      <c r="C797" s="137"/>
      <c r="D797" s="137"/>
      <c r="E797" s="138"/>
      <c r="F797" s="139"/>
      <c r="G797" s="108"/>
      <c r="H797" s="108"/>
      <c r="I797" s="190"/>
      <c r="J797" s="190"/>
      <c r="K797" s="190"/>
      <c r="L797" s="190"/>
      <c r="M797" s="190"/>
      <c r="N797" s="190"/>
      <c r="O797" s="190"/>
      <c r="P797" s="190"/>
      <c r="Q797" s="190"/>
      <c r="R797" s="190"/>
      <c r="S797" s="190"/>
      <c r="T797" s="190"/>
      <c r="U797" s="190"/>
      <c r="V797" s="190"/>
      <c r="W797" s="190"/>
      <c r="X797" s="190"/>
      <c r="Z797" s="193"/>
      <c r="AA797" s="193"/>
      <c r="AB797" s="193"/>
      <c r="AC797" s="46"/>
      <c r="AD797" s="46"/>
      <c r="AE797" s="46"/>
    </row>
    <row r="798" spans="1:31" ht="22.5" hidden="1" customHeight="1" x14ac:dyDescent="0.2">
      <c r="A798" s="188"/>
      <c r="B798" s="137"/>
      <c r="C798" s="137"/>
      <c r="D798" s="137"/>
      <c r="E798" s="138"/>
      <c r="F798" s="139"/>
      <c r="G798" s="108"/>
      <c r="H798" s="108"/>
      <c r="I798" s="190"/>
      <c r="J798" s="190"/>
      <c r="K798" s="190"/>
      <c r="L798" s="190"/>
      <c r="M798" s="190"/>
      <c r="N798" s="190"/>
      <c r="O798" s="190"/>
      <c r="P798" s="190"/>
      <c r="Q798" s="190"/>
      <c r="R798" s="190"/>
      <c r="S798" s="190"/>
      <c r="T798" s="190"/>
      <c r="U798" s="190"/>
      <c r="V798" s="190"/>
      <c r="W798" s="190"/>
      <c r="X798" s="190"/>
      <c r="Z798" s="186" t="s">
        <v>1</v>
      </c>
      <c r="AA798" s="186"/>
      <c r="AB798" s="185">
        <f>SUM(U211:U221)</f>
        <v>212.28571428571431</v>
      </c>
      <c r="AC798" s="46"/>
      <c r="AD798" s="46"/>
      <c r="AE798" s="46"/>
    </row>
    <row r="799" spans="1:31" ht="22.5" hidden="1" customHeight="1" x14ac:dyDescent="0.2">
      <c r="A799" s="188"/>
      <c r="B799" s="137"/>
      <c r="C799" s="137"/>
      <c r="D799" s="137"/>
      <c r="E799" s="138"/>
      <c r="F799" s="139"/>
      <c r="G799" s="108"/>
      <c r="H799" s="108"/>
      <c r="I799" s="190"/>
      <c r="J799" s="190"/>
      <c r="K799" s="190"/>
      <c r="L799" s="190"/>
      <c r="M799" s="190"/>
      <c r="N799" s="190"/>
      <c r="O799" s="190"/>
      <c r="P799" s="190"/>
      <c r="Q799" s="190"/>
      <c r="R799" s="190"/>
      <c r="S799" s="190"/>
      <c r="T799" s="190"/>
      <c r="U799" s="190"/>
      <c r="V799" s="190"/>
      <c r="W799" s="190"/>
      <c r="X799" s="190"/>
      <c r="Z799" s="186" t="s">
        <v>2</v>
      </c>
      <c r="AA799" s="186"/>
      <c r="AB799" s="185">
        <f>SUM(N211:N221)</f>
        <v>212.28571428571431</v>
      </c>
      <c r="AC799" s="46"/>
      <c r="AD799" s="46"/>
      <c r="AE799" s="46"/>
    </row>
    <row r="800" spans="1:31" ht="22.5" hidden="1" customHeight="1" x14ac:dyDescent="0.2">
      <c r="A800" s="188"/>
      <c r="B800" s="137"/>
      <c r="C800" s="137"/>
      <c r="D800" s="137"/>
      <c r="E800" s="138"/>
      <c r="F800" s="139"/>
      <c r="G800" s="108"/>
      <c r="H800" s="108"/>
      <c r="I800" s="190"/>
      <c r="J800" s="190"/>
      <c r="K800" s="190"/>
      <c r="L800" s="190"/>
      <c r="M800" s="190"/>
      <c r="N800" s="190"/>
      <c r="O800" s="190"/>
      <c r="P800" s="190"/>
      <c r="Q800" s="190"/>
      <c r="R800" s="190"/>
      <c r="S800" s="190"/>
      <c r="T800" s="190"/>
      <c r="U800" s="190"/>
      <c r="V800" s="190"/>
      <c r="W800" s="190"/>
      <c r="X800" s="190"/>
      <c r="Z800" s="186" t="s">
        <v>3</v>
      </c>
      <c r="AA800" s="186"/>
      <c r="AB800" s="194">
        <f>IF(SUM(T211:T221)=0,0,+(SUM(T211:T221)/AB798))</f>
        <v>1</v>
      </c>
      <c r="AC800" s="46"/>
      <c r="AD800" s="46"/>
      <c r="AE800" s="46"/>
    </row>
    <row r="801" spans="1:31" ht="22.5" hidden="1" customHeight="1" x14ac:dyDescent="0.2">
      <c r="A801" s="188"/>
      <c r="B801" s="137"/>
      <c r="C801" s="137"/>
      <c r="D801" s="137"/>
      <c r="E801" s="138"/>
      <c r="F801" s="139"/>
      <c r="G801" s="108"/>
      <c r="H801" s="108"/>
      <c r="I801" s="190"/>
      <c r="J801" s="190"/>
      <c r="K801" s="190"/>
      <c r="L801" s="190"/>
      <c r="M801" s="190"/>
      <c r="N801" s="190"/>
      <c r="O801" s="190"/>
      <c r="P801" s="190"/>
      <c r="Q801" s="190"/>
      <c r="R801" s="190"/>
      <c r="S801" s="190"/>
      <c r="T801" s="190"/>
      <c r="U801" s="190"/>
      <c r="V801" s="190"/>
      <c r="W801" s="190"/>
      <c r="X801" s="190"/>
      <c r="Z801" s="186" t="s">
        <v>2399</v>
      </c>
      <c r="AA801" s="186"/>
      <c r="AB801" s="195">
        <f>IF(SUM(S211:S221)=0,0,+(SUM(S211:S221)/AB799))</f>
        <v>1</v>
      </c>
      <c r="AC801" s="46"/>
      <c r="AD801" s="46"/>
      <c r="AE801" s="46"/>
    </row>
    <row r="802" spans="1:31" ht="22.5" hidden="1" customHeight="1" x14ac:dyDescent="0.2">
      <c r="A802" s="188"/>
      <c r="B802" s="137"/>
      <c r="C802" s="137"/>
      <c r="D802" s="137"/>
      <c r="E802" s="138"/>
      <c r="F802" s="139"/>
      <c r="G802" s="108"/>
      <c r="H802" s="108"/>
      <c r="I802" s="190"/>
      <c r="J802" s="190"/>
      <c r="K802" s="190"/>
      <c r="L802" s="190"/>
      <c r="M802" s="190"/>
      <c r="N802" s="190"/>
      <c r="O802" s="190"/>
      <c r="P802" s="190"/>
      <c r="Q802" s="190"/>
      <c r="R802" s="190"/>
      <c r="S802" s="190"/>
      <c r="T802" s="190"/>
      <c r="U802" s="190"/>
      <c r="V802" s="190"/>
      <c r="W802" s="190"/>
      <c r="X802" s="190"/>
      <c r="Z802" s="191"/>
      <c r="AA802" s="191"/>
      <c r="AB802" s="192"/>
      <c r="AC802" s="46"/>
      <c r="AD802" s="46"/>
      <c r="AE802" s="46"/>
    </row>
    <row r="803" spans="1:31" ht="22.5" hidden="1" customHeight="1" x14ac:dyDescent="0.2">
      <c r="A803" s="188"/>
      <c r="B803" s="137"/>
      <c r="C803" s="137"/>
      <c r="D803" s="137"/>
      <c r="E803" s="138"/>
      <c r="F803" s="139"/>
      <c r="G803" s="108"/>
      <c r="H803" s="108"/>
      <c r="I803" s="190"/>
      <c r="J803" s="190"/>
      <c r="K803" s="190"/>
      <c r="L803" s="190"/>
      <c r="M803" s="190"/>
      <c r="N803" s="190"/>
      <c r="O803" s="190"/>
      <c r="P803" s="190"/>
      <c r="Q803" s="190"/>
      <c r="R803" s="190"/>
      <c r="S803" s="190"/>
      <c r="T803" s="190"/>
      <c r="U803" s="190"/>
      <c r="V803" s="190"/>
      <c r="W803" s="190"/>
      <c r="X803" s="190"/>
      <c r="Z803" s="193" t="s">
        <v>1846</v>
      </c>
      <c r="AA803" s="193"/>
      <c r="AB803" s="193"/>
      <c r="AC803" s="46"/>
      <c r="AD803" s="46"/>
      <c r="AE803" s="46"/>
    </row>
    <row r="804" spans="1:31" ht="22.5" hidden="1" customHeight="1" x14ac:dyDescent="0.2">
      <c r="A804" s="188"/>
      <c r="B804" s="137"/>
      <c r="C804" s="137"/>
      <c r="D804" s="137"/>
      <c r="E804" s="138"/>
      <c r="F804" s="139"/>
      <c r="G804" s="108"/>
      <c r="H804" s="108"/>
      <c r="I804" s="190"/>
      <c r="J804" s="190"/>
      <c r="K804" s="190"/>
      <c r="L804" s="190"/>
      <c r="M804" s="190"/>
      <c r="N804" s="190"/>
      <c r="O804" s="190"/>
      <c r="P804" s="190"/>
      <c r="Q804" s="190"/>
      <c r="R804" s="190"/>
      <c r="S804" s="190"/>
      <c r="T804" s="190"/>
      <c r="U804" s="190"/>
      <c r="V804" s="190"/>
      <c r="W804" s="190"/>
      <c r="X804" s="190"/>
      <c r="Z804" s="193"/>
      <c r="AA804" s="193"/>
      <c r="AB804" s="193"/>
      <c r="AC804" s="46"/>
      <c r="AD804" s="46"/>
      <c r="AE804" s="46"/>
    </row>
    <row r="805" spans="1:31" ht="22.5" hidden="1" customHeight="1" x14ac:dyDescent="0.2">
      <c r="A805" s="188"/>
      <c r="B805" s="137"/>
      <c r="C805" s="137"/>
      <c r="D805" s="137"/>
      <c r="E805" s="138"/>
      <c r="F805" s="139"/>
      <c r="G805" s="108"/>
      <c r="H805" s="108"/>
      <c r="I805" s="190"/>
      <c r="J805" s="190"/>
      <c r="K805" s="190"/>
      <c r="L805" s="190"/>
      <c r="M805" s="190"/>
      <c r="N805" s="190"/>
      <c r="O805" s="190"/>
      <c r="P805" s="190"/>
      <c r="Q805" s="190"/>
      <c r="R805" s="190"/>
      <c r="S805" s="190"/>
      <c r="T805" s="190"/>
      <c r="U805" s="190"/>
      <c r="V805" s="190"/>
      <c r="W805" s="190"/>
      <c r="X805" s="190"/>
      <c r="Z805" s="186" t="s">
        <v>1</v>
      </c>
      <c r="AA805" s="186"/>
      <c r="AB805" s="185">
        <f>SUM(U222)</f>
        <v>4</v>
      </c>
      <c r="AC805" s="46"/>
      <c r="AD805" s="46"/>
      <c r="AE805" s="46"/>
    </row>
    <row r="806" spans="1:31" ht="22.5" hidden="1" customHeight="1" x14ac:dyDescent="0.2">
      <c r="A806" s="188"/>
      <c r="B806" s="137"/>
      <c r="C806" s="137"/>
      <c r="D806" s="137"/>
      <c r="E806" s="138"/>
      <c r="F806" s="139"/>
      <c r="G806" s="108"/>
      <c r="H806" s="108"/>
      <c r="I806" s="190"/>
      <c r="J806" s="190"/>
      <c r="K806" s="190"/>
      <c r="L806" s="190"/>
      <c r="M806" s="190"/>
      <c r="N806" s="190"/>
      <c r="O806" s="190"/>
      <c r="P806" s="190"/>
      <c r="Q806" s="190"/>
      <c r="R806" s="190"/>
      <c r="S806" s="190"/>
      <c r="T806" s="190"/>
      <c r="U806" s="190"/>
      <c r="V806" s="190"/>
      <c r="W806" s="190"/>
      <c r="X806" s="190"/>
      <c r="Z806" s="186" t="s">
        <v>2</v>
      </c>
      <c r="AA806" s="186"/>
      <c r="AB806" s="185">
        <f>SUM(N222)</f>
        <v>4</v>
      </c>
      <c r="AC806" s="46"/>
      <c r="AD806" s="46"/>
      <c r="AE806" s="46"/>
    </row>
    <row r="807" spans="1:31" ht="22.5" hidden="1" customHeight="1" x14ac:dyDescent="0.2">
      <c r="A807" s="188"/>
      <c r="B807" s="137"/>
      <c r="C807" s="137"/>
      <c r="D807" s="137"/>
      <c r="E807" s="138"/>
      <c r="F807" s="139"/>
      <c r="G807" s="108"/>
      <c r="H807" s="108"/>
      <c r="I807" s="190"/>
      <c r="J807" s="190"/>
      <c r="K807" s="190"/>
      <c r="L807" s="190"/>
      <c r="M807" s="190"/>
      <c r="N807" s="190"/>
      <c r="O807" s="190"/>
      <c r="P807" s="190"/>
      <c r="Q807" s="190"/>
      <c r="R807" s="190"/>
      <c r="S807" s="190"/>
      <c r="T807" s="190"/>
      <c r="U807" s="190"/>
      <c r="V807" s="190"/>
      <c r="W807" s="190"/>
      <c r="X807" s="190"/>
      <c r="Z807" s="186" t="s">
        <v>3</v>
      </c>
      <c r="AA807" s="186"/>
      <c r="AB807" s="194">
        <f>IF(SUM(T222)=0,0,+(SUM(T222)/AB805))</f>
        <v>0</v>
      </c>
      <c r="AC807" s="46"/>
      <c r="AD807" s="46"/>
      <c r="AE807" s="46"/>
    </row>
    <row r="808" spans="1:31" ht="22.5" hidden="1" customHeight="1" x14ac:dyDescent="0.2">
      <c r="A808" s="188"/>
      <c r="B808" s="137"/>
      <c r="C808" s="137"/>
      <c r="D808" s="137"/>
      <c r="E808" s="138"/>
      <c r="F808" s="139"/>
      <c r="G808" s="108"/>
      <c r="H808" s="108"/>
      <c r="I808" s="190"/>
      <c r="J808" s="190"/>
      <c r="K808" s="190"/>
      <c r="L808" s="190"/>
      <c r="M808" s="190"/>
      <c r="N808" s="190"/>
      <c r="O808" s="190"/>
      <c r="P808" s="190"/>
      <c r="Q808" s="190"/>
      <c r="R808" s="190"/>
      <c r="S808" s="190"/>
      <c r="T808" s="190"/>
      <c r="U808" s="190"/>
      <c r="V808" s="190"/>
      <c r="W808" s="190"/>
      <c r="X808" s="190"/>
      <c r="Z808" s="186" t="s">
        <v>2399</v>
      </c>
      <c r="AA808" s="186"/>
      <c r="AB808" s="195">
        <f>IF(SUM(S222)=0,0,+(SUM(S222)/AB806))</f>
        <v>0</v>
      </c>
      <c r="AC808" s="46"/>
      <c r="AD808" s="46"/>
      <c r="AE808" s="46"/>
    </row>
    <row r="809" spans="1:31" ht="22.5" hidden="1" customHeight="1" x14ac:dyDescent="0.2">
      <c r="A809" s="188"/>
      <c r="B809" s="137"/>
      <c r="C809" s="137"/>
      <c r="D809" s="137"/>
      <c r="E809" s="138"/>
      <c r="F809" s="139"/>
      <c r="G809" s="108"/>
      <c r="H809" s="108"/>
      <c r="I809" s="190"/>
      <c r="J809" s="190"/>
      <c r="K809" s="190"/>
      <c r="L809" s="190"/>
      <c r="M809" s="190"/>
      <c r="N809" s="190"/>
      <c r="O809" s="190"/>
      <c r="P809" s="190"/>
      <c r="Q809" s="190"/>
      <c r="R809" s="190"/>
      <c r="S809" s="190"/>
      <c r="T809" s="190"/>
      <c r="U809" s="190"/>
      <c r="V809" s="190"/>
      <c r="W809" s="190"/>
      <c r="X809" s="190"/>
      <c r="Z809" s="191"/>
      <c r="AA809" s="191"/>
      <c r="AB809" s="192"/>
      <c r="AC809" s="46"/>
      <c r="AD809" s="46"/>
      <c r="AE809" s="46"/>
    </row>
    <row r="810" spans="1:31" ht="22.5" hidden="1" customHeight="1" x14ac:dyDescent="0.2">
      <c r="A810" s="188"/>
      <c r="B810" s="137"/>
      <c r="C810" s="137"/>
      <c r="D810" s="137"/>
      <c r="E810" s="138"/>
      <c r="F810" s="139"/>
      <c r="G810" s="108"/>
      <c r="H810" s="108"/>
      <c r="I810" s="190"/>
      <c r="J810" s="190"/>
      <c r="K810" s="190"/>
      <c r="L810" s="190"/>
      <c r="M810" s="190"/>
      <c r="N810" s="190"/>
      <c r="O810" s="190"/>
      <c r="P810" s="190"/>
      <c r="Q810" s="190"/>
      <c r="R810" s="190"/>
      <c r="S810" s="190"/>
      <c r="T810" s="190"/>
      <c r="U810" s="190"/>
      <c r="V810" s="190"/>
      <c r="W810" s="190"/>
      <c r="X810" s="190"/>
      <c r="Z810" s="196" t="s">
        <v>1847</v>
      </c>
      <c r="AA810" s="196"/>
      <c r="AB810" s="196"/>
      <c r="AC810" s="46"/>
      <c r="AD810" s="46"/>
      <c r="AE810" s="46"/>
    </row>
    <row r="811" spans="1:31" ht="22.5" hidden="1" customHeight="1" x14ac:dyDescent="0.2">
      <c r="A811" s="188"/>
      <c r="B811" s="137"/>
      <c r="C811" s="137"/>
      <c r="D811" s="137"/>
      <c r="E811" s="138"/>
      <c r="F811" s="139"/>
      <c r="G811" s="108"/>
      <c r="H811" s="108"/>
      <c r="I811" s="190"/>
      <c r="J811" s="190"/>
      <c r="K811" s="190"/>
      <c r="L811" s="190"/>
      <c r="M811" s="190"/>
      <c r="N811" s="190"/>
      <c r="O811" s="190"/>
      <c r="P811" s="190"/>
      <c r="Q811" s="190"/>
      <c r="R811" s="190"/>
      <c r="S811" s="190"/>
      <c r="T811" s="190"/>
      <c r="U811" s="190"/>
      <c r="V811" s="190"/>
      <c r="W811" s="190"/>
      <c r="X811" s="190"/>
      <c r="Z811" s="196"/>
      <c r="AA811" s="196"/>
      <c r="AB811" s="196"/>
      <c r="AC811" s="46"/>
      <c r="AD811" s="46"/>
      <c r="AE811" s="46"/>
    </row>
    <row r="812" spans="1:31" ht="22.5" hidden="1" customHeight="1" x14ac:dyDescent="0.2">
      <c r="A812" s="188"/>
      <c r="B812" s="137"/>
      <c r="C812" s="137"/>
      <c r="D812" s="137"/>
      <c r="E812" s="138"/>
      <c r="F812" s="139"/>
      <c r="G812" s="108"/>
      <c r="H812" s="108"/>
      <c r="I812" s="190"/>
      <c r="J812" s="190"/>
      <c r="K812" s="190"/>
      <c r="L812" s="190"/>
      <c r="M812" s="190"/>
      <c r="N812" s="190"/>
      <c r="O812" s="190"/>
      <c r="P812" s="190"/>
      <c r="Q812" s="190"/>
      <c r="R812" s="190"/>
      <c r="S812" s="190"/>
      <c r="T812" s="190"/>
      <c r="U812" s="190"/>
      <c r="V812" s="190"/>
      <c r="W812" s="190"/>
      <c r="X812" s="190"/>
      <c r="Z812" s="186" t="s">
        <v>1</v>
      </c>
      <c r="AA812" s="186"/>
      <c r="AB812" s="185">
        <f>SUM(U223:U242)</f>
        <v>287.71428571428572</v>
      </c>
      <c r="AC812" s="46"/>
      <c r="AD812" s="46"/>
      <c r="AE812" s="46"/>
    </row>
    <row r="813" spans="1:31" ht="22.5" hidden="1" customHeight="1" x14ac:dyDescent="0.2">
      <c r="A813" s="188"/>
      <c r="B813" s="137"/>
      <c r="C813" s="137"/>
      <c r="D813" s="137"/>
      <c r="E813" s="138"/>
      <c r="F813" s="139"/>
      <c r="G813" s="108"/>
      <c r="H813" s="108"/>
      <c r="I813" s="190"/>
      <c r="J813" s="190"/>
      <c r="K813" s="190"/>
      <c r="L813" s="190"/>
      <c r="M813" s="190"/>
      <c r="N813" s="190"/>
      <c r="O813" s="190"/>
      <c r="P813" s="190"/>
      <c r="Q813" s="190"/>
      <c r="R813" s="190"/>
      <c r="S813" s="190"/>
      <c r="T813" s="190"/>
      <c r="U813" s="190"/>
      <c r="V813" s="190"/>
      <c r="W813" s="190"/>
      <c r="X813" s="190"/>
      <c r="Z813" s="186" t="s">
        <v>2</v>
      </c>
      <c r="AA813" s="186"/>
      <c r="AB813" s="185">
        <f>SUM(N223:N242)</f>
        <v>305.14285714285722</v>
      </c>
      <c r="AC813" s="46"/>
      <c r="AD813" s="46"/>
      <c r="AE813" s="46"/>
    </row>
    <row r="814" spans="1:31" ht="22.5" hidden="1" customHeight="1" x14ac:dyDescent="0.2">
      <c r="A814" s="188"/>
      <c r="B814" s="137"/>
      <c r="C814" s="137"/>
      <c r="D814" s="137"/>
      <c r="E814" s="138"/>
      <c r="F814" s="139"/>
      <c r="G814" s="108"/>
      <c r="H814" s="108"/>
      <c r="I814" s="190"/>
      <c r="J814" s="190"/>
      <c r="K814" s="190"/>
      <c r="L814" s="190"/>
      <c r="M814" s="190"/>
      <c r="N814" s="190"/>
      <c r="O814" s="190"/>
      <c r="P814" s="190"/>
      <c r="Q814" s="190"/>
      <c r="R814" s="190"/>
      <c r="S814" s="190"/>
      <c r="T814" s="190"/>
      <c r="U814" s="190"/>
      <c r="V814" s="190"/>
      <c r="W814" s="190"/>
      <c r="X814" s="190"/>
      <c r="Z814" s="186" t="s">
        <v>3</v>
      </c>
      <c r="AA814" s="186"/>
      <c r="AB814" s="194">
        <f>IF(SUM(T223:T242)=0,0,+(SUM(T223:T242)/AB812))</f>
        <v>0.73193147964250238</v>
      </c>
      <c r="AC814" s="46"/>
      <c r="AD814" s="46"/>
      <c r="AE814" s="46"/>
    </row>
    <row r="815" spans="1:31" ht="22.5" hidden="1" customHeight="1" x14ac:dyDescent="0.2">
      <c r="A815" s="188"/>
      <c r="B815" s="137"/>
      <c r="C815" s="137"/>
      <c r="D815" s="137"/>
      <c r="E815" s="138"/>
      <c r="F815" s="139"/>
      <c r="G815" s="108"/>
      <c r="H815" s="108"/>
      <c r="I815" s="190"/>
      <c r="J815" s="190"/>
      <c r="K815" s="190"/>
      <c r="L815" s="190"/>
      <c r="M815" s="190"/>
      <c r="N815" s="190"/>
      <c r="O815" s="190"/>
      <c r="P815" s="190"/>
      <c r="Q815" s="190"/>
      <c r="R815" s="190"/>
      <c r="S815" s="190"/>
      <c r="T815" s="190"/>
      <c r="U815" s="190"/>
      <c r="V815" s="190"/>
      <c r="W815" s="190"/>
      <c r="X815" s="190"/>
      <c r="Y815" s="197"/>
      <c r="Z815" s="186" t="s">
        <v>2399</v>
      </c>
      <c r="AA815" s="186"/>
      <c r="AB815" s="195">
        <f>IF(SUM(S223:S242)=0,0,+(SUM(S223:S242)/AB813))</f>
        <v>0.69012640449438167</v>
      </c>
      <c r="AC815" s="46"/>
      <c r="AD815" s="46"/>
      <c r="AE815" s="46"/>
    </row>
    <row r="816" spans="1:31" ht="22.5" hidden="1" customHeight="1" x14ac:dyDescent="0.2">
      <c r="A816" s="188"/>
      <c r="B816" s="137"/>
      <c r="C816" s="137"/>
      <c r="D816" s="137"/>
      <c r="E816" s="138"/>
      <c r="F816" s="139"/>
      <c r="G816" s="108"/>
      <c r="H816" s="108"/>
      <c r="I816" s="190"/>
      <c r="J816" s="190"/>
      <c r="K816" s="190"/>
      <c r="L816" s="190"/>
      <c r="M816" s="190"/>
      <c r="N816" s="190"/>
      <c r="O816" s="190"/>
      <c r="P816" s="190"/>
      <c r="Q816" s="190"/>
      <c r="R816" s="190"/>
      <c r="S816" s="190"/>
      <c r="T816" s="190"/>
      <c r="U816" s="190"/>
      <c r="V816" s="190"/>
      <c r="W816" s="190"/>
      <c r="X816" s="190"/>
      <c r="Z816" s="191"/>
      <c r="AA816" s="191"/>
      <c r="AB816" s="192"/>
      <c r="AC816" s="46"/>
      <c r="AD816" s="46"/>
      <c r="AE816" s="46"/>
    </row>
    <row r="817" spans="1:31" ht="22.5" hidden="1" customHeight="1" x14ac:dyDescent="0.2">
      <c r="A817" s="188"/>
      <c r="B817" s="137"/>
      <c r="C817" s="137"/>
      <c r="D817" s="137"/>
      <c r="E817" s="138"/>
      <c r="F817" s="139"/>
      <c r="G817" s="108"/>
      <c r="H817" s="108"/>
      <c r="I817" s="190"/>
      <c r="J817" s="190"/>
      <c r="K817" s="190"/>
      <c r="L817" s="190"/>
      <c r="M817" s="190"/>
      <c r="N817" s="190"/>
      <c r="O817" s="190"/>
      <c r="P817" s="190"/>
      <c r="Q817" s="190"/>
      <c r="R817" s="190"/>
      <c r="S817" s="190"/>
      <c r="T817" s="190"/>
      <c r="U817" s="190"/>
      <c r="V817" s="190"/>
      <c r="W817" s="190"/>
      <c r="X817" s="190"/>
      <c r="Z817" s="196" t="s">
        <v>1713</v>
      </c>
      <c r="AA817" s="196"/>
      <c r="AB817" s="196"/>
      <c r="AC817" s="46"/>
      <c r="AD817" s="46"/>
      <c r="AE817" s="46"/>
    </row>
    <row r="818" spans="1:31" ht="22.5" hidden="1" customHeight="1" x14ac:dyDescent="0.2">
      <c r="A818" s="188"/>
      <c r="B818" s="137"/>
      <c r="C818" s="137"/>
      <c r="D818" s="137"/>
      <c r="E818" s="138"/>
      <c r="F818" s="139"/>
      <c r="G818" s="108"/>
      <c r="H818" s="108"/>
      <c r="I818" s="190"/>
      <c r="J818" s="190"/>
      <c r="K818" s="190"/>
      <c r="L818" s="190"/>
      <c r="M818" s="190"/>
      <c r="N818" s="190"/>
      <c r="O818" s="190"/>
      <c r="P818" s="190"/>
      <c r="Q818" s="190"/>
      <c r="R818" s="190"/>
      <c r="S818" s="190"/>
      <c r="T818" s="190"/>
      <c r="U818" s="190"/>
      <c r="V818" s="190"/>
      <c r="W818" s="190"/>
      <c r="X818" s="190"/>
      <c r="Z818" s="196"/>
      <c r="AA818" s="196"/>
      <c r="AB818" s="196"/>
      <c r="AC818" s="46"/>
      <c r="AD818" s="46"/>
      <c r="AE818" s="46"/>
    </row>
    <row r="819" spans="1:31" ht="22.5" hidden="1" customHeight="1" x14ac:dyDescent="0.2">
      <c r="A819" s="188"/>
      <c r="B819" s="137"/>
      <c r="C819" s="137"/>
      <c r="D819" s="137"/>
      <c r="E819" s="138"/>
      <c r="F819" s="139"/>
      <c r="G819" s="108"/>
      <c r="H819" s="108"/>
      <c r="I819" s="190"/>
      <c r="J819" s="190"/>
      <c r="K819" s="190"/>
      <c r="L819" s="190"/>
      <c r="M819" s="190"/>
      <c r="N819" s="190"/>
      <c r="O819" s="190"/>
      <c r="P819" s="190"/>
      <c r="Q819" s="190"/>
      <c r="R819" s="190"/>
      <c r="S819" s="190"/>
      <c r="T819" s="190"/>
      <c r="U819" s="190"/>
      <c r="V819" s="190"/>
      <c r="W819" s="190"/>
      <c r="X819" s="190"/>
      <c r="Z819" s="186" t="s">
        <v>1</v>
      </c>
      <c r="AA819" s="186"/>
      <c r="AB819" s="185">
        <f>SUM(U208:U209)</f>
        <v>14.571428571428573</v>
      </c>
      <c r="AC819" s="46"/>
      <c r="AD819" s="46"/>
      <c r="AE819" s="46"/>
    </row>
    <row r="820" spans="1:31" ht="22.5" hidden="1" customHeight="1" x14ac:dyDescent="0.2">
      <c r="A820" s="188"/>
      <c r="B820" s="137"/>
      <c r="C820" s="137"/>
      <c r="D820" s="137"/>
      <c r="E820" s="138"/>
      <c r="F820" s="139"/>
      <c r="G820" s="108"/>
      <c r="H820" s="108"/>
      <c r="I820" s="190"/>
      <c r="J820" s="190"/>
      <c r="K820" s="190"/>
      <c r="L820" s="190"/>
      <c r="M820" s="190"/>
      <c r="N820" s="190"/>
      <c r="O820" s="190"/>
      <c r="P820" s="190"/>
      <c r="Q820" s="190"/>
      <c r="R820" s="190"/>
      <c r="S820" s="190"/>
      <c r="T820" s="190"/>
      <c r="U820" s="190"/>
      <c r="V820" s="190"/>
      <c r="W820" s="190"/>
      <c r="X820" s="190"/>
      <c r="Z820" s="186" t="s">
        <v>2</v>
      </c>
      <c r="AA820" s="186"/>
      <c r="AB820" s="185">
        <f>SUM(N208:N209)</f>
        <v>14.571428571428573</v>
      </c>
      <c r="AC820" s="46"/>
      <c r="AD820" s="46"/>
      <c r="AE820" s="46"/>
    </row>
    <row r="821" spans="1:31" ht="22.5" hidden="1" customHeight="1" x14ac:dyDescent="0.2">
      <c r="A821" s="188"/>
      <c r="B821" s="137"/>
      <c r="C821" s="137"/>
      <c r="D821" s="137"/>
      <c r="E821" s="138"/>
      <c r="F821" s="139"/>
      <c r="G821" s="108"/>
      <c r="H821" s="108"/>
      <c r="I821" s="190"/>
      <c r="J821" s="190"/>
      <c r="K821" s="190"/>
      <c r="L821" s="190"/>
      <c r="M821" s="190"/>
      <c r="N821" s="190"/>
      <c r="O821" s="190"/>
      <c r="P821" s="190"/>
      <c r="Q821" s="190"/>
      <c r="R821" s="190"/>
      <c r="S821" s="190"/>
      <c r="T821" s="190"/>
      <c r="U821" s="190"/>
      <c r="V821" s="190"/>
      <c r="W821" s="190"/>
      <c r="X821" s="190"/>
      <c r="Z821" s="186" t="s">
        <v>3</v>
      </c>
      <c r="AA821" s="186"/>
      <c r="AB821" s="194">
        <f>IF(SUM(T208:T209)=0,0,+(SUM(T208:T209)/AB819))</f>
        <v>1</v>
      </c>
      <c r="AC821" s="46"/>
      <c r="AD821" s="46"/>
      <c r="AE821" s="46"/>
    </row>
    <row r="822" spans="1:31" ht="22.5" hidden="1" customHeight="1" x14ac:dyDescent="0.2">
      <c r="A822" s="188"/>
      <c r="B822" s="137"/>
      <c r="C822" s="137"/>
      <c r="D822" s="137"/>
      <c r="E822" s="138"/>
      <c r="F822" s="139"/>
      <c r="G822" s="108"/>
      <c r="H822" s="108"/>
      <c r="I822" s="190"/>
      <c r="J822" s="190"/>
      <c r="K822" s="190"/>
      <c r="L822" s="190"/>
      <c r="M822" s="190"/>
      <c r="N822" s="190"/>
      <c r="O822" s="190"/>
      <c r="P822" s="190"/>
      <c r="Q822" s="190"/>
      <c r="R822" s="190"/>
      <c r="S822" s="190"/>
      <c r="T822" s="190"/>
      <c r="U822" s="190"/>
      <c r="V822" s="190"/>
      <c r="W822" s="190"/>
      <c r="X822" s="190"/>
      <c r="Z822" s="186" t="s">
        <v>2399</v>
      </c>
      <c r="AA822" s="186"/>
      <c r="AB822" s="195">
        <f>IF(SUM(S208:S209)=0,0,+(SUM(S208:S209)/AB820))</f>
        <v>1</v>
      </c>
      <c r="AC822" s="46"/>
      <c r="AD822" s="46"/>
      <c r="AE822" s="46"/>
    </row>
    <row r="823" spans="1:31" ht="22.5" hidden="1" customHeight="1" x14ac:dyDescent="0.2">
      <c r="A823" s="188"/>
      <c r="B823" s="137"/>
      <c r="C823" s="137"/>
      <c r="D823" s="137"/>
      <c r="E823" s="138"/>
      <c r="F823" s="139"/>
      <c r="G823" s="108"/>
      <c r="H823" s="108"/>
      <c r="I823" s="190"/>
      <c r="J823" s="190"/>
      <c r="K823" s="190"/>
      <c r="L823" s="190"/>
      <c r="M823" s="190"/>
      <c r="N823" s="190"/>
      <c r="O823" s="190"/>
      <c r="P823" s="190"/>
      <c r="Q823" s="190"/>
      <c r="R823" s="190"/>
      <c r="S823" s="190"/>
      <c r="T823" s="190"/>
      <c r="U823" s="190"/>
      <c r="V823" s="190"/>
      <c r="W823" s="190"/>
      <c r="X823" s="190"/>
      <c r="Z823" s="191"/>
      <c r="AA823" s="191"/>
      <c r="AB823" s="192"/>
      <c r="AC823" s="46"/>
      <c r="AD823" s="46"/>
      <c r="AE823" s="46"/>
    </row>
    <row r="824" spans="1:31" ht="22.5" hidden="1" customHeight="1" x14ac:dyDescent="0.2">
      <c r="A824" s="188"/>
      <c r="B824" s="137"/>
      <c r="C824" s="137"/>
      <c r="D824" s="137"/>
      <c r="E824" s="138"/>
      <c r="F824" s="139"/>
      <c r="G824" s="108"/>
      <c r="H824" s="108"/>
      <c r="I824" s="190"/>
      <c r="J824" s="190"/>
      <c r="K824" s="190"/>
      <c r="L824" s="190"/>
      <c r="M824" s="190"/>
      <c r="N824" s="190"/>
      <c r="O824" s="190"/>
      <c r="P824" s="190"/>
      <c r="Q824" s="190"/>
      <c r="R824" s="190"/>
      <c r="S824" s="190"/>
      <c r="T824" s="190"/>
      <c r="U824" s="190"/>
      <c r="V824" s="190"/>
      <c r="W824" s="190"/>
      <c r="X824" s="190"/>
      <c r="Z824" s="196" t="s">
        <v>1671</v>
      </c>
      <c r="AA824" s="196"/>
      <c r="AB824" s="196"/>
      <c r="AC824" s="46"/>
      <c r="AD824" s="46"/>
      <c r="AE824" s="46"/>
    </row>
    <row r="825" spans="1:31" ht="22.5" hidden="1" customHeight="1" x14ac:dyDescent="0.2">
      <c r="A825" s="188"/>
      <c r="B825" s="137"/>
      <c r="C825" s="137"/>
      <c r="D825" s="137"/>
      <c r="E825" s="138"/>
      <c r="F825" s="139"/>
      <c r="G825" s="108"/>
      <c r="H825" s="108"/>
      <c r="I825" s="190"/>
      <c r="J825" s="190"/>
      <c r="K825" s="190"/>
      <c r="L825" s="190"/>
      <c r="M825" s="190"/>
      <c r="N825" s="190"/>
      <c r="O825" s="190"/>
      <c r="P825" s="190"/>
      <c r="Q825" s="190"/>
      <c r="R825" s="190"/>
      <c r="S825" s="190"/>
      <c r="T825" s="190"/>
      <c r="U825" s="190"/>
      <c r="V825" s="190"/>
      <c r="W825" s="190"/>
      <c r="X825" s="190"/>
      <c r="Z825" s="196"/>
      <c r="AA825" s="196"/>
      <c r="AB825" s="196"/>
      <c r="AC825" s="46"/>
      <c r="AD825" s="46"/>
      <c r="AE825" s="46"/>
    </row>
    <row r="826" spans="1:31" ht="22.5" hidden="1" customHeight="1" x14ac:dyDescent="0.2">
      <c r="A826" s="188"/>
      <c r="B826" s="137"/>
      <c r="C826" s="137"/>
      <c r="D826" s="137"/>
      <c r="E826" s="138"/>
      <c r="F826" s="139"/>
      <c r="G826" s="108"/>
      <c r="H826" s="108"/>
      <c r="I826" s="190"/>
      <c r="J826" s="190"/>
      <c r="K826" s="190"/>
      <c r="L826" s="190"/>
      <c r="M826" s="190"/>
      <c r="N826" s="190"/>
      <c r="O826" s="190"/>
      <c r="P826" s="190"/>
      <c r="Q826" s="190"/>
      <c r="R826" s="190"/>
      <c r="S826" s="190"/>
      <c r="T826" s="190"/>
      <c r="U826" s="190"/>
      <c r="V826" s="190"/>
      <c r="W826" s="190"/>
      <c r="X826" s="190"/>
      <c r="Z826" s="186" t="s">
        <v>1</v>
      </c>
      <c r="AA826" s="186"/>
      <c r="AB826" s="185">
        <f>SUM(U210:U225)</f>
        <v>266.57142857142856</v>
      </c>
      <c r="AC826" s="46"/>
      <c r="AD826" s="46"/>
      <c r="AE826" s="46"/>
    </row>
    <row r="827" spans="1:31" ht="22.5" hidden="1" customHeight="1" x14ac:dyDescent="0.2">
      <c r="A827" s="188"/>
      <c r="B827" s="137"/>
      <c r="C827" s="137"/>
      <c r="D827" s="137"/>
      <c r="E827" s="138"/>
      <c r="F827" s="139"/>
      <c r="G827" s="108"/>
      <c r="H827" s="108"/>
      <c r="I827" s="190"/>
      <c r="J827" s="190"/>
      <c r="K827" s="190"/>
      <c r="L827" s="190"/>
      <c r="M827" s="190"/>
      <c r="N827" s="190"/>
      <c r="O827" s="190"/>
      <c r="P827" s="190"/>
      <c r="Q827" s="190"/>
      <c r="R827" s="190"/>
      <c r="S827" s="190"/>
      <c r="T827" s="190"/>
      <c r="U827" s="190"/>
      <c r="V827" s="190"/>
      <c r="W827" s="190"/>
      <c r="X827" s="190"/>
      <c r="Z827" s="186" t="s">
        <v>2</v>
      </c>
      <c r="AA827" s="186"/>
      <c r="AB827" s="185">
        <f>SUM(N210:N225)</f>
        <v>284</v>
      </c>
      <c r="AC827" s="46"/>
      <c r="AD827" s="46"/>
      <c r="AE827" s="46"/>
    </row>
    <row r="828" spans="1:31" ht="22.5" hidden="1" customHeight="1" x14ac:dyDescent="0.2">
      <c r="A828" s="188"/>
      <c r="B828" s="137"/>
      <c r="C828" s="137"/>
      <c r="D828" s="137"/>
      <c r="E828" s="138"/>
      <c r="F828" s="139"/>
      <c r="G828" s="108"/>
      <c r="H828" s="108"/>
      <c r="I828" s="190"/>
      <c r="J828" s="190"/>
      <c r="K828" s="190"/>
      <c r="L828" s="190"/>
      <c r="M828" s="190"/>
      <c r="N828" s="190"/>
      <c r="O828" s="190"/>
      <c r="P828" s="190"/>
      <c r="Q828" s="190"/>
      <c r="R828" s="190"/>
      <c r="S828" s="190"/>
      <c r="T828" s="190"/>
      <c r="U828" s="190"/>
      <c r="V828" s="190"/>
      <c r="W828" s="190"/>
      <c r="X828" s="190"/>
      <c r="Z828" s="186" t="s">
        <v>3</v>
      </c>
      <c r="AA828" s="186"/>
      <c r="AB828" s="194">
        <f>IF(SUM(T210:T225)=0,0,+(SUM(T210:T225)/AB826))</f>
        <v>0.89073419078242244</v>
      </c>
      <c r="AC828" s="46"/>
      <c r="AD828" s="46"/>
      <c r="AE828" s="46"/>
    </row>
    <row r="829" spans="1:31" ht="22.5" hidden="1" customHeight="1" x14ac:dyDescent="0.2">
      <c r="A829" s="188"/>
      <c r="B829" s="137"/>
      <c r="C829" s="137"/>
      <c r="D829" s="137"/>
      <c r="E829" s="138"/>
      <c r="F829" s="139"/>
      <c r="G829" s="108"/>
      <c r="H829" s="108"/>
      <c r="I829" s="190"/>
      <c r="J829" s="190"/>
      <c r="K829" s="190"/>
      <c r="L829" s="190"/>
      <c r="M829" s="190"/>
      <c r="N829" s="190"/>
      <c r="O829" s="190"/>
      <c r="P829" s="190"/>
      <c r="Q829" s="190"/>
      <c r="R829" s="190"/>
      <c r="S829" s="190"/>
      <c r="T829" s="190"/>
      <c r="U829" s="190"/>
      <c r="V829" s="190"/>
      <c r="W829" s="190"/>
      <c r="X829" s="190"/>
      <c r="Z829" s="186" t="s">
        <v>2399</v>
      </c>
      <c r="AA829" s="186"/>
      <c r="AB829" s="195">
        <f>IF(SUM(S210:S225)=0,0,+(SUM(S210:S225)/AB827))</f>
        <v>0.83607142857142869</v>
      </c>
      <c r="AC829" s="46"/>
      <c r="AD829" s="46"/>
      <c r="AE829" s="46"/>
    </row>
    <row r="830" spans="1:31" ht="22.5" hidden="1" customHeight="1" x14ac:dyDescent="0.2">
      <c r="A830" s="188"/>
      <c r="B830" s="137"/>
      <c r="C830" s="137"/>
      <c r="D830" s="137"/>
      <c r="E830" s="138"/>
      <c r="F830" s="139"/>
      <c r="G830" s="108"/>
      <c r="H830" s="108"/>
      <c r="I830" s="190"/>
      <c r="J830" s="190"/>
      <c r="K830" s="190"/>
      <c r="L830" s="190"/>
      <c r="M830" s="190"/>
      <c r="N830" s="190"/>
      <c r="O830" s="190"/>
      <c r="P830" s="190"/>
      <c r="Q830" s="190"/>
      <c r="R830" s="190"/>
      <c r="S830" s="190"/>
      <c r="T830" s="190"/>
      <c r="U830" s="190"/>
      <c r="V830" s="190"/>
      <c r="W830" s="190"/>
      <c r="X830" s="190"/>
      <c r="Z830" s="191"/>
      <c r="AA830" s="191"/>
      <c r="AB830" s="192"/>
      <c r="AC830" s="46"/>
      <c r="AD830" s="46"/>
      <c r="AE830" s="46"/>
    </row>
    <row r="831" spans="1:31" ht="22.5" hidden="1" customHeight="1" x14ac:dyDescent="0.2">
      <c r="A831" s="188"/>
      <c r="B831" s="137"/>
      <c r="C831" s="137"/>
      <c r="D831" s="137"/>
      <c r="E831" s="138"/>
      <c r="F831" s="139"/>
      <c r="G831" s="108"/>
      <c r="H831" s="108"/>
      <c r="I831" s="190"/>
      <c r="J831" s="190"/>
      <c r="K831" s="190"/>
      <c r="L831" s="190"/>
      <c r="M831" s="190"/>
      <c r="N831" s="190"/>
      <c r="O831" s="190"/>
      <c r="P831" s="190"/>
      <c r="Q831" s="190"/>
      <c r="R831" s="190"/>
      <c r="S831" s="190"/>
      <c r="T831" s="190"/>
      <c r="U831" s="190"/>
      <c r="V831" s="190"/>
      <c r="W831" s="190"/>
      <c r="X831" s="190"/>
      <c r="Z831" s="196" t="s">
        <v>1523</v>
      </c>
      <c r="AA831" s="196"/>
      <c r="AB831" s="196"/>
      <c r="AC831" s="46"/>
      <c r="AD831" s="46"/>
      <c r="AE831" s="46"/>
    </row>
    <row r="832" spans="1:31" ht="22.5" hidden="1" customHeight="1" x14ac:dyDescent="0.2">
      <c r="A832" s="188"/>
      <c r="B832" s="137"/>
      <c r="C832" s="137"/>
      <c r="D832" s="137"/>
      <c r="E832" s="138"/>
      <c r="F832" s="139"/>
      <c r="G832" s="108"/>
      <c r="H832" s="108"/>
      <c r="I832" s="190"/>
      <c r="J832" s="190"/>
      <c r="K832" s="190"/>
      <c r="L832" s="190"/>
      <c r="M832" s="190"/>
      <c r="N832" s="190"/>
      <c r="O832" s="190"/>
      <c r="P832" s="190"/>
      <c r="Q832" s="190"/>
      <c r="R832" s="190"/>
      <c r="S832" s="190"/>
      <c r="T832" s="190"/>
      <c r="U832" s="190"/>
      <c r="V832" s="190"/>
      <c r="W832" s="190"/>
      <c r="X832" s="190"/>
      <c r="Z832" s="196"/>
      <c r="AA832" s="196"/>
      <c r="AB832" s="196"/>
      <c r="AC832" s="46"/>
      <c r="AD832" s="46"/>
      <c r="AE832" s="46"/>
    </row>
    <row r="833" spans="1:31" ht="22.5" hidden="1" customHeight="1" x14ac:dyDescent="0.2">
      <c r="A833" s="188"/>
      <c r="B833" s="137"/>
      <c r="C833" s="137"/>
      <c r="D833" s="137"/>
      <c r="E833" s="138"/>
      <c r="F833" s="139"/>
      <c r="G833" s="108"/>
      <c r="H833" s="108"/>
      <c r="I833" s="190"/>
      <c r="J833" s="190"/>
      <c r="K833" s="190"/>
      <c r="L833" s="190"/>
      <c r="M833" s="190"/>
      <c r="N833" s="190"/>
      <c r="O833" s="190"/>
      <c r="P833" s="190"/>
      <c r="Q833" s="190"/>
      <c r="R833" s="190"/>
      <c r="S833" s="190"/>
      <c r="T833" s="190"/>
      <c r="U833" s="190"/>
      <c r="V833" s="190"/>
      <c r="W833" s="190"/>
      <c r="X833" s="190"/>
      <c r="Z833" s="186" t="s">
        <v>1</v>
      </c>
      <c r="AA833" s="186"/>
      <c r="AB833" s="185">
        <f>SUM(U226:U251)</f>
        <v>389.42857142857127</v>
      </c>
      <c r="AC833" s="46"/>
      <c r="AD833" s="46"/>
      <c r="AE833" s="46"/>
    </row>
    <row r="834" spans="1:31" ht="22.5" hidden="1" customHeight="1" x14ac:dyDescent="0.2">
      <c r="A834" s="188"/>
      <c r="B834" s="137"/>
      <c r="C834" s="137"/>
      <c r="D834" s="137"/>
      <c r="E834" s="138"/>
      <c r="F834" s="139"/>
      <c r="G834" s="108"/>
      <c r="H834" s="108"/>
      <c r="I834" s="190"/>
      <c r="J834" s="190"/>
      <c r="K834" s="190"/>
      <c r="L834" s="190"/>
      <c r="M834" s="190"/>
      <c r="N834" s="190"/>
      <c r="O834" s="190"/>
      <c r="P834" s="190"/>
      <c r="Q834" s="190"/>
      <c r="R834" s="190"/>
      <c r="S834" s="190"/>
      <c r="T834" s="190"/>
      <c r="U834" s="190"/>
      <c r="V834" s="190"/>
      <c r="W834" s="190"/>
      <c r="X834" s="190"/>
      <c r="Z834" s="186" t="s">
        <v>2</v>
      </c>
      <c r="AA834" s="186"/>
      <c r="AB834" s="185">
        <f>SUM(N226:N251)</f>
        <v>389.42857142857127</v>
      </c>
      <c r="AC834" s="46"/>
      <c r="AD834" s="46"/>
      <c r="AE834" s="46"/>
    </row>
    <row r="835" spans="1:31" ht="22.5" hidden="1" customHeight="1" x14ac:dyDescent="0.2">
      <c r="A835" s="188"/>
      <c r="B835" s="137"/>
      <c r="C835" s="137"/>
      <c r="D835" s="137"/>
      <c r="E835" s="138"/>
      <c r="F835" s="139"/>
      <c r="G835" s="108"/>
      <c r="H835" s="108"/>
      <c r="I835" s="190"/>
      <c r="J835" s="190"/>
      <c r="K835" s="190"/>
      <c r="L835" s="190"/>
      <c r="M835" s="190"/>
      <c r="N835" s="190"/>
      <c r="O835" s="190"/>
      <c r="P835" s="190"/>
      <c r="Q835" s="190"/>
      <c r="R835" s="190"/>
      <c r="S835" s="190"/>
      <c r="T835" s="190"/>
      <c r="U835" s="190"/>
      <c r="V835" s="190"/>
      <c r="W835" s="190"/>
      <c r="X835" s="190"/>
      <c r="Z835" s="186" t="s">
        <v>3</v>
      </c>
      <c r="AA835" s="186"/>
      <c r="AB835" s="194">
        <f>IF(SUM(T226:T251)=0,0,+(SUM(T226:T251)/AB833))</f>
        <v>0.71239911958914182</v>
      </c>
      <c r="AC835" s="46"/>
      <c r="AD835" s="46"/>
      <c r="AE835" s="46"/>
    </row>
    <row r="836" spans="1:31" ht="22.5" hidden="1" customHeight="1" x14ac:dyDescent="0.2">
      <c r="A836" s="188"/>
      <c r="B836" s="137"/>
      <c r="C836" s="137"/>
      <c r="D836" s="137"/>
      <c r="E836" s="138"/>
      <c r="F836" s="139"/>
      <c r="G836" s="108"/>
      <c r="H836" s="108"/>
      <c r="I836" s="190"/>
      <c r="J836" s="190"/>
      <c r="K836" s="190"/>
      <c r="L836" s="190"/>
      <c r="M836" s="190"/>
      <c r="N836" s="190"/>
      <c r="O836" s="190"/>
      <c r="P836" s="190"/>
      <c r="Q836" s="190"/>
      <c r="R836" s="190"/>
      <c r="S836" s="190"/>
      <c r="T836" s="190"/>
      <c r="U836" s="190"/>
      <c r="V836" s="190"/>
      <c r="W836" s="190"/>
      <c r="X836" s="190"/>
      <c r="Z836" s="186" t="s">
        <v>2399</v>
      </c>
      <c r="AA836" s="186"/>
      <c r="AB836" s="195">
        <f>IF(SUM(S226:S251)=0,0,+(SUM(S226:S251)/AB834))</f>
        <v>0.71239911958914182</v>
      </c>
      <c r="AC836" s="46"/>
      <c r="AD836" s="46"/>
      <c r="AE836" s="46"/>
    </row>
    <row r="837" spans="1:31" ht="22.5" hidden="1" customHeight="1" x14ac:dyDescent="0.2">
      <c r="A837" s="188"/>
      <c r="B837" s="137"/>
      <c r="C837" s="137"/>
      <c r="D837" s="137"/>
      <c r="E837" s="138"/>
      <c r="F837" s="139"/>
      <c r="G837" s="108"/>
      <c r="H837" s="108"/>
      <c r="I837" s="190"/>
      <c r="J837" s="190"/>
      <c r="K837" s="190"/>
      <c r="L837" s="190"/>
      <c r="M837" s="190"/>
      <c r="N837" s="190"/>
      <c r="O837" s="190"/>
      <c r="P837" s="190"/>
      <c r="Q837" s="190"/>
      <c r="R837" s="190"/>
      <c r="S837" s="190"/>
      <c r="T837" s="190"/>
      <c r="U837" s="190"/>
      <c r="V837" s="190"/>
      <c r="W837" s="190"/>
      <c r="X837" s="190"/>
      <c r="Z837" s="191"/>
      <c r="AA837" s="191"/>
      <c r="AB837" s="192"/>
      <c r="AC837" s="46"/>
      <c r="AD837" s="46"/>
      <c r="AE837" s="46"/>
    </row>
    <row r="838" spans="1:31" ht="22.5" hidden="1" customHeight="1" x14ac:dyDescent="0.2">
      <c r="A838" s="188"/>
      <c r="B838" s="137"/>
      <c r="C838" s="137"/>
      <c r="D838" s="137"/>
      <c r="E838" s="138"/>
      <c r="F838" s="139"/>
      <c r="G838" s="108"/>
      <c r="H838" s="108"/>
      <c r="I838" s="190"/>
      <c r="J838" s="190"/>
      <c r="K838" s="190"/>
      <c r="L838" s="190"/>
      <c r="M838" s="190"/>
      <c r="N838" s="190"/>
      <c r="O838" s="190"/>
      <c r="P838" s="190"/>
      <c r="Q838" s="190"/>
      <c r="R838" s="190"/>
      <c r="S838" s="190"/>
      <c r="T838" s="190"/>
      <c r="U838" s="190"/>
      <c r="V838" s="190"/>
      <c r="W838" s="190"/>
      <c r="X838" s="190"/>
      <c r="Z838" s="193" t="s">
        <v>1449</v>
      </c>
      <c r="AA838" s="193"/>
      <c r="AB838" s="193"/>
      <c r="AC838" s="46"/>
      <c r="AD838" s="46"/>
      <c r="AE838" s="46"/>
    </row>
    <row r="839" spans="1:31" ht="22.5" hidden="1" customHeight="1" x14ac:dyDescent="0.2">
      <c r="A839" s="188"/>
      <c r="B839" s="137"/>
      <c r="C839" s="137"/>
      <c r="D839" s="137"/>
      <c r="E839" s="138"/>
      <c r="F839" s="139"/>
      <c r="G839" s="108"/>
      <c r="H839" s="108"/>
      <c r="I839" s="190"/>
      <c r="J839" s="190"/>
      <c r="K839" s="190"/>
      <c r="L839" s="190"/>
      <c r="M839" s="190"/>
      <c r="N839" s="190"/>
      <c r="O839" s="190"/>
      <c r="P839" s="190"/>
      <c r="Q839" s="190"/>
      <c r="R839" s="190"/>
      <c r="S839" s="190"/>
      <c r="T839" s="190"/>
      <c r="U839" s="190"/>
      <c r="V839" s="190"/>
      <c r="W839" s="190"/>
      <c r="X839" s="190"/>
      <c r="Z839" s="193"/>
      <c r="AA839" s="193"/>
      <c r="AB839" s="193"/>
      <c r="AC839" s="46"/>
      <c r="AD839" s="46"/>
      <c r="AE839" s="46"/>
    </row>
    <row r="840" spans="1:31" ht="22.5" hidden="1" customHeight="1" x14ac:dyDescent="0.2">
      <c r="A840" s="188"/>
      <c r="B840" s="137"/>
      <c r="C840" s="137"/>
      <c r="D840" s="137"/>
      <c r="E840" s="138"/>
      <c r="F840" s="139"/>
      <c r="G840" s="108"/>
      <c r="H840" s="108"/>
      <c r="I840" s="190"/>
      <c r="J840" s="190"/>
      <c r="K840" s="190"/>
      <c r="L840" s="190"/>
      <c r="M840" s="190"/>
      <c r="N840" s="190"/>
      <c r="O840" s="190"/>
      <c r="P840" s="190"/>
      <c r="Q840" s="190"/>
      <c r="R840" s="190"/>
      <c r="S840" s="190"/>
      <c r="T840" s="190"/>
      <c r="U840" s="190"/>
      <c r="V840" s="190"/>
      <c r="W840" s="190"/>
      <c r="X840" s="190"/>
      <c r="Z840" s="186" t="s">
        <v>1</v>
      </c>
      <c r="AA840" s="186"/>
      <c r="AB840" s="185">
        <f>SUM(U252)</f>
        <v>21.571428571428573</v>
      </c>
      <c r="AC840" s="46"/>
      <c r="AD840" s="46"/>
      <c r="AE840" s="46"/>
    </row>
    <row r="841" spans="1:31" ht="22.5" hidden="1" customHeight="1" x14ac:dyDescent="0.2">
      <c r="A841" s="188"/>
      <c r="B841" s="137"/>
      <c r="C841" s="137"/>
      <c r="D841" s="137"/>
      <c r="E841" s="138"/>
      <c r="F841" s="139"/>
      <c r="G841" s="108"/>
      <c r="H841" s="108"/>
      <c r="I841" s="190"/>
      <c r="J841" s="190"/>
      <c r="K841" s="190"/>
      <c r="L841" s="190"/>
      <c r="M841" s="190"/>
      <c r="N841" s="190"/>
      <c r="O841" s="190"/>
      <c r="P841" s="190"/>
      <c r="Q841" s="190"/>
      <c r="R841" s="190"/>
      <c r="S841" s="190"/>
      <c r="T841" s="190"/>
      <c r="U841" s="190"/>
      <c r="V841" s="190"/>
      <c r="W841" s="190"/>
      <c r="X841" s="190"/>
      <c r="Z841" s="186" t="s">
        <v>2</v>
      </c>
      <c r="AA841" s="186"/>
      <c r="AB841" s="185">
        <f>SUM(N252)</f>
        <v>21.571428571428573</v>
      </c>
      <c r="AC841" s="46"/>
      <c r="AD841" s="46"/>
      <c r="AE841" s="46"/>
    </row>
    <row r="842" spans="1:31" ht="22.5" hidden="1" customHeight="1" x14ac:dyDescent="0.2">
      <c r="A842" s="188"/>
      <c r="B842" s="137"/>
      <c r="C842" s="137"/>
      <c r="D842" s="137"/>
      <c r="E842" s="138"/>
      <c r="F842" s="139"/>
      <c r="G842" s="108"/>
      <c r="H842" s="108"/>
      <c r="I842" s="190"/>
      <c r="J842" s="190"/>
      <c r="K842" s="190"/>
      <c r="L842" s="190"/>
      <c r="M842" s="190"/>
      <c r="N842" s="190"/>
      <c r="O842" s="190"/>
      <c r="P842" s="190"/>
      <c r="Q842" s="190"/>
      <c r="R842" s="190"/>
      <c r="S842" s="190"/>
      <c r="T842" s="190"/>
      <c r="U842" s="190"/>
      <c r="V842" s="190"/>
      <c r="W842" s="190"/>
      <c r="X842" s="190"/>
      <c r="Z842" s="186" t="s">
        <v>3</v>
      </c>
      <c r="AA842" s="186"/>
      <c r="AB842" s="194">
        <f>IF(SUM(T252)=0,0,+(SUM(T252)/AB840))</f>
        <v>1</v>
      </c>
      <c r="AC842" s="46"/>
      <c r="AD842" s="46"/>
      <c r="AE842" s="46"/>
    </row>
    <row r="843" spans="1:31" ht="22.5" hidden="1" customHeight="1" x14ac:dyDescent="0.2">
      <c r="A843" s="188"/>
      <c r="B843" s="137"/>
      <c r="C843" s="137"/>
      <c r="D843" s="137"/>
      <c r="E843" s="138"/>
      <c r="F843" s="139"/>
      <c r="G843" s="108"/>
      <c r="H843" s="108"/>
      <c r="I843" s="190"/>
      <c r="J843" s="190"/>
      <c r="K843" s="190"/>
      <c r="L843" s="190"/>
      <c r="M843" s="190"/>
      <c r="N843" s="190"/>
      <c r="O843" s="190"/>
      <c r="P843" s="190"/>
      <c r="Q843" s="190"/>
      <c r="R843" s="190"/>
      <c r="S843" s="190"/>
      <c r="T843" s="190"/>
      <c r="U843" s="190"/>
      <c r="V843" s="190"/>
      <c r="W843" s="190"/>
      <c r="X843" s="190"/>
      <c r="Z843" s="186" t="s">
        <v>2399</v>
      </c>
      <c r="AA843" s="186"/>
      <c r="AB843" s="195">
        <f>IF(SUM(S252)=0,0,+(SUM(S252)/AB841))</f>
        <v>1</v>
      </c>
      <c r="AC843" s="46"/>
      <c r="AD843" s="46"/>
      <c r="AE843" s="46"/>
    </row>
    <row r="844" spans="1:31" ht="22.5" hidden="1" customHeight="1" x14ac:dyDescent="0.2">
      <c r="A844" s="188"/>
      <c r="B844" s="137"/>
      <c r="C844" s="137"/>
      <c r="D844" s="137"/>
      <c r="E844" s="138"/>
      <c r="F844" s="139"/>
      <c r="G844" s="108"/>
      <c r="H844" s="108"/>
      <c r="I844" s="190"/>
      <c r="J844" s="190"/>
      <c r="K844" s="190"/>
      <c r="L844" s="190"/>
      <c r="M844" s="190"/>
      <c r="N844" s="190"/>
      <c r="O844" s="190"/>
      <c r="P844" s="190"/>
      <c r="Q844" s="190"/>
      <c r="R844" s="190"/>
      <c r="S844" s="190"/>
      <c r="T844" s="190"/>
      <c r="U844" s="190"/>
      <c r="V844" s="190"/>
      <c r="W844" s="190"/>
      <c r="X844" s="190"/>
      <c r="Z844" s="191"/>
      <c r="AA844" s="191"/>
      <c r="AB844" s="192"/>
      <c r="AC844" s="46"/>
      <c r="AD844" s="46"/>
      <c r="AE844" s="46"/>
    </row>
    <row r="845" spans="1:31" ht="22.5" hidden="1" customHeight="1" x14ac:dyDescent="0.2">
      <c r="A845" s="188"/>
      <c r="B845" s="137"/>
      <c r="C845" s="137"/>
      <c r="D845" s="137"/>
      <c r="E845" s="138"/>
      <c r="F845" s="139"/>
      <c r="G845" s="108"/>
      <c r="H845" s="108"/>
      <c r="I845" s="190"/>
      <c r="J845" s="190"/>
      <c r="K845" s="190"/>
      <c r="L845" s="190"/>
      <c r="M845" s="190"/>
      <c r="N845" s="190"/>
      <c r="O845" s="190"/>
      <c r="P845" s="190"/>
      <c r="Q845" s="190"/>
      <c r="R845" s="190"/>
      <c r="S845" s="190"/>
      <c r="T845" s="190"/>
      <c r="U845" s="190"/>
      <c r="V845" s="190"/>
      <c r="W845" s="190"/>
      <c r="X845" s="190"/>
      <c r="Z845" s="193" t="s">
        <v>1425</v>
      </c>
      <c r="AA845" s="193"/>
      <c r="AB845" s="193"/>
      <c r="AC845" s="46"/>
      <c r="AD845" s="46"/>
      <c r="AE845" s="46"/>
    </row>
    <row r="846" spans="1:31" ht="22.5" hidden="1" customHeight="1" x14ac:dyDescent="0.2">
      <c r="A846" s="188"/>
      <c r="B846" s="137"/>
      <c r="C846" s="137"/>
      <c r="D846" s="137"/>
      <c r="E846" s="138"/>
      <c r="F846" s="139"/>
      <c r="G846" s="108"/>
      <c r="H846" s="108"/>
      <c r="I846" s="190"/>
      <c r="J846" s="190"/>
      <c r="K846" s="190"/>
      <c r="L846" s="190"/>
      <c r="M846" s="190"/>
      <c r="N846" s="190"/>
      <c r="O846" s="190"/>
      <c r="P846" s="190"/>
      <c r="Q846" s="190"/>
      <c r="R846" s="190"/>
      <c r="S846" s="190"/>
      <c r="T846" s="190"/>
      <c r="U846" s="190"/>
      <c r="V846" s="190"/>
      <c r="W846" s="190"/>
      <c r="X846" s="190"/>
      <c r="Z846" s="193"/>
      <c r="AA846" s="193"/>
      <c r="AB846" s="193"/>
      <c r="AC846" s="46"/>
      <c r="AD846" s="46"/>
      <c r="AE846" s="46"/>
    </row>
    <row r="847" spans="1:31" ht="22.5" hidden="1" customHeight="1" x14ac:dyDescent="0.2">
      <c r="A847" s="188"/>
      <c r="B847" s="137"/>
      <c r="C847" s="137"/>
      <c r="D847" s="137"/>
      <c r="E847" s="138"/>
      <c r="F847" s="139"/>
      <c r="G847" s="108"/>
      <c r="H847" s="108"/>
      <c r="I847" s="190"/>
      <c r="J847" s="190"/>
      <c r="K847" s="190"/>
      <c r="L847" s="190"/>
      <c r="M847" s="190"/>
      <c r="N847" s="190"/>
      <c r="O847" s="190"/>
      <c r="P847" s="190"/>
      <c r="Q847" s="190"/>
      <c r="R847" s="190"/>
      <c r="S847" s="190"/>
      <c r="T847" s="190"/>
      <c r="U847" s="190"/>
      <c r="V847" s="190"/>
      <c r="W847" s="190"/>
      <c r="X847" s="190"/>
      <c r="Z847" s="186" t="s">
        <v>1</v>
      </c>
      <c r="AA847" s="186"/>
      <c r="AB847" s="185">
        <f>SUM(U253:U259)</f>
        <v>90.000000000000014</v>
      </c>
      <c r="AC847" s="46"/>
      <c r="AD847" s="46"/>
      <c r="AE847" s="46"/>
    </row>
    <row r="848" spans="1:31" ht="22.5" hidden="1" customHeight="1" x14ac:dyDescent="0.2">
      <c r="A848" s="188"/>
      <c r="B848" s="137"/>
      <c r="C848" s="137"/>
      <c r="D848" s="137"/>
      <c r="E848" s="138"/>
      <c r="F848" s="139"/>
      <c r="G848" s="108"/>
      <c r="H848" s="108"/>
      <c r="I848" s="190"/>
      <c r="J848" s="190"/>
      <c r="K848" s="190"/>
      <c r="L848" s="190"/>
      <c r="M848" s="190"/>
      <c r="N848" s="190"/>
      <c r="O848" s="190"/>
      <c r="P848" s="190"/>
      <c r="Q848" s="190"/>
      <c r="R848" s="190"/>
      <c r="S848" s="190"/>
      <c r="T848" s="190"/>
      <c r="U848" s="190"/>
      <c r="V848" s="190"/>
      <c r="W848" s="190"/>
      <c r="X848" s="190"/>
      <c r="Z848" s="186" t="s">
        <v>2</v>
      </c>
      <c r="AA848" s="186"/>
      <c r="AB848" s="185">
        <f>SUM(N253:N259)</f>
        <v>90.000000000000014</v>
      </c>
      <c r="AC848" s="46"/>
      <c r="AD848" s="46"/>
      <c r="AE848" s="46"/>
    </row>
    <row r="849" spans="1:31" ht="22.5" hidden="1" customHeight="1" x14ac:dyDescent="0.2">
      <c r="A849" s="188"/>
      <c r="B849" s="137"/>
      <c r="C849" s="137"/>
      <c r="D849" s="137"/>
      <c r="E849" s="138"/>
      <c r="F849" s="139"/>
      <c r="G849" s="108"/>
      <c r="H849" s="108"/>
      <c r="I849" s="190"/>
      <c r="J849" s="190"/>
      <c r="K849" s="190"/>
      <c r="L849" s="190"/>
      <c r="M849" s="190"/>
      <c r="N849" s="190"/>
      <c r="O849" s="190"/>
      <c r="P849" s="190"/>
      <c r="Q849" s="190"/>
      <c r="R849" s="190"/>
      <c r="S849" s="190"/>
      <c r="T849" s="190"/>
      <c r="U849" s="190"/>
      <c r="V849" s="190"/>
      <c r="W849" s="190"/>
      <c r="X849" s="190"/>
      <c r="Z849" s="186" t="s">
        <v>3</v>
      </c>
      <c r="AA849" s="186"/>
      <c r="AB849" s="194">
        <f>IF(SUM(T253:T259)=0,0,+(SUM(T253:T259)/AB847))</f>
        <v>1</v>
      </c>
      <c r="AC849" s="46"/>
      <c r="AD849" s="46"/>
      <c r="AE849" s="46"/>
    </row>
    <row r="850" spans="1:31" ht="22.5" hidden="1" customHeight="1" x14ac:dyDescent="0.2">
      <c r="A850" s="188"/>
      <c r="B850" s="137"/>
      <c r="C850" s="137"/>
      <c r="D850" s="137"/>
      <c r="E850" s="138"/>
      <c r="F850" s="139"/>
      <c r="G850" s="108"/>
      <c r="H850" s="108"/>
      <c r="I850" s="190"/>
      <c r="J850" s="190"/>
      <c r="K850" s="190"/>
      <c r="L850" s="190"/>
      <c r="M850" s="190"/>
      <c r="N850" s="190"/>
      <c r="O850" s="190"/>
      <c r="P850" s="190"/>
      <c r="Q850" s="190"/>
      <c r="R850" s="190"/>
      <c r="S850" s="190"/>
      <c r="T850" s="190"/>
      <c r="U850" s="190"/>
      <c r="V850" s="190"/>
      <c r="W850" s="190"/>
      <c r="X850" s="190"/>
      <c r="Z850" s="186" t="s">
        <v>2399</v>
      </c>
      <c r="AA850" s="186"/>
      <c r="AB850" s="195">
        <f>IF(SUM(S253:S259)=0,0,+(SUM(S253:S259)/AB848))</f>
        <v>1</v>
      </c>
      <c r="AC850" s="46"/>
      <c r="AD850" s="46"/>
      <c r="AE850" s="46"/>
    </row>
    <row r="851" spans="1:31" ht="22.5" hidden="1" customHeight="1" x14ac:dyDescent="0.2">
      <c r="A851" s="188"/>
      <c r="B851" s="137"/>
      <c r="C851" s="137"/>
      <c r="D851" s="137"/>
      <c r="E851" s="138"/>
      <c r="F851" s="139"/>
      <c r="G851" s="108"/>
      <c r="H851" s="108"/>
      <c r="I851" s="190"/>
      <c r="J851" s="190"/>
      <c r="K851" s="190"/>
      <c r="L851" s="190"/>
      <c r="M851" s="190"/>
      <c r="N851" s="190"/>
      <c r="O851" s="190"/>
      <c r="P851" s="190"/>
      <c r="Q851" s="190"/>
      <c r="R851" s="190"/>
      <c r="S851" s="190"/>
      <c r="T851" s="190"/>
      <c r="U851" s="190"/>
      <c r="V851" s="190"/>
      <c r="W851" s="190"/>
      <c r="X851" s="190"/>
      <c r="Z851" s="191"/>
      <c r="AA851" s="191"/>
      <c r="AB851" s="192"/>
      <c r="AC851" s="46"/>
      <c r="AD851" s="46"/>
      <c r="AE851" s="46"/>
    </row>
    <row r="852" spans="1:31" ht="22.5" hidden="1" customHeight="1" x14ac:dyDescent="0.2">
      <c r="A852" s="188"/>
      <c r="B852" s="137"/>
      <c r="C852" s="137"/>
      <c r="D852" s="137"/>
      <c r="E852" s="138"/>
      <c r="F852" s="139"/>
      <c r="G852" s="108"/>
      <c r="H852" s="108"/>
      <c r="I852" s="190"/>
      <c r="J852" s="190"/>
      <c r="K852" s="190"/>
      <c r="L852" s="190"/>
      <c r="M852" s="190"/>
      <c r="N852" s="190"/>
      <c r="O852" s="190"/>
      <c r="P852" s="190"/>
      <c r="Q852" s="190"/>
      <c r="R852" s="190"/>
      <c r="S852" s="190"/>
      <c r="T852" s="190"/>
      <c r="U852" s="190"/>
      <c r="V852" s="190"/>
      <c r="W852" s="190"/>
      <c r="X852" s="190"/>
      <c r="Z852" s="193" t="s">
        <v>1426</v>
      </c>
      <c r="AA852" s="193"/>
      <c r="AB852" s="193"/>
      <c r="AC852" s="46"/>
      <c r="AD852" s="46"/>
      <c r="AE852" s="46"/>
    </row>
    <row r="853" spans="1:31" ht="22.5" hidden="1" customHeight="1" x14ac:dyDescent="0.2">
      <c r="A853" s="188"/>
      <c r="B853" s="137"/>
      <c r="C853" s="137"/>
      <c r="D853" s="137"/>
      <c r="E853" s="138"/>
      <c r="F853" s="139"/>
      <c r="G853" s="108"/>
      <c r="H853" s="108"/>
      <c r="I853" s="190"/>
      <c r="J853" s="190"/>
      <c r="K853" s="190"/>
      <c r="L853" s="190"/>
      <c r="M853" s="190"/>
      <c r="N853" s="190"/>
      <c r="O853" s="190"/>
      <c r="P853" s="190"/>
      <c r="Q853" s="190"/>
      <c r="R853" s="190"/>
      <c r="S853" s="190"/>
      <c r="T853" s="190"/>
      <c r="U853" s="190"/>
      <c r="V853" s="190"/>
      <c r="W853" s="190"/>
      <c r="X853" s="190"/>
      <c r="Z853" s="193"/>
      <c r="AA853" s="193"/>
      <c r="AB853" s="193"/>
      <c r="AC853" s="46"/>
      <c r="AD853" s="46"/>
      <c r="AE853" s="46"/>
    </row>
    <row r="854" spans="1:31" ht="22.5" hidden="1" customHeight="1" x14ac:dyDescent="0.2">
      <c r="A854" s="188"/>
      <c r="B854" s="137"/>
      <c r="C854" s="137"/>
      <c r="D854" s="137"/>
      <c r="E854" s="138"/>
      <c r="F854" s="139"/>
      <c r="G854" s="108"/>
      <c r="H854" s="108"/>
      <c r="I854" s="190"/>
      <c r="J854" s="190"/>
      <c r="K854" s="190"/>
      <c r="L854" s="190"/>
      <c r="M854" s="190"/>
      <c r="N854" s="190"/>
      <c r="O854" s="190"/>
      <c r="P854" s="190"/>
      <c r="Q854" s="190"/>
      <c r="R854" s="190"/>
      <c r="S854" s="190"/>
      <c r="T854" s="190"/>
      <c r="U854" s="190"/>
      <c r="V854" s="190"/>
      <c r="W854" s="190"/>
      <c r="X854" s="190"/>
      <c r="Z854" s="186" t="s">
        <v>1</v>
      </c>
      <c r="AA854" s="186"/>
      <c r="AB854" s="185">
        <f>SUM(U260)</f>
        <v>4.4285714285714288</v>
      </c>
      <c r="AC854" s="46"/>
      <c r="AD854" s="46"/>
      <c r="AE854" s="46"/>
    </row>
    <row r="855" spans="1:31" ht="22.5" hidden="1" customHeight="1" x14ac:dyDescent="0.2">
      <c r="A855" s="188"/>
      <c r="B855" s="137"/>
      <c r="C855" s="137"/>
      <c r="D855" s="137"/>
      <c r="E855" s="138"/>
      <c r="F855" s="139"/>
      <c r="G855" s="108"/>
      <c r="H855" s="108"/>
      <c r="I855" s="190"/>
      <c r="J855" s="190"/>
      <c r="K855" s="190"/>
      <c r="L855" s="190"/>
      <c r="M855" s="190"/>
      <c r="N855" s="190"/>
      <c r="O855" s="190"/>
      <c r="P855" s="190"/>
      <c r="Q855" s="190"/>
      <c r="R855" s="190"/>
      <c r="S855" s="190"/>
      <c r="T855" s="190"/>
      <c r="U855" s="190"/>
      <c r="V855" s="190"/>
      <c r="W855" s="190"/>
      <c r="X855" s="190"/>
      <c r="Z855" s="186" t="s">
        <v>2</v>
      </c>
      <c r="AA855" s="186"/>
      <c r="AB855" s="185">
        <f>SUM(N260)</f>
        <v>4.4285714285714288</v>
      </c>
      <c r="AC855" s="46"/>
      <c r="AD855" s="46"/>
      <c r="AE855" s="46"/>
    </row>
    <row r="856" spans="1:31" ht="22.5" hidden="1" customHeight="1" x14ac:dyDescent="0.2">
      <c r="A856" s="188"/>
      <c r="B856" s="137"/>
      <c r="C856" s="137"/>
      <c r="D856" s="137"/>
      <c r="E856" s="138"/>
      <c r="F856" s="139"/>
      <c r="G856" s="108"/>
      <c r="H856" s="108"/>
      <c r="I856" s="190"/>
      <c r="J856" s="190"/>
      <c r="K856" s="190"/>
      <c r="L856" s="190"/>
      <c r="M856" s="190"/>
      <c r="N856" s="190"/>
      <c r="O856" s="190"/>
      <c r="P856" s="190"/>
      <c r="Q856" s="190"/>
      <c r="R856" s="190"/>
      <c r="S856" s="190"/>
      <c r="T856" s="190"/>
      <c r="U856" s="190"/>
      <c r="V856" s="190"/>
      <c r="W856" s="190"/>
      <c r="X856" s="190"/>
      <c r="Z856" s="186" t="s">
        <v>3</v>
      </c>
      <c r="AA856" s="186"/>
      <c r="AB856" s="194">
        <f>IF(SUM(T260)=0,0,+(SUM(T260)/AB854))</f>
        <v>1</v>
      </c>
      <c r="AC856" s="46"/>
      <c r="AD856" s="46"/>
      <c r="AE856" s="46"/>
    </row>
    <row r="857" spans="1:31" ht="22.5" hidden="1" customHeight="1" x14ac:dyDescent="0.2">
      <c r="A857" s="188"/>
      <c r="B857" s="137"/>
      <c r="C857" s="137"/>
      <c r="D857" s="137"/>
      <c r="E857" s="138"/>
      <c r="F857" s="139"/>
      <c r="G857" s="108"/>
      <c r="H857" s="108"/>
      <c r="I857" s="190"/>
      <c r="J857" s="190"/>
      <c r="K857" s="190"/>
      <c r="L857" s="190"/>
      <c r="M857" s="190"/>
      <c r="N857" s="190"/>
      <c r="O857" s="190"/>
      <c r="P857" s="190"/>
      <c r="Q857" s="190"/>
      <c r="R857" s="190"/>
      <c r="S857" s="190"/>
      <c r="T857" s="190"/>
      <c r="U857" s="190"/>
      <c r="V857" s="190"/>
      <c r="W857" s="190"/>
      <c r="X857" s="190"/>
      <c r="Z857" s="186" t="s">
        <v>2399</v>
      </c>
      <c r="AA857" s="186"/>
      <c r="AB857" s="195">
        <f>IF(SUM(S260)=0,0,+(SUM(S260)/AB855))</f>
        <v>1</v>
      </c>
      <c r="AC857" s="46"/>
      <c r="AD857" s="46"/>
      <c r="AE857" s="46"/>
    </row>
    <row r="858" spans="1:31" ht="22.5" hidden="1" customHeight="1" x14ac:dyDescent="0.2">
      <c r="A858" s="188"/>
      <c r="B858" s="137"/>
      <c r="C858" s="137"/>
      <c r="D858" s="137"/>
      <c r="E858" s="138"/>
      <c r="F858" s="139"/>
      <c r="G858" s="108"/>
      <c r="H858" s="108"/>
      <c r="I858" s="190"/>
      <c r="J858" s="190"/>
      <c r="K858" s="190"/>
      <c r="L858" s="190"/>
      <c r="M858" s="190"/>
      <c r="N858" s="190"/>
      <c r="O858" s="190"/>
      <c r="P858" s="190"/>
      <c r="Q858" s="190"/>
      <c r="R858" s="190"/>
      <c r="S858" s="190"/>
      <c r="T858" s="190"/>
      <c r="U858" s="190"/>
      <c r="V858" s="190"/>
      <c r="W858" s="190"/>
      <c r="X858" s="190"/>
      <c r="Z858" s="191"/>
      <c r="AA858" s="191"/>
      <c r="AB858" s="192"/>
      <c r="AC858" s="46"/>
      <c r="AD858" s="46"/>
      <c r="AE858" s="46"/>
    </row>
    <row r="859" spans="1:31" ht="22.5" hidden="1" customHeight="1" x14ac:dyDescent="0.2">
      <c r="A859" s="188"/>
      <c r="B859" s="137"/>
      <c r="C859" s="137"/>
      <c r="D859" s="137"/>
      <c r="E859" s="138"/>
      <c r="F859" s="139"/>
      <c r="G859" s="108"/>
      <c r="H859" s="108"/>
      <c r="I859" s="190"/>
      <c r="J859" s="190"/>
      <c r="K859" s="190"/>
      <c r="L859" s="190"/>
      <c r="M859" s="190"/>
      <c r="N859" s="190"/>
      <c r="O859" s="190"/>
      <c r="P859" s="190"/>
      <c r="Q859" s="190"/>
      <c r="R859" s="190"/>
      <c r="S859" s="190"/>
      <c r="T859" s="190"/>
      <c r="U859" s="190"/>
      <c r="V859" s="190"/>
      <c r="W859" s="190"/>
      <c r="X859" s="190"/>
      <c r="Z859" s="193" t="s">
        <v>1427</v>
      </c>
      <c r="AA859" s="193"/>
      <c r="AB859" s="193"/>
      <c r="AC859" s="46"/>
      <c r="AD859" s="46"/>
      <c r="AE859" s="46"/>
    </row>
    <row r="860" spans="1:31" ht="22.5" hidden="1" customHeight="1" x14ac:dyDescent="0.2">
      <c r="A860" s="188"/>
      <c r="B860" s="137"/>
      <c r="C860" s="137"/>
      <c r="D860" s="137"/>
      <c r="E860" s="138"/>
      <c r="F860" s="139"/>
      <c r="G860" s="108"/>
      <c r="H860" s="108"/>
      <c r="I860" s="190"/>
      <c r="J860" s="190"/>
      <c r="K860" s="190"/>
      <c r="L860" s="190"/>
      <c r="M860" s="190"/>
      <c r="N860" s="190"/>
      <c r="O860" s="190"/>
      <c r="P860" s="190"/>
      <c r="Q860" s="190"/>
      <c r="R860" s="190"/>
      <c r="S860" s="190"/>
      <c r="T860" s="190"/>
      <c r="U860" s="190"/>
      <c r="V860" s="190"/>
      <c r="W860" s="190"/>
      <c r="X860" s="190"/>
      <c r="Z860" s="193"/>
      <c r="AA860" s="193"/>
      <c r="AB860" s="193"/>
      <c r="AC860" s="46"/>
      <c r="AD860" s="46"/>
      <c r="AE860" s="46"/>
    </row>
    <row r="861" spans="1:31" ht="22.5" hidden="1" customHeight="1" x14ac:dyDescent="0.2">
      <c r="A861" s="188"/>
      <c r="B861" s="137"/>
      <c r="C861" s="137"/>
      <c r="D861" s="137"/>
      <c r="E861" s="138"/>
      <c r="F861" s="139"/>
      <c r="G861" s="108"/>
      <c r="H861" s="108"/>
      <c r="I861" s="190"/>
      <c r="J861" s="190"/>
      <c r="K861" s="190"/>
      <c r="L861" s="190"/>
      <c r="M861" s="190"/>
      <c r="N861" s="190"/>
      <c r="O861" s="190"/>
      <c r="P861" s="190"/>
      <c r="Q861" s="190"/>
      <c r="R861" s="190"/>
      <c r="S861" s="190"/>
      <c r="T861" s="190"/>
      <c r="U861" s="190"/>
      <c r="V861" s="190"/>
      <c r="W861" s="190"/>
      <c r="X861" s="190"/>
      <c r="Z861" s="186" t="s">
        <v>1</v>
      </c>
      <c r="AA861" s="186"/>
      <c r="AB861" s="185">
        <f>SUM(U261:U270)</f>
        <v>233.00000000000003</v>
      </c>
      <c r="AC861" s="46"/>
      <c r="AD861" s="46"/>
      <c r="AE861" s="46"/>
    </row>
    <row r="862" spans="1:31" ht="22.5" hidden="1" customHeight="1" x14ac:dyDescent="0.2">
      <c r="A862" s="188"/>
      <c r="B862" s="137"/>
      <c r="C862" s="137"/>
      <c r="D862" s="137"/>
      <c r="E862" s="138"/>
      <c r="F862" s="139"/>
      <c r="G862" s="108"/>
      <c r="H862" s="108"/>
      <c r="I862" s="190"/>
      <c r="J862" s="190"/>
      <c r="K862" s="190"/>
      <c r="L862" s="190"/>
      <c r="M862" s="190"/>
      <c r="N862" s="190"/>
      <c r="O862" s="190"/>
      <c r="P862" s="190"/>
      <c r="Q862" s="190"/>
      <c r="R862" s="190"/>
      <c r="S862" s="190"/>
      <c r="T862" s="190"/>
      <c r="U862" s="190"/>
      <c r="V862" s="190"/>
      <c r="W862" s="190"/>
      <c r="X862" s="190"/>
      <c r="Z862" s="186" t="s">
        <v>2</v>
      </c>
      <c r="AA862" s="186"/>
      <c r="AB862" s="185">
        <f>SUM(N261:N270)</f>
        <v>233.00000000000003</v>
      </c>
      <c r="AC862" s="46"/>
      <c r="AD862" s="46"/>
      <c r="AE862" s="46"/>
    </row>
    <row r="863" spans="1:31" ht="22.5" hidden="1" customHeight="1" x14ac:dyDescent="0.2">
      <c r="A863" s="188"/>
      <c r="B863" s="137"/>
      <c r="C863" s="137"/>
      <c r="D863" s="137"/>
      <c r="E863" s="138"/>
      <c r="F863" s="139"/>
      <c r="G863" s="108"/>
      <c r="H863" s="108"/>
      <c r="I863" s="190"/>
      <c r="J863" s="190"/>
      <c r="K863" s="190"/>
      <c r="L863" s="190"/>
      <c r="M863" s="190"/>
      <c r="N863" s="190"/>
      <c r="O863" s="190"/>
      <c r="P863" s="190"/>
      <c r="Q863" s="190"/>
      <c r="R863" s="190"/>
      <c r="S863" s="190"/>
      <c r="T863" s="190"/>
      <c r="U863" s="190"/>
      <c r="V863" s="190"/>
      <c r="W863" s="190"/>
      <c r="X863" s="190"/>
      <c r="Z863" s="186" t="s">
        <v>3</v>
      </c>
      <c r="AA863" s="186"/>
      <c r="AB863" s="194">
        <f>IF(SUM(T261:T270)=0,0,+(SUM(T261:T270)/AB861))</f>
        <v>0.96321275291232367</v>
      </c>
      <c r="AC863" s="46"/>
      <c r="AD863" s="46"/>
      <c r="AE863" s="46"/>
    </row>
    <row r="864" spans="1:31" ht="22.5" hidden="1" customHeight="1" x14ac:dyDescent="0.2">
      <c r="A864" s="188"/>
      <c r="B864" s="137"/>
      <c r="C864" s="137"/>
      <c r="D864" s="137"/>
      <c r="E864" s="138"/>
      <c r="F864" s="139"/>
      <c r="G864" s="108"/>
      <c r="H864" s="108"/>
      <c r="I864" s="190"/>
      <c r="J864" s="190"/>
      <c r="K864" s="190"/>
      <c r="L864" s="190"/>
      <c r="M864" s="190"/>
      <c r="N864" s="190"/>
      <c r="O864" s="190"/>
      <c r="P864" s="190"/>
      <c r="Q864" s="190"/>
      <c r="R864" s="190"/>
      <c r="S864" s="190"/>
      <c r="T864" s="190"/>
      <c r="U864" s="190"/>
      <c r="V864" s="190"/>
      <c r="W864" s="190"/>
      <c r="X864" s="190"/>
      <c r="Z864" s="186" t="s">
        <v>2399</v>
      </c>
      <c r="AA864" s="186"/>
      <c r="AB864" s="195">
        <f>IF(SUM(S261:S270)=0,0,+(SUM(S261:S270)/AB862))</f>
        <v>0.96321275291232367</v>
      </c>
      <c r="AC864" s="46"/>
      <c r="AD864" s="46"/>
      <c r="AE864" s="46"/>
    </row>
    <row r="865" spans="1:31" ht="22.5" hidden="1" customHeight="1" x14ac:dyDescent="0.2">
      <c r="A865" s="188"/>
      <c r="B865" s="137"/>
      <c r="C865" s="137"/>
      <c r="D865" s="137"/>
      <c r="E865" s="138"/>
      <c r="F865" s="139"/>
      <c r="G865" s="108"/>
      <c r="H865" s="108"/>
      <c r="I865" s="190"/>
      <c r="J865" s="190"/>
      <c r="K865" s="190"/>
      <c r="L865" s="190"/>
      <c r="M865" s="190"/>
      <c r="N865" s="190"/>
      <c r="O865" s="190"/>
      <c r="P865" s="190"/>
      <c r="Q865" s="190"/>
      <c r="R865" s="190"/>
      <c r="S865" s="190"/>
      <c r="T865" s="190"/>
      <c r="U865" s="190"/>
      <c r="V865" s="190"/>
      <c r="W865" s="190"/>
      <c r="X865" s="190"/>
      <c r="Z865" s="191"/>
      <c r="AA865" s="191"/>
      <c r="AB865" s="192"/>
      <c r="AC865" s="46"/>
      <c r="AD865" s="46"/>
      <c r="AE865" s="46"/>
    </row>
    <row r="866" spans="1:31" ht="22.5" hidden="1" customHeight="1" x14ac:dyDescent="0.2">
      <c r="A866" s="188"/>
      <c r="B866" s="137"/>
      <c r="C866" s="137"/>
      <c r="D866" s="137"/>
      <c r="E866" s="138"/>
      <c r="F866" s="139"/>
      <c r="G866" s="108"/>
      <c r="H866" s="108"/>
      <c r="I866" s="190"/>
      <c r="J866" s="190"/>
      <c r="K866" s="190"/>
      <c r="L866" s="190"/>
      <c r="M866" s="190"/>
      <c r="N866" s="190"/>
      <c r="O866" s="190"/>
      <c r="P866" s="190"/>
      <c r="Q866" s="190"/>
      <c r="R866" s="190"/>
      <c r="S866" s="190"/>
      <c r="T866" s="190"/>
      <c r="U866" s="190"/>
      <c r="V866" s="190"/>
      <c r="W866" s="190"/>
      <c r="X866" s="190"/>
      <c r="Z866" s="193" t="s">
        <v>1362</v>
      </c>
      <c r="AA866" s="193"/>
      <c r="AB866" s="193"/>
      <c r="AC866" s="46"/>
      <c r="AD866" s="46"/>
      <c r="AE866" s="46"/>
    </row>
    <row r="867" spans="1:31" ht="22.5" hidden="1" customHeight="1" x14ac:dyDescent="0.2">
      <c r="A867" s="188"/>
      <c r="B867" s="137"/>
      <c r="C867" s="137"/>
      <c r="D867" s="137"/>
      <c r="E867" s="138"/>
      <c r="F867" s="139"/>
      <c r="G867" s="108"/>
      <c r="H867" s="108"/>
      <c r="I867" s="190"/>
      <c r="J867" s="190"/>
      <c r="K867" s="190"/>
      <c r="L867" s="190"/>
      <c r="M867" s="190"/>
      <c r="N867" s="190"/>
      <c r="O867" s="190"/>
      <c r="P867" s="190"/>
      <c r="Q867" s="190"/>
      <c r="R867" s="190"/>
      <c r="S867" s="190"/>
      <c r="T867" s="190"/>
      <c r="U867" s="190"/>
      <c r="V867" s="190"/>
      <c r="W867" s="190"/>
      <c r="X867" s="190"/>
      <c r="Z867" s="193"/>
      <c r="AA867" s="193"/>
      <c r="AB867" s="193"/>
      <c r="AC867" s="46"/>
      <c r="AD867" s="46"/>
      <c r="AE867" s="46"/>
    </row>
    <row r="868" spans="1:31" ht="22.5" hidden="1" customHeight="1" x14ac:dyDescent="0.2">
      <c r="A868" s="188"/>
      <c r="B868" s="137"/>
      <c r="C868" s="137"/>
      <c r="D868" s="137"/>
      <c r="E868" s="138"/>
      <c r="F868" s="139"/>
      <c r="G868" s="108"/>
      <c r="H868" s="108"/>
      <c r="I868" s="190"/>
      <c r="J868" s="190"/>
      <c r="K868" s="190"/>
      <c r="L868" s="190"/>
      <c r="M868" s="190"/>
      <c r="N868" s="190"/>
      <c r="O868" s="190"/>
      <c r="P868" s="190"/>
      <c r="Q868" s="190"/>
      <c r="R868" s="190"/>
      <c r="S868" s="190"/>
      <c r="T868" s="190"/>
      <c r="U868" s="190"/>
      <c r="V868" s="190"/>
      <c r="W868" s="190"/>
      <c r="X868" s="190"/>
      <c r="Z868" s="186" t="s">
        <v>1</v>
      </c>
      <c r="AA868" s="186"/>
      <c r="AB868" s="185">
        <f>SUM(U271:U285)</f>
        <v>388.42857142857156</v>
      </c>
      <c r="AC868" s="46"/>
      <c r="AD868" s="46"/>
      <c r="AE868" s="46"/>
    </row>
    <row r="869" spans="1:31" ht="22.5" hidden="1" customHeight="1" x14ac:dyDescent="0.2">
      <c r="A869" s="188"/>
      <c r="B869" s="137"/>
      <c r="C869" s="137"/>
      <c r="D869" s="137"/>
      <c r="E869" s="138"/>
      <c r="F869" s="139"/>
      <c r="G869" s="108"/>
      <c r="H869" s="108"/>
      <c r="I869" s="190"/>
      <c r="J869" s="190"/>
      <c r="K869" s="190"/>
      <c r="L869" s="190"/>
      <c r="M869" s="190"/>
      <c r="N869" s="190"/>
      <c r="O869" s="190"/>
      <c r="P869" s="190"/>
      <c r="Q869" s="190"/>
      <c r="R869" s="190"/>
      <c r="S869" s="190"/>
      <c r="T869" s="190"/>
      <c r="U869" s="190"/>
      <c r="V869" s="190"/>
      <c r="W869" s="190"/>
      <c r="X869" s="190"/>
      <c r="Z869" s="186" t="s">
        <v>2</v>
      </c>
      <c r="AA869" s="186"/>
      <c r="AB869" s="185">
        <f>SUM(N271:N285)</f>
        <v>388.42857142857156</v>
      </c>
      <c r="AC869" s="46"/>
      <c r="AD869" s="46"/>
      <c r="AE869" s="46"/>
    </row>
    <row r="870" spans="1:31" ht="22.5" hidden="1" customHeight="1" x14ac:dyDescent="0.2">
      <c r="A870" s="188"/>
      <c r="B870" s="137"/>
      <c r="C870" s="137"/>
      <c r="D870" s="137"/>
      <c r="E870" s="138"/>
      <c r="F870" s="139"/>
      <c r="G870" s="108"/>
      <c r="H870" s="108"/>
      <c r="I870" s="190"/>
      <c r="J870" s="190"/>
      <c r="K870" s="190"/>
      <c r="L870" s="190"/>
      <c r="M870" s="190"/>
      <c r="N870" s="190"/>
      <c r="O870" s="190"/>
      <c r="P870" s="190"/>
      <c r="Q870" s="190"/>
      <c r="R870" s="190"/>
      <c r="S870" s="190"/>
      <c r="T870" s="190"/>
      <c r="U870" s="190"/>
      <c r="V870" s="190"/>
      <c r="W870" s="190"/>
      <c r="X870" s="190"/>
      <c r="Z870" s="186" t="s">
        <v>3</v>
      </c>
      <c r="AA870" s="186"/>
      <c r="AB870" s="194">
        <f>IF(SUM(T271:T285)=0,0,+(SUM(T271:T285)/AB868))</f>
        <v>0.86583302684810581</v>
      </c>
      <c r="AC870" s="46"/>
      <c r="AD870" s="46"/>
      <c r="AE870" s="46"/>
    </row>
    <row r="871" spans="1:31" ht="22.5" hidden="1" customHeight="1" x14ac:dyDescent="0.2">
      <c r="A871" s="188"/>
      <c r="B871" s="137"/>
      <c r="C871" s="137"/>
      <c r="D871" s="137"/>
      <c r="E871" s="138"/>
      <c r="F871" s="139"/>
      <c r="G871" s="108"/>
      <c r="H871" s="108"/>
      <c r="I871" s="190"/>
      <c r="J871" s="190"/>
      <c r="K871" s="190"/>
      <c r="L871" s="190"/>
      <c r="M871" s="190"/>
      <c r="N871" s="190"/>
      <c r="O871" s="190"/>
      <c r="P871" s="190"/>
      <c r="Q871" s="190"/>
      <c r="R871" s="190"/>
      <c r="S871" s="190"/>
      <c r="T871" s="190"/>
      <c r="U871" s="190"/>
      <c r="V871" s="190"/>
      <c r="W871" s="190"/>
      <c r="X871" s="190"/>
      <c r="Z871" s="186" t="s">
        <v>2399</v>
      </c>
      <c r="AA871" s="186"/>
      <c r="AB871" s="195">
        <f>IF(SUM(S271:S285)=0,0,+(SUM(S271:S285)/AB869))</f>
        <v>0.86583302684810581</v>
      </c>
      <c r="AC871" s="46"/>
      <c r="AD871" s="46"/>
      <c r="AE871" s="46"/>
    </row>
    <row r="872" spans="1:31" ht="22.5" hidden="1" customHeight="1" x14ac:dyDescent="0.2">
      <c r="A872" s="188"/>
      <c r="B872" s="137"/>
      <c r="C872" s="137"/>
      <c r="D872" s="137"/>
      <c r="E872" s="138"/>
      <c r="F872" s="139"/>
      <c r="G872" s="108"/>
      <c r="H872" s="108"/>
      <c r="I872" s="190"/>
      <c r="J872" s="190"/>
      <c r="K872" s="190"/>
      <c r="L872" s="190"/>
      <c r="M872" s="190"/>
      <c r="N872" s="190"/>
      <c r="O872" s="190"/>
      <c r="P872" s="190"/>
      <c r="Q872" s="190"/>
      <c r="R872" s="190"/>
      <c r="S872" s="190"/>
      <c r="T872" s="190"/>
      <c r="U872" s="190"/>
      <c r="V872" s="190"/>
      <c r="W872" s="190"/>
      <c r="X872" s="190"/>
      <c r="Z872" s="191"/>
      <c r="AA872" s="191"/>
      <c r="AB872" s="192"/>
      <c r="AC872" s="46"/>
      <c r="AD872" s="46"/>
      <c r="AE872" s="46"/>
    </row>
    <row r="873" spans="1:31" ht="22.5" hidden="1" customHeight="1" x14ac:dyDescent="0.2">
      <c r="A873" s="188"/>
      <c r="B873" s="137"/>
      <c r="C873" s="137"/>
      <c r="D873" s="137"/>
      <c r="E873" s="138"/>
      <c r="F873" s="139"/>
      <c r="G873" s="108"/>
      <c r="H873" s="108"/>
      <c r="I873" s="190"/>
      <c r="J873" s="190"/>
      <c r="K873" s="190"/>
      <c r="L873" s="190"/>
      <c r="M873" s="190"/>
      <c r="N873" s="190"/>
      <c r="O873" s="190"/>
      <c r="P873" s="190"/>
      <c r="Q873" s="190"/>
      <c r="R873" s="190"/>
      <c r="S873" s="190"/>
      <c r="T873" s="190"/>
      <c r="U873" s="190"/>
      <c r="V873" s="190"/>
      <c r="W873" s="190"/>
      <c r="X873" s="190"/>
      <c r="Z873" s="193" t="s">
        <v>1428</v>
      </c>
      <c r="AA873" s="193"/>
      <c r="AB873" s="193"/>
      <c r="AC873" s="46"/>
      <c r="AD873" s="46"/>
      <c r="AE873" s="46"/>
    </row>
    <row r="874" spans="1:31" ht="22.5" hidden="1" customHeight="1" x14ac:dyDescent="0.2">
      <c r="A874" s="188"/>
      <c r="B874" s="137"/>
      <c r="C874" s="137"/>
      <c r="D874" s="137"/>
      <c r="E874" s="138"/>
      <c r="F874" s="139"/>
      <c r="G874" s="108"/>
      <c r="H874" s="108"/>
      <c r="I874" s="190"/>
      <c r="J874" s="190"/>
      <c r="K874" s="190"/>
      <c r="L874" s="190"/>
      <c r="M874" s="190"/>
      <c r="N874" s="190"/>
      <c r="O874" s="190"/>
      <c r="P874" s="190"/>
      <c r="Q874" s="190"/>
      <c r="R874" s="190"/>
      <c r="S874" s="190"/>
      <c r="T874" s="190"/>
      <c r="U874" s="190"/>
      <c r="V874" s="190"/>
      <c r="W874" s="190"/>
      <c r="X874" s="190"/>
      <c r="Z874" s="193"/>
      <c r="AA874" s="193"/>
      <c r="AB874" s="193"/>
      <c r="AC874" s="46"/>
      <c r="AD874" s="46"/>
      <c r="AE874" s="46"/>
    </row>
    <row r="875" spans="1:31" ht="22.5" hidden="1" customHeight="1" x14ac:dyDescent="0.2">
      <c r="A875" s="188"/>
      <c r="B875" s="137"/>
      <c r="C875" s="137"/>
      <c r="D875" s="137"/>
      <c r="E875" s="138"/>
      <c r="F875" s="139"/>
      <c r="G875" s="108"/>
      <c r="H875" s="108"/>
      <c r="I875" s="190"/>
      <c r="J875" s="190"/>
      <c r="K875" s="190"/>
      <c r="L875" s="190"/>
      <c r="M875" s="190"/>
      <c r="N875" s="190"/>
      <c r="O875" s="190"/>
      <c r="P875" s="190"/>
      <c r="Q875" s="190"/>
      <c r="R875" s="190"/>
      <c r="S875" s="190"/>
      <c r="T875" s="190"/>
      <c r="U875" s="190"/>
      <c r="V875" s="190"/>
      <c r="W875" s="190"/>
      <c r="X875" s="190"/>
      <c r="Z875" s="186" t="s">
        <v>1</v>
      </c>
      <c r="AA875" s="186"/>
      <c r="AB875" s="185">
        <f>SUM(U286:U296)</f>
        <v>223.28571428571428</v>
      </c>
      <c r="AC875" s="46"/>
      <c r="AD875" s="46"/>
      <c r="AE875" s="46"/>
    </row>
    <row r="876" spans="1:31" ht="22.5" hidden="1" customHeight="1" x14ac:dyDescent="0.2">
      <c r="A876" s="188"/>
      <c r="B876" s="137"/>
      <c r="C876" s="137"/>
      <c r="D876" s="137"/>
      <c r="E876" s="138"/>
      <c r="F876" s="139"/>
      <c r="G876" s="108"/>
      <c r="H876" s="108"/>
      <c r="I876" s="190"/>
      <c r="J876" s="190"/>
      <c r="K876" s="190"/>
      <c r="L876" s="190"/>
      <c r="M876" s="190"/>
      <c r="N876" s="190"/>
      <c r="O876" s="190"/>
      <c r="P876" s="190"/>
      <c r="Q876" s="190"/>
      <c r="R876" s="190"/>
      <c r="S876" s="190"/>
      <c r="T876" s="190"/>
      <c r="U876" s="190"/>
      <c r="V876" s="190"/>
      <c r="W876" s="190"/>
      <c r="X876" s="190"/>
      <c r="Z876" s="186" t="s">
        <v>2</v>
      </c>
      <c r="AA876" s="186"/>
      <c r="AB876" s="185">
        <f>SUM(N286:N296)</f>
        <v>236.28571428571428</v>
      </c>
      <c r="AC876" s="46"/>
      <c r="AD876" s="46"/>
      <c r="AE876" s="46"/>
    </row>
    <row r="877" spans="1:31" ht="22.5" hidden="1" customHeight="1" x14ac:dyDescent="0.2">
      <c r="A877" s="188"/>
      <c r="B877" s="137"/>
      <c r="C877" s="137"/>
      <c r="D877" s="137"/>
      <c r="E877" s="138"/>
      <c r="F877" s="139"/>
      <c r="G877" s="108"/>
      <c r="H877" s="108"/>
      <c r="I877" s="190"/>
      <c r="J877" s="190"/>
      <c r="K877" s="190"/>
      <c r="L877" s="190"/>
      <c r="M877" s="190"/>
      <c r="N877" s="190"/>
      <c r="O877" s="190"/>
      <c r="P877" s="190"/>
      <c r="Q877" s="190"/>
      <c r="R877" s="190"/>
      <c r="S877" s="190"/>
      <c r="T877" s="190"/>
      <c r="U877" s="190"/>
      <c r="V877" s="190"/>
      <c r="W877" s="190"/>
      <c r="X877" s="190"/>
      <c r="Z877" s="186" t="s">
        <v>3</v>
      </c>
      <c r="AA877" s="186"/>
      <c r="AB877" s="194">
        <f>IF(SUM(T286:T296)=0,0,+(SUM(T286:T296)/AB875))</f>
        <v>0.88227767114523359</v>
      </c>
      <c r="AC877" s="46"/>
      <c r="AD877" s="46"/>
      <c r="AE877" s="46"/>
    </row>
    <row r="878" spans="1:31" ht="22.5" hidden="1" customHeight="1" x14ac:dyDescent="0.2">
      <c r="A878" s="188"/>
      <c r="B878" s="137"/>
      <c r="C878" s="137"/>
      <c r="D878" s="137"/>
      <c r="E878" s="138"/>
      <c r="F878" s="139"/>
      <c r="G878" s="108"/>
      <c r="H878" s="108"/>
      <c r="I878" s="190"/>
      <c r="J878" s="190"/>
      <c r="K878" s="190"/>
      <c r="L878" s="190"/>
      <c r="M878" s="190"/>
      <c r="N878" s="190"/>
      <c r="O878" s="190"/>
      <c r="P878" s="190"/>
      <c r="Q878" s="190"/>
      <c r="R878" s="190"/>
      <c r="S878" s="190"/>
      <c r="T878" s="190"/>
      <c r="U878" s="190"/>
      <c r="V878" s="190"/>
      <c r="W878" s="190"/>
      <c r="X878" s="190"/>
      <c r="Z878" s="186" t="s">
        <v>2399</v>
      </c>
      <c r="AA878" s="186"/>
      <c r="AB878" s="195">
        <f>IF(SUM(S286:S296)=0,0,+(SUM(S286:S296)/AB876))</f>
        <v>0.83373639661426846</v>
      </c>
      <c r="AC878" s="46"/>
      <c r="AD878" s="46"/>
      <c r="AE878" s="46"/>
    </row>
    <row r="879" spans="1:31" ht="22.5" hidden="1" customHeight="1" x14ac:dyDescent="0.2">
      <c r="A879" s="188"/>
      <c r="B879" s="137"/>
      <c r="C879" s="137"/>
      <c r="D879" s="137"/>
      <c r="E879" s="138"/>
      <c r="F879" s="139"/>
      <c r="G879" s="108"/>
      <c r="H879" s="108"/>
      <c r="I879" s="190"/>
      <c r="J879" s="190"/>
      <c r="K879" s="190"/>
      <c r="L879" s="190"/>
      <c r="M879" s="190"/>
      <c r="N879" s="190"/>
      <c r="O879" s="190"/>
      <c r="P879" s="190"/>
      <c r="Q879" s="190"/>
      <c r="R879" s="190"/>
      <c r="S879" s="190"/>
      <c r="T879" s="190"/>
      <c r="U879" s="190"/>
      <c r="V879" s="190"/>
      <c r="W879" s="190"/>
      <c r="X879" s="190"/>
      <c r="Z879" s="191"/>
      <c r="AA879" s="191"/>
      <c r="AB879" s="192"/>
      <c r="AC879" s="46"/>
      <c r="AD879" s="46"/>
      <c r="AE879" s="46"/>
    </row>
    <row r="880" spans="1:31" ht="22.5" hidden="1" customHeight="1" x14ac:dyDescent="0.2">
      <c r="A880" s="188"/>
      <c r="B880" s="137"/>
      <c r="C880" s="137"/>
      <c r="D880" s="137"/>
      <c r="E880" s="138"/>
      <c r="F880" s="139"/>
      <c r="G880" s="108"/>
      <c r="H880" s="108"/>
      <c r="I880" s="190"/>
      <c r="J880" s="190"/>
      <c r="K880" s="190"/>
      <c r="L880" s="190"/>
      <c r="M880" s="190"/>
      <c r="N880" s="190"/>
      <c r="O880" s="190"/>
      <c r="P880" s="190"/>
      <c r="Q880" s="190"/>
      <c r="R880" s="190"/>
      <c r="S880" s="190"/>
      <c r="T880" s="190"/>
      <c r="U880" s="190"/>
      <c r="V880" s="190"/>
      <c r="W880" s="190"/>
      <c r="X880" s="190"/>
      <c r="Z880" s="193" t="s">
        <v>1280</v>
      </c>
      <c r="AA880" s="193"/>
      <c r="AB880" s="193"/>
      <c r="AC880" s="46"/>
      <c r="AD880" s="46"/>
      <c r="AE880" s="46"/>
    </row>
    <row r="881" spans="1:31" ht="22.5" hidden="1" customHeight="1" x14ac:dyDescent="0.2">
      <c r="A881" s="188"/>
      <c r="B881" s="137"/>
      <c r="C881" s="137"/>
      <c r="D881" s="137"/>
      <c r="E881" s="138"/>
      <c r="F881" s="139"/>
      <c r="G881" s="108"/>
      <c r="H881" s="108"/>
      <c r="I881" s="190"/>
      <c r="J881" s="190"/>
      <c r="K881" s="190"/>
      <c r="L881" s="190"/>
      <c r="M881" s="190"/>
      <c r="N881" s="190"/>
      <c r="O881" s="190"/>
      <c r="P881" s="190"/>
      <c r="Q881" s="190"/>
      <c r="R881" s="190"/>
      <c r="S881" s="190"/>
      <c r="T881" s="190"/>
      <c r="U881" s="190"/>
      <c r="V881" s="190"/>
      <c r="W881" s="190"/>
      <c r="X881" s="190"/>
      <c r="Z881" s="193"/>
      <c r="AA881" s="193"/>
      <c r="AB881" s="193"/>
      <c r="AC881" s="46"/>
      <c r="AD881" s="46"/>
      <c r="AE881" s="46"/>
    </row>
    <row r="882" spans="1:31" ht="22.5" hidden="1" customHeight="1" x14ac:dyDescent="0.2">
      <c r="A882" s="188"/>
      <c r="B882" s="137"/>
      <c r="C882" s="137"/>
      <c r="D882" s="137"/>
      <c r="E882" s="138"/>
      <c r="F882" s="139"/>
      <c r="G882" s="108"/>
      <c r="H882" s="108"/>
      <c r="I882" s="190"/>
      <c r="J882" s="190"/>
      <c r="K882" s="190"/>
      <c r="L882" s="190"/>
      <c r="M882" s="190"/>
      <c r="N882" s="190"/>
      <c r="O882" s="190"/>
      <c r="P882" s="190"/>
      <c r="Q882" s="190"/>
      <c r="R882" s="190"/>
      <c r="S882" s="190"/>
      <c r="T882" s="190"/>
      <c r="U882" s="190"/>
      <c r="V882" s="190"/>
      <c r="W882" s="190"/>
      <c r="X882" s="190"/>
      <c r="Z882" s="186" t="s">
        <v>1</v>
      </c>
      <c r="AA882" s="186"/>
      <c r="AB882" s="185">
        <f>SUM(U297:U298)</f>
        <v>37.285714285714285</v>
      </c>
      <c r="AC882" s="46"/>
      <c r="AD882" s="46"/>
      <c r="AE882" s="46"/>
    </row>
    <row r="883" spans="1:31" ht="22.5" hidden="1" customHeight="1" x14ac:dyDescent="0.2">
      <c r="A883" s="188"/>
      <c r="B883" s="137"/>
      <c r="C883" s="137"/>
      <c r="D883" s="137"/>
      <c r="E883" s="138"/>
      <c r="F883" s="139"/>
      <c r="G883" s="108"/>
      <c r="H883" s="108"/>
      <c r="I883" s="190"/>
      <c r="J883" s="190"/>
      <c r="K883" s="190"/>
      <c r="L883" s="190"/>
      <c r="M883" s="190"/>
      <c r="N883" s="190"/>
      <c r="O883" s="190"/>
      <c r="P883" s="190"/>
      <c r="Q883" s="190"/>
      <c r="R883" s="190"/>
      <c r="S883" s="190"/>
      <c r="T883" s="190"/>
      <c r="U883" s="190"/>
      <c r="V883" s="190"/>
      <c r="W883" s="190"/>
      <c r="X883" s="190"/>
      <c r="Z883" s="186" t="s">
        <v>2</v>
      </c>
      <c r="AA883" s="186"/>
      <c r="AB883" s="185">
        <f>SUM(N297:N298)</f>
        <v>37.285714285714285</v>
      </c>
      <c r="AC883" s="46"/>
      <c r="AD883" s="46"/>
      <c r="AE883" s="46"/>
    </row>
    <row r="884" spans="1:31" ht="22.5" hidden="1" customHeight="1" x14ac:dyDescent="0.2">
      <c r="A884" s="188"/>
      <c r="B884" s="137"/>
      <c r="C884" s="137"/>
      <c r="D884" s="137"/>
      <c r="E884" s="138"/>
      <c r="F884" s="139"/>
      <c r="G884" s="108"/>
      <c r="H884" s="108"/>
      <c r="I884" s="190"/>
      <c r="J884" s="190"/>
      <c r="K884" s="190"/>
      <c r="L884" s="190"/>
      <c r="M884" s="190"/>
      <c r="N884" s="190"/>
      <c r="O884" s="190"/>
      <c r="P884" s="190"/>
      <c r="Q884" s="190"/>
      <c r="R884" s="190"/>
      <c r="S884" s="190"/>
      <c r="T884" s="190"/>
      <c r="U884" s="190"/>
      <c r="V884" s="190"/>
      <c r="W884" s="190"/>
      <c r="X884" s="190"/>
      <c r="Z884" s="186" t="s">
        <v>3</v>
      </c>
      <c r="AA884" s="186"/>
      <c r="AB884" s="194">
        <f>IF(SUM(T297:T298)=0,0,+(SUM(T297:T298)/AB882))</f>
        <v>1</v>
      </c>
      <c r="AC884" s="46"/>
      <c r="AD884" s="46"/>
      <c r="AE884" s="46"/>
    </row>
    <row r="885" spans="1:31" ht="22.5" hidden="1" customHeight="1" x14ac:dyDescent="0.2">
      <c r="A885" s="188"/>
      <c r="B885" s="137"/>
      <c r="C885" s="137"/>
      <c r="D885" s="137"/>
      <c r="E885" s="138"/>
      <c r="F885" s="139"/>
      <c r="G885" s="108"/>
      <c r="H885" s="108"/>
      <c r="I885" s="190"/>
      <c r="J885" s="190"/>
      <c r="K885" s="190"/>
      <c r="L885" s="190"/>
      <c r="M885" s="190"/>
      <c r="N885" s="190"/>
      <c r="O885" s="190"/>
      <c r="P885" s="190"/>
      <c r="Q885" s="190"/>
      <c r="R885" s="190"/>
      <c r="S885" s="190"/>
      <c r="T885" s="190"/>
      <c r="U885" s="190"/>
      <c r="V885" s="190"/>
      <c r="W885" s="190"/>
      <c r="X885" s="190"/>
      <c r="Z885" s="186" t="s">
        <v>2399</v>
      </c>
      <c r="AA885" s="186"/>
      <c r="AB885" s="195">
        <f>IF(SUM(S297:S298)=0,0,+(SUM(S297:S298)/AB883))</f>
        <v>1</v>
      </c>
      <c r="AC885" s="46"/>
      <c r="AD885" s="46"/>
      <c r="AE885" s="46"/>
    </row>
    <row r="886" spans="1:31" ht="22.5" hidden="1" customHeight="1" x14ac:dyDescent="0.2">
      <c r="A886" s="188"/>
      <c r="B886" s="137"/>
      <c r="C886" s="137"/>
      <c r="D886" s="137"/>
      <c r="E886" s="138"/>
      <c r="F886" s="139"/>
      <c r="G886" s="108"/>
      <c r="H886" s="108"/>
      <c r="I886" s="190"/>
      <c r="J886" s="190"/>
      <c r="K886" s="190"/>
      <c r="L886" s="190"/>
      <c r="M886" s="190"/>
      <c r="N886" s="190"/>
      <c r="O886" s="190"/>
      <c r="P886" s="190"/>
      <c r="Q886" s="190"/>
      <c r="R886" s="190"/>
      <c r="S886" s="190"/>
      <c r="T886" s="190"/>
      <c r="U886" s="190"/>
      <c r="V886" s="190"/>
      <c r="W886" s="190"/>
      <c r="X886" s="190"/>
      <c r="Z886" s="191"/>
      <c r="AA886" s="191"/>
      <c r="AB886" s="192"/>
      <c r="AC886" s="46"/>
      <c r="AD886" s="46"/>
      <c r="AE886" s="46"/>
    </row>
    <row r="887" spans="1:31" ht="18" hidden="1" customHeight="1" x14ac:dyDescent="0.2">
      <c r="A887" s="188"/>
      <c r="B887" s="137"/>
      <c r="C887" s="137"/>
      <c r="D887" s="137"/>
      <c r="E887" s="138"/>
      <c r="F887" s="139"/>
      <c r="G887" s="108"/>
      <c r="H887" s="108"/>
      <c r="I887" s="190"/>
      <c r="J887" s="190"/>
      <c r="K887" s="190"/>
      <c r="L887" s="190"/>
      <c r="M887" s="190"/>
      <c r="N887" s="190"/>
      <c r="O887" s="190"/>
      <c r="P887" s="190"/>
      <c r="Q887" s="190"/>
      <c r="R887" s="190"/>
      <c r="S887" s="190"/>
      <c r="T887" s="190"/>
      <c r="U887" s="190"/>
      <c r="V887" s="190"/>
      <c r="W887" s="190"/>
      <c r="X887" s="190"/>
      <c r="Z887" s="196" t="s">
        <v>1522</v>
      </c>
      <c r="AA887" s="196"/>
      <c r="AB887" s="196"/>
      <c r="AC887" s="46"/>
      <c r="AD887" s="46"/>
      <c r="AE887" s="46"/>
    </row>
    <row r="888" spans="1:31" ht="18" hidden="1" customHeight="1" x14ac:dyDescent="0.2">
      <c r="A888" s="188"/>
      <c r="B888" s="137"/>
      <c r="C888" s="137"/>
      <c r="D888" s="137"/>
      <c r="E888" s="138"/>
      <c r="F888" s="139"/>
      <c r="G888" s="108"/>
      <c r="H888" s="108"/>
      <c r="I888" s="190"/>
      <c r="J888" s="190"/>
      <c r="K888" s="190"/>
      <c r="L888" s="190"/>
      <c r="M888" s="190"/>
      <c r="N888" s="190"/>
      <c r="O888" s="190"/>
      <c r="P888" s="190"/>
      <c r="Q888" s="190"/>
      <c r="R888" s="190"/>
      <c r="S888" s="190"/>
      <c r="T888" s="190"/>
      <c r="U888" s="190"/>
      <c r="V888" s="190"/>
      <c r="W888" s="190"/>
      <c r="X888" s="190"/>
      <c r="Z888" s="196"/>
      <c r="AA888" s="196"/>
      <c r="AB888" s="196"/>
      <c r="AC888" s="46"/>
      <c r="AD888" s="46"/>
      <c r="AE888" s="46"/>
    </row>
    <row r="889" spans="1:31" ht="22.5" hidden="1" customHeight="1" x14ac:dyDescent="0.2">
      <c r="A889" s="188"/>
      <c r="B889" s="137"/>
      <c r="C889" s="137"/>
      <c r="D889" s="137"/>
      <c r="E889" s="138"/>
      <c r="F889" s="139"/>
      <c r="G889" s="108"/>
      <c r="H889" s="108"/>
      <c r="I889" s="190"/>
      <c r="J889" s="190"/>
      <c r="K889" s="190"/>
      <c r="L889" s="190"/>
      <c r="M889" s="190"/>
      <c r="N889" s="190"/>
      <c r="O889" s="190"/>
      <c r="P889" s="190"/>
      <c r="Q889" s="190"/>
      <c r="R889" s="190"/>
      <c r="S889" s="190"/>
      <c r="T889" s="190"/>
      <c r="U889" s="190"/>
      <c r="V889" s="190"/>
      <c r="W889" s="190"/>
      <c r="X889" s="190"/>
      <c r="Z889" s="186" t="s">
        <v>1</v>
      </c>
      <c r="AA889" s="186"/>
      <c r="AB889" s="185">
        <f>SUM(U299:U307)</f>
        <v>169.57142857142856</v>
      </c>
      <c r="AC889" s="46"/>
      <c r="AD889" s="46"/>
      <c r="AE889" s="46"/>
    </row>
    <row r="890" spans="1:31" ht="22.5" hidden="1" customHeight="1" x14ac:dyDescent="0.2">
      <c r="A890" s="188"/>
      <c r="B890" s="137"/>
      <c r="C890" s="137"/>
      <c r="D890" s="137"/>
      <c r="E890" s="138"/>
      <c r="F890" s="139"/>
      <c r="G890" s="108"/>
      <c r="H890" s="108"/>
      <c r="I890" s="190"/>
      <c r="J890" s="190"/>
      <c r="K890" s="190"/>
      <c r="L890" s="190"/>
      <c r="M890" s="190"/>
      <c r="N890" s="190"/>
      <c r="O890" s="190"/>
      <c r="P890" s="190"/>
      <c r="Q890" s="190"/>
      <c r="R890" s="190"/>
      <c r="S890" s="190"/>
      <c r="T890" s="190"/>
      <c r="U890" s="190"/>
      <c r="V890" s="190"/>
      <c r="W890" s="190"/>
      <c r="X890" s="190"/>
      <c r="Z890" s="186" t="s">
        <v>2</v>
      </c>
      <c r="AA890" s="186"/>
      <c r="AB890" s="185">
        <f>SUM(N299:N307)</f>
        <v>182.57142857142856</v>
      </c>
      <c r="AC890" s="46"/>
      <c r="AD890" s="46"/>
      <c r="AE890" s="46"/>
    </row>
    <row r="891" spans="1:31" ht="22.5" hidden="1" customHeight="1" x14ac:dyDescent="0.2">
      <c r="A891" s="188"/>
      <c r="B891" s="137"/>
      <c r="C891" s="137"/>
      <c r="D891" s="137"/>
      <c r="E891" s="138"/>
      <c r="F891" s="139"/>
      <c r="G891" s="108"/>
      <c r="H891" s="108"/>
      <c r="I891" s="190"/>
      <c r="J891" s="190"/>
      <c r="K891" s="190"/>
      <c r="L891" s="190"/>
      <c r="M891" s="190"/>
      <c r="N891" s="190"/>
      <c r="O891" s="190"/>
      <c r="P891" s="190"/>
      <c r="Q891" s="190"/>
      <c r="R891" s="190"/>
      <c r="S891" s="190"/>
      <c r="T891" s="190"/>
      <c r="U891" s="190"/>
      <c r="V891" s="190"/>
      <c r="W891" s="190"/>
      <c r="X891" s="190"/>
      <c r="Z891" s="186" t="s">
        <v>3</v>
      </c>
      <c r="AA891" s="186"/>
      <c r="AB891" s="187">
        <f>IF(SUM(T299:T307)=0,0,+(SUM(T299:T307)/AB889))</f>
        <v>0.86857624262847521</v>
      </c>
      <c r="AC891" s="46"/>
      <c r="AD891" s="46"/>
      <c r="AE891" s="46"/>
    </row>
    <row r="892" spans="1:31" ht="22.5" hidden="1" customHeight="1" x14ac:dyDescent="0.2">
      <c r="A892" s="188"/>
      <c r="B892" s="137"/>
      <c r="C892" s="137"/>
      <c r="D892" s="137"/>
      <c r="E892" s="138"/>
      <c r="F892" s="139"/>
      <c r="G892" s="108"/>
      <c r="H892" s="108"/>
      <c r="I892" s="190"/>
      <c r="J892" s="190"/>
      <c r="K892" s="190"/>
      <c r="L892" s="190"/>
      <c r="M892" s="190"/>
      <c r="N892" s="190"/>
      <c r="O892" s="190"/>
      <c r="P892" s="190"/>
      <c r="Q892" s="190"/>
      <c r="R892" s="190"/>
      <c r="S892" s="190"/>
      <c r="T892" s="190"/>
      <c r="U892" s="190"/>
      <c r="V892" s="190"/>
      <c r="W892" s="190"/>
      <c r="X892" s="190"/>
      <c r="Z892" s="186" t="s">
        <v>2399</v>
      </c>
      <c r="AA892" s="186"/>
      <c r="AB892" s="198">
        <f>IF(SUM(S299:S307)=0,0,+(SUM(S299:S307)/AB890))</f>
        <v>0.80672926447574334</v>
      </c>
      <c r="AC892" s="46"/>
      <c r="AD892" s="46"/>
      <c r="AE892" s="46"/>
    </row>
    <row r="893" spans="1:31" ht="22.5" hidden="1" customHeight="1" x14ac:dyDescent="0.2">
      <c r="A893" s="188"/>
      <c r="B893" s="137"/>
      <c r="C893" s="137"/>
      <c r="D893" s="137"/>
      <c r="E893" s="138"/>
      <c r="F893" s="139"/>
      <c r="G893" s="108"/>
      <c r="H893" s="108"/>
      <c r="I893" s="190"/>
      <c r="J893" s="190"/>
      <c r="K893" s="190"/>
      <c r="L893" s="190"/>
      <c r="M893" s="190"/>
      <c r="N893" s="190"/>
      <c r="O893" s="190"/>
      <c r="P893" s="190"/>
      <c r="Q893" s="190"/>
      <c r="R893" s="190"/>
      <c r="S893" s="190"/>
      <c r="T893" s="190"/>
      <c r="U893" s="190"/>
      <c r="V893" s="190"/>
      <c r="W893" s="190"/>
      <c r="X893" s="190"/>
      <c r="Z893" s="191"/>
      <c r="AA893" s="191"/>
      <c r="AB893" s="192"/>
      <c r="AC893" s="46"/>
      <c r="AD893" s="46"/>
      <c r="AE893" s="46"/>
    </row>
    <row r="894" spans="1:31" ht="18.75" hidden="1" customHeight="1" x14ac:dyDescent="0.2">
      <c r="A894" s="188"/>
      <c r="B894" s="137"/>
      <c r="C894" s="137"/>
      <c r="D894" s="137"/>
      <c r="E894" s="138"/>
      <c r="F894" s="139"/>
      <c r="G894" s="108"/>
      <c r="H894" s="108"/>
      <c r="I894" s="190"/>
      <c r="J894" s="190"/>
      <c r="K894" s="190"/>
      <c r="L894" s="190"/>
      <c r="M894" s="190"/>
      <c r="N894" s="190"/>
      <c r="O894" s="190"/>
      <c r="P894" s="190"/>
      <c r="Q894" s="190"/>
      <c r="R894" s="190"/>
      <c r="S894" s="190"/>
      <c r="T894" s="190"/>
      <c r="U894" s="190"/>
      <c r="V894" s="190"/>
      <c r="W894" s="190"/>
      <c r="X894" s="190"/>
      <c r="Z894" s="196" t="s">
        <v>1204</v>
      </c>
      <c r="AA894" s="196"/>
      <c r="AB894" s="196"/>
      <c r="AC894" s="46"/>
      <c r="AD894" s="46"/>
      <c r="AE894" s="46"/>
    </row>
    <row r="895" spans="1:31" ht="18" hidden="1" customHeight="1" x14ac:dyDescent="0.2">
      <c r="A895" s="188"/>
      <c r="B895" s="137"/>
      <c r="C895" s="137"/>
      <c r="D895" s="137"/>
      <c r="E895" s="138"/>
      <c r="F895" s="139"/>
      <c r="G895" s="108"/>
      <c r="H895" s="108"/>
      <c r="I895" s="190"/>
      <c r="J895" s="190"/>
      <c r="K895" s="190"/>
      <c r="L895" s="190"/>
      <c r="M895" s="190"/>
      <c r="N895" s="190"/>
      <c r="O895" s="190"/>
      <c r="P895" s="190"/>
      <c r="Q895" s="190"/>
      <c r="R895" s="190"/>
      <c r="S895" s="190"/>
      <c r="T895" s="190"/>
      <c r="U895" s="190"/>
      <c r="V895" s="190"/>
      <c r="W895" s="190"/>
      <c r="X895" s="190"/>
      <c r="Z895" s="196"/>
      <c r="AA895" s="196"/>
      <c r="AB895" s="196"/>
      <c r="AC895" s="46"/>
      <c r="AD895" s="46"/>
      <c r="AE895" s="46"/>
    </row>
    <row r="896" spans="1:31" ht="22.5" hidden="1" customHeight="1" x14ac:dyDescent="0.2">
      <c r="A896" s="188"/>
      <c r="B896" s="137"/>
      <c r="C896" s="137"/>
      <c r="D896" s="137"/>
      <c r="E896" s="138"/>
      <c r="F896" s="139"/>
      <c r="G896" s="108"/>
      <c r="H896" s="108"/>
      <c r="I896" s="190"/>
      <c r="J896" s="190"/>
      <c r="K896" s="190"/>
      <c r="L896" s="190"/>
      <c r="M896" s="190"/>
      <c r="N896" s="190"/>
      <c r="O896" s="190"/>
      <c r="P896" s="190"/>
      <c r="Q896" s="190"/>
      <c r="R896" s="190"/>
      <c r="S896" s="190"/>
      <c r="T896" s="190"/>
      <c r="U896" s="190"/>
      <c r="V896" s="190"/>
      <c r="W896" s="190"/>
      <c r="X896" s="190"/>
      <c r="Z896" s="186" t="s">
        <v>1</v>
      </c>
      <c r="AA896" s="186"/>
      <c r="AB896" s="185">
        <f>SUM(U308:U311)</f>
        <v>60.285714285714285</v>
      </c>
      <c r="AC896" s="46"/>
      <c r="AD896" s="46"/>
      <c r="AE896" s="46"/>
    </row>
    <row r="897" spans="1:31" ht="22.5" hidden="1" customHeight="1" x14ac:dyDescent="0.2">
      <c r="A897" s="188"/>
      <c r="B897" s="137"/>
      <c r="C897" s="137"/>
      <c r="D897" s="137"/>
      <c r="E897" s="138"/>
      <c r="F897" s="139"/>
      <c r="G897" s="108"/>
      <c r="H897" s="108"/>
      <c r="I897" s="190"/>
      <c r="J897" s="190"/>
      <c r="K897" s="190"/>
      <c r="L897" s="190"/>
      <c r="M897" s="190"/>
      <c r="N897" s="190"/>
      <c r="O897" s="190"/>
      <c r="P897" s="190"/>
      <c r="Q897" s="190"/>
      <c r="R897" s="190"/>
      <c r="S897" s="190"/>
      <c r="T897" s="190"/>
      <c r="U897" s="190"/>
      <c r="V897" s="190"/>
      <c r="W897" s="190"/>
      <c r="X897" s="190"/>
      <c r="Z897" s="186" t="s">
        <v>2</v>
      </c>
      <c r="AA897" s="186"/>
      <c r="AB897" s="185">
        <f>SUM(N308:N311)</f>
        <v>60.285714285714285</v>
      </c>
      <c r="AC897" s="46"/>
      <c r="AD897" s="46"/>
      <c r="AE897" s="46"/>
    </row>
    <row r="898" spans="1:31" ht="22.5" hidden="1" customHeight="1" x14ac:dyDescent="0.2">
      <c r="A898" s="188"/>
      <c r="B898" s="137"/>
      <c r="C898" s="137"/>
      <c r="D898" s="137"/>
      <c r="E898" s="138"/>
      <c r="F898" s="139"/>
      <c r="G898" s="108"/>
      <c r="H898" s="108"/>
      <c r="I898" s="190"/>
      <c r="J898" s="190"/>
      <c r="K898" s="190"/>
      <c r="L898" s="190"/>
      <c r="M898" s="190"/>
      <c r="N898" s="190"/>
      <c r="O898" s="190"/>
      <c r="P898" s="190"/>
      <c r="Q898" s="190"/>
      <c r="R898" s="190"/>
      <c r="S898" s="190"/>
      <c r="T898" s="190"/>
      <c r="U898" s="190"/>
      <c r="V898" s="190"/>
      <c r="W898" s="190"/>
      <c r="X898" s="190"/>
      <c r="Z898" s="186" t="s">
        <v>3</v>
      </c>
      <c r="AA898" s="186"/>
      <c r="AB898" s="187">
        <f>IF(SUM(T308:T311)=0,0,+(SUM(T308:T311)/AB896))</f>
        <v>1</v>
      </c>
      <c r="AC898" s="46"/>
      <c r="AD898" s="46"/>
      <c r="AE898" s="46"/>
    </row>
    <row r="899" spans="1:31" ht="22.5" hidden="1" customHeight="1" x14ac:dyDescent="0.2">
      <c r="A899" s="188"/>
      <c r="B899" s="137"/>
      <c r="C899" s="137"/>
      <c r="D899" s="137"/>
      <c r="E899" s="138"/>
      <c r="F899" s="139"/>
      <c r="G899" s="108"/>
      <c r="H899" s="108"/>
      <c r="I899" s="190"/>
      <c r="J899" s="190"/>
      <c r="K899" s="190"/>
      <c r="L899" s="190"/>
      <c r="M899" s="190"/>
      <c r="N899" s="190"/>
      <c r="O899" s="190"/>
      <c r="P899" s="190"/>
      <c r="Q899" s="190"/>
      <c r="R899" s="190"/>
      <c r="S899" s="190"/>
      <c r="T899" s="190"/>
      <c r="U899" s="190"/>
      <c r="V899" s="190"/>
      <c r="W899" s="190"/>
      <c r="X899" s="190"/>
      <c r="Z899" s="186" t="s">
        <v>2399</v>
      </c>
      <c r="AA899" s="186"/>
      <c r="AB899" s="198">
        <f>IF(SUM(S308:S311)=0,0,+(SUM(S308:S311)/AB897))</f>
        <v>1</v>
      </c>
      <c r="AC899" s="46"/>
      <c r="AD899" s="46"/>
      <c r="AE899" s="46"/>
    </row>
    <row r="900" spans="1:31" ht="22.5" hidden="1" customHeight="1" x14ac:dyDescent="0.2">
      <c r="A900" s="188"/>
      <c r="B900" s="137"/>
      <c r="C900" s="137"/>
      <c r="D900" s="137"/>
      <c r="E900" s="138"/>
      <c r="F900" s="139"/>
      <c r="G900" s="108"/>
      <c r="H900" s="108"/>
      <c r="I900" s="190"/>
      <c r="J900" s="190"/>
      <c r="K900" s="190"/>
      <c r="L900" s="190"/>
      <c r="M900" s="190"/>
      <c r="N900" s="190"/>
      <c r="O900" s="190"/>
      <c r="P900" s="190"/>
      <c r="Q900" s="190"/>
      <c r="R900" s="190"/>
      <c r="S900" s="190"/>
      <c r="T900" s="190"/>
      <c r="U900" s="190"/>
      <c r="V900" s="190"/>
      <c r="W900" s="190"/>
      <c r="X900" s="190"/>
      <c r="Z900" s="191"/>
      <c r="AA900" s="191"/>
      <c r="AB900" s="192"/>
      <c r="AC900" s="46"/>
      <c r="AD900" s="46"/>
      <c r="AE900" s="46"/>
    </row>
    <row r="901" spans="1:31" ht="13.5" hidden="1" thickBot="1" x14ac:dyDescent="0.25">
      <c r="A901" s="188"/>
      <c r="B901" s="137"/>
      <c r="C901" s="137"/>
      <c r="D901" s="137"/>
      <c r="E901" s="138"/>
      <c r="F901" s="139"/>
      <c r="G901" s="108"/>
      <c r="H901" s="108"/>
      <c r="I901" s="190"/>
      <c r="J901" s="190"/>
      <c r="K901" s="190"/>
      <c r="L901" s="190"/>
      <c r="M901" s="190"/>
      <c r="N901" s="190"/>
      <c r="O901" s="190"/>
      <c r="P901" s="190"/>
      <c r="Q901" s="190"/>
      <c r="R901" s="190"/>
      <c r="S901" s="190"/>
      <c r="T901" s="190"/>
      <c r="U901" s="190"/>
      <c r="V901" s="190"/>
      <c r="W901" s="190"/>
      <c r="X901" s="190"/>
      <c r="Z901" s="196" t="s">
        <v>1080</v>
      </c>
      <c r="AA901" s="196"/>
      <c r="AB901" s="196"/>
      <c r="AC901" s="46"/>
      <c r="AD901" s="46"/>
      <c r="AE901" s="46"/>
    </row>
    <row r="902" spans="1:31" ht="13.5" hidden="1" thickBot="1" x14ac:dyDescent="0.25">
      <c r="A902" s="188"/>
      <c r="B902" s="137"/>
      <c r="C902" s="137"/>
      <c r="D902" s="137"/>
      <c r="E902" s="138"/>
      <c r="F902" s="139"/>
      <c r="G902" s="108"/>
      <c r="H902" s="108"/>
      <c r="I902" s="190"/>
      <c r="J902" s="190"/>
      <c r="K902" s="190"/>
      <c r="L902" s="190"/>
      <c r="M902" s="190"/>
      <c r="N902" s="190"/>
      <c r="O902" s="190"/>
      <c r="P902" s="190"/>
      <c r="Q902" s="190"/>
      <c r="R902" s="190"/>
      <c r="S902" s="190"/>
      <c r="T902" s="190"/>
      <c r="U902" s="190"/>
      <c r="V902" s="190"/>
      <c r="W902" s="190"/>
      <c r="X902" s="190"/>
      <c r="Z902" s="196"/>
      <c r="AA902" s="196"/>
      <c r="AB902" s="196"/>
      <c r="AC902" s="46"/>
      <c r="AD902" s="46"/>
      <c r="AE902" s="46"/>
    </row>
    <row r="903" spans="1:31" ht="22.5" hidden="1" customHeight="1" x14ac:dyDescent="0.2">
      <c r="A903" s="188"/>
      <c r="B903" s="137"/>
      <c r="C903" s="137"/>
      <c r="D903" s="137"/>
      <c r="E903" s="138"/>
      <c r="F903" s="139"/>
      <c r="G903" s="108"/>
      <c r="H903" s="108"/>
      <c r="I903" s="190"/>
      <c r="J903" s="190"/>
      <c r="K903" s="190"/>
      <c r="L903" s="190"/>
      <c r="M903" s="190"/>
      <c r="N903" s="190"/>
      <c r="O903" s="190"/>
      <c r="P903" s="190"/>
      <c r="Q903" s="190"/>
      <c r="R903" s="190"/>
      <c r="S903" s="190"/>
      <c r="T903" s="190"/>
      <c r="U903" s="190"/>
      <c r="V903" s="190"/>
      <c r="W903" s="190"/>
      <c r="X903" s="190"/>
      <c r="Z903" s="186" t="s">
        <v>1</v>
      </c>
      <c r="AA903" s="186"/>
      <c r="AB903" s="185">
        <f>SUM(U312:U313)</f>
        <v>28.571428571428573</v>
      </c>
      <c r="AC903" s="46"/>
      <c r="AD903" s="46"/>
      <c r="AE903" s="46"/>
    </row>
    <row r="904" spans="1:31" ht="22.5" hidden="1" customHeight="1" x14ac:dyDescent="0.2">
      <c r="A904" s="188"/>
      <c r="B904" s="137"/>
      <c r="C904" s="137"/>
      <c r="D904" s="137"/>
      <c r="E904" s="138"/>
      <c r="F904" s="139"/>
      <c r="G904" s="108"/>
      <c r="H904" s="108"/>
      <c r="I904" s="190"/>
      <c r="J904" s="190"/>
      <c r="K904" s="190"/>
      <c r="L904" s="190"/>
      <c r="M904" s="190"/>
      <c r="N904" s="190"/>
      <c r="O904" s="190"/>
      <c r="P904" s="190"/>
      <c r="Q904" s="190"/>
      <c r="R904" s="190"/>
      <c r="S904" s="190"/>
      <c r="T904" s="190"/>
      <c r="U904" s="190"/>
      <c r="V904" s="190"/>
      <c r="W904" s="190"/>
      <c r="X904" s="190"/>
      <c r="Z904" s="186" t="s">
        <v>2</v>
      </c>
      <c r="AA904" s="186"/>
      <c r="AB904" s="185">
        <f>SUM(N312:N313)</f>
        <v>28.571428571428573</v>
      </c>
      <c r="AC904" s="46"/>
      <c r="AD904" s="46"/>
      <c r="AE904" s="46"/>
    </row>
    <row r="905" spans="1:31" ht="22.5" hidden="1" customHeight="1" x14ac:dyDescent="0.2">
      <c r="A905" s="188"/>
      <c r="B905" s="137"/>
      <c r="C905" s="137"/>
      <c r="D905" s="137"/>
      <c r="E905" s="138"/>
      <c r="F905" s="139"/>
      <c r="G905" s="108"/>
      <c r="H905" s="108"/>
      <c r="I905" s="190"/>
      <c r="J905" s="190"/>
      <c r="K905" s="190"/>
      <c r="L905" s="190"/>
      <c r="M905" s="190"/>
      <c r="N905" s="190"/>
      <c r="O905" s="190"/>
      <c r="P905" s="190"/>
      <c r="Q905" s="190"/>
      <c r="R905" s="190"/>
      <c r="S905" s="190"/>
      <c r="T905" s="190"/>
      <c r="U905" s="190"/>
      <c r="V905" s="190"/>
      <c r="W905" s="190"/>
      <c r="X905" s="190"/>
      <c r="Z905" s="186" t="s">
        <v>3</v>
      </c>
      <c r="AA905" s="186"/>
      <c r="AB905" s="187">
        <f>IF(SUM(T312:T313)=0,0,+(SUM(T312:T313)/AB903))</f>
        <v>1</v>
      </c>
      <c r="AC905" s="46"/>
      <c r="AD905" s="46"/>
      <c r="AE905" s="46"/>
    </row>
    <row r="906" spans="1:31" ht="22.5" hidden="1" customHeight="1" x14ac:dyDescent="0.2">
      <c r="A906" s="188"/>
      <c r="B906" s="137"/>
      <c r="C906" s="137"/>
      <c r="D906" s="137"/>
      <c r="E906" s="138"/>
      <c r="F906" s="139"/>
      <c r="G906" s="108"/>
      <c r="H906" s="108"/>
      <c r="I906" s="190"/>
      <c r="J906" s="190"/>
      <c r="K906" s="190"/>
      <c r="L906" s="190"/>
      <c r="M906" s="190"/>
      <c r="N906" s="190"/>
      <c r="O906" s="190"/>
      <c r="P906" s="190"/>
      <c r="Q906" s="190"/>
      <c r="R906" s="190"/>
      <c r="S906" s="190"/>
      <c r="T906" s="190"/>
      <c r="U906" s="190"/>
      <c r="V906" s="190"/>
      <c r="W906" s="190"/>
      <c r="X906" s="190"/>
      <c r="Z906" s="186" t="s">
        <v>2399</v>
      </c>
      <c r="AA906" s="186"/>
      <c r="AB906" s="198">
        <f>IF(SUM(S312:S313)=0,0,+(SUM(S312:S313)/AB904))</f>
        <v>1</v>
      </c>
      <c r="AC906" s="46"/>
      <c r="AD906" s="46"/>
      <c r="AE906" s="46"/>
    </row>
    <row r="907" spans="1:31" hidden="1" x14ac:dyDescent="0.2">
      <c r="A907" s="188"/>
      <c r="B907" s="137"/>
      <c r="C907" s="137"/>
      <c r="D907" s="137"/>
      <c r="E907" s="138"/>
      <c r="F907" s="139"/>
      <c r="G907" s="108"/>
      <c r="H907" s="108"/>
      <c r="I907" s="190"/>
      <c r="J907" s="190"/>
      <c r="K907" s="190"/>
      <c r="L907" s="190"/>
      <c r="M907" s="190"/>
      <c r="N907" s="190"/>
      <c r="O907" s="190"/>
      <c r="P907" s="190"/>
      <c r="Q907" s="190"/>
      <c r="R907" s="190"/>
      <c r="S907" s="190"/>
      <c r="T907" s="190"/>
      <c r="U907" s="190"/>
      <c r="V907" s="190"/>
      <c r="W907" s="190"/>
      <c r="X907" s="190"/>
      <c r="Z907" s="191"/>
      <c r="AA907" s="191"/>
      <c r="AB907" s="192"/>
      <c r="AC907" s="46"/>
      <c r="AD907" s="46"/>
      <c r="AE907" s="46"/>
    </row>
    <row r="908" spans="1:31" ht="13.5" hidden="1" thickBot="1" x14ac:dyDescent="0.25">
      <c r="A908" s="188"/>
      <c r="B908" s="137"/>
      <c r="C908" s="137"/>
      <c r="D908" s="137"/>
      <c r="E908" s="138"/>
      <c r="F908" s="139"/>
      <c r="G908" s="108"/>
      <c r="H908" s="108"/>
      <c r="I908" s="190"/>
      <c r="J908" s="190"/>
      <c r="K908" s="190"/>
      <c r="L908" s="190"/>
      <c r="M908" s="190"/>
      <c r="N908" s="190"/>
      <c r="O908" s="190"/>
      <c r="P908" s="190"/>
      <c r="Q908" s="190"/>
      <c r="R908" s="190"/>
      <c r="S908" s="190"/>
      <c r="T908" s="190"/>
      <c r="U908" s="190"/>
      <c r="V908" s="190"/>
      <c r="W908" s="190"/>
      <c r="X908" s="190"/>
      <c r="Z908" s="196" t="s">
        <v>1065</v>
      </c>
      <c r="AA908" s="196"/>
      <c r="AB908" s="196"/>
      <c r="AC908" s="46"/>
      <c r="AD908" s="46"/>
      <c r="AE908" s="46"/>
    </row>
    <row r="909" spans="1:31" ht="13.5" hidden="1" thickBot="1" x14ac:dyDescent="0.25">
      <c r="A909" s="188"/>
      <c r="B909" s="137"/>
      <c r="C909" s="137"/>
      <c r="D909" s="137"/>
      <c r="E909" s="138"/>
      <c r="F909" s="139"/>
      <c r="G909" s="108"/>
      <c r="H909" s="108"/>
      <c r="I909" s="190"/>
      <c r="J909" s="190"/>
      <c r="K909" s="190"/>
      <c r="L909" s="190"/>
      <c r="M909" s="190"/>
      <c r="N909" s="190"/>
      <c r="O909" s="190"/>
      <c r="P909" s="190"/>
      <c r="Q909" s="190"/>
      <c r="R909" s="190"/>
      <c r="S909" s="190"/>
      <c r="T909" s="190"/>
      <c r="U909" s="190"/>
      <c r="V909" s="190"/>
      <c r="W909" s="190"/>
      <c r="X909" s="190"/>
      <c r="Z909" s="196"/>
      <c r="AA909" s="196"/>
      <c r="AB909" s="196"/>
      <c r="AC909" s="46"/>
      <c r="AD909" s="46"/>
      <c r="AE909" s="46"/>
    </row>
    <row r="910" spans="1:31" ht="22.5" hidden="1" customHeight="1" x14ac:dyDescent="0.2">
      <c r="A910" s="188"/>
      <c r="B910" s="137"/>
      <c r="C910" s="137"/>
      <c r="D910" s="137"/>
      <c r="E910" s="138"/>
      <c r="F910" s="139"/>
      <c r="G910" s="108"/>
      <c r="H910" s="108"/>
      <c r="I910" s="190"/>
      <c r="J910" s="190"/>
      <c r="K910" s="190"/>
      <c r="L910" s="190"/>
      <c r="M910" s="190"/>
      <c r="N910" s="190"/>
      <c r="O910" s="190"/>
      <c r="P910" s="190"/>
      <c r="Q910" s="190"/>
      <c r="R910" s="190"/>
      <c r="S910" s="190"/>
      <c r="T910" s="190"/>
      <c r="U910" s="190"/>
      <c r="V910" s="190"/>
      <c r="W910" s="190"/>
      <c r="X910" s="190"/>
      <c r="Z910" s="186" t="s">
        <v>1</v>
      </c>
      <c r="AA910" s="186"/>
      <c r="AB910" s="185">
        <f>SUM(U314:U347)</f>
        <v>673.85714285714278</v>
      </c>
      <c r="AC910" s="46"/>
      <c r="AD910" s="46"/>
      <c r="AE910" s="46"/>
    </row>
    <row r="911" spans="1:31" ht="22.5" hidden="1" customHeight="1" x14ac:dyDescent="0.2">
      <c r="A911" s="188"/>
      <c r="B911" s="137"/>
      <c r="C911" s="137"/>
      <c r="D911" s="137"/>
      <c r="E911" s="138"/>
      <c r="F911" s="139"/>
      <c r="G911" s="108"/>
      <c r="H911" s="108"/>
      <c r="I911" s="190"/>
      <c r="J911" s="190"/>
      <c r="K911" s="190"/>
      <c r="L911" s="190"/>
      <c r="M911" s="190"/>
      <c r="N911" s="190"/>
      <c r="O911" s="190"/>
      <c r="P911" s="190"/>
      <c r="Q911" s="190"/>
      <c r="R911" s="190"/>
      <c r="S911" s="190"/>
      <c r="T911" s="190"/>
      <c r="U911" s="190"/>
      <c r="V911" s="190"/>
      <c r="W911" s="190"/>
      <c r="X911" s="190"/>
      <c r="Z911" s="186" t="s">
        <v>2</v>
      </c>
      <c r="AA911" s="186"/>
      <c r="AB911" s="185">
        <f>SUM(N314:N347)</f>
        <v>712.85714285714278</v>
      </c>
      <c r="AC911" s="46"/>
      <c r="AD911" s="46"/>
      <c r="AE911" s="46"/>
    </row>
    <row r="912" spans="1:31" ht="22.5" hidden="1" customHeight="1" x14ac:dyDescent="0.2">
      <c r="A912" s="188"/>
      <c r="B912" s="137"/>
      <c r="C912" s="137"/>
      <c r="D912" s="137"/>
      <c r="E912" s="138"/>
      <c r="F912" s="139"/>
      <c r="G912" s="108"/>
      <c r="H912" s="108"/>
      <c r="I912" s="190"/>
      <c r="J912" s="190"/>
      <c r="K912" s="190"/>
      <c r="L912" s="190"/>
      <c r="M912" s="190"/>
      <c r="N912" s="190"/>
      <c r="O912" s="190"/>
      <c r="P912" s="190"/>
      <c r="Q912" s="190"/>
      <c r="R912" s="190"/>
      <c r="S912" s="190"/>
      <c r="T912" s="190"/>
      <c r="U912" s="190"/>
      <c r="V912" s="190"/>
      <c r="W912" s="190"/>
      <c r="X912" s="190"/>
      <c r="Z912" s="186" t="s">
        <v>3</v>
      </c>
      <c r="AA912" s="186"/>
      <c r="AB912" s="187">
        <f>IF(SUM(T314:T347)=0,0,+(SUM(T314:T347)/AB910))</f>
        <v>0.48687725249099012</v>
      </c>
      <c r="AC912" s="46"/>
      <c r="AD912" s="46"/>
      <c r="AE912" s="46"/>
    </row>
    <row r="913" spans="1:31" ht="22.5" hidden="1" customHeight="1" x14ac:dyDescent="0.2">
      <c r="A913" s="188"/>
      <c r="B913" s="137"/>
      <c r="C913" s="137"/>
      <c r="D913" s="137"/>
      <c r="E913" s="138"/>
      <c r="F913" s="139"/>
      <c r="G913" s="108"/>
      <c r="H913" s="108"/>
      <c r="I913" s="190"/>
      <c r="J913" s="190"/>
      <c r="K913" s="190"/>
      <c r="L913" s="190"/>
      <c r="M913" s="190"/>
      <c r="N913" s="190"/>
      <c r="O913" s="190"/>
      <c r="P913" s="190"/>
      <c r="Q913" s="190"/>
      <c r="R913" s="190"/>
      <c r="S913" s="190"/>
      <c r="T913" s="190"/>
      <c r="U913" s="190"/>
      <c r="V913" s="190"/>
      <c r="W913" s="190"/>
      <c r="X913" s="190"/>
      <c r="Z913" s="186" t="s">
        <v>2399</v>
      </c>
      <c r="AA913" s="186"/>
      <c r="AB913" s="198">
        <f>IF(SUM(S314:S347)=0,0,+(SUM(S314:S347)/AB911))</f>
        <v>0.46024048096192388</v>
      </c>
      <c r="AC913" s="46"/>
      <c r="AD913" s="46"/>
      <c r="AE913" s="46"/>
    </row>
    <row r="914" spans="1:31" hidden="1" x14ac:dyDescent="0.2">
      <c r="A914" s="188"/>
      <c r="B914" s="137"/>
      <c r="C914" s="137"/>
      <c r="D914" s="137"/>
      <c r="E914" s="138"/>
      <c r="F914" s="139"/>
      <c r="G914" s="108"/>
      <c r="H914" s="108"/>
      <c r="I914" s="190"/>
      <c r="J914" s="190"/>
      <c r="K914" s="190"/>
      <c r="L914" s="190"/>
      <c r="M914" s="190"/>
      <c r="N914" s="190"/>
      <c r="O914" s="190"/>
      <c r="P914" s="190"/>
      <c r="Q914" s="190"/>
      <c r="R914" s="190"/>
      <c r="S914" s="190"/>
      <c r="T914" s="190"/>
      <c r="U914" s="190"/>
      <c r="V914" s="190"/>
      <c r="W914" s="190"/>
      <c r="X914" s="190"/>
      <c r="Z914" s="191"/>
      <c r="AA914" s="191"/>
      <c r="AB914" s="192"/>
      <c r="AC914" s="46"/>
      <c r="AD914" s="46"/>
      <c r="AE914" s="46"/>
    </row>
    <row r="915" spans="1:31" ht="13.5" hidden="1" thickBot="1" x14ac:dyDescent="0.25">
      <c r="A915" s="188"/>
      <c r="B915" s="137"/>
      <c r="C915" s="137"/>
      <c r="D915" s="137"/>
      <c r="E915" s="138"/>
      <c r="F915" s="139"/>
      <c r="G915" s="108"/>
      <c r="H915" s="108"/>
      <c r="I915" s="190"/>
      <c r="J915" s="190"/>
      <c r="K915" s="190"/>
      <c r="L915" s="190"/>
      <c r="M915" s="190"/>
      <c r="N915" s="190"/>
      <c r="O915" s="190"/>
      <c r="P915" s="190"/>
      <c r="Q915" s="190"/>
      <c r="R915" s="190"/>
      <c r="S915" s="190"/>
      <c r="T915" s="190"/>
      <c r="U915" s="190"/>
      <c r="V915" s="190"/>
      <c r="W915" s="190"/>
      <c r="X915" s="190"/>
      <c r="Z915" s="196" t="s">
        <v>990</v>
      </c>
      <c r="AA915" s="196"/>
      <c r="AB915" s="196"/>
      <c r="AC915" s="46"/>
      <c r="AD915" s="46"/>
      <c r="AE915" s="46"/>
    </row>
    <row r="916" spans="1:31" ht="13.5" hidden="1" thickBot="1" x14ac:dyDescent="0.25">
      <c r="A916" s="188"/>
      <c r="B916" s="137"/>
      <c r="C916" s="137"/>
      <c r="D916" s="137"/>
      <c r="E916" s="138"/>
      <c r="F916" s="139"/>
      <c r="G916" s="108"/>
      <c r="H916" s="108"/>
      <c r="I916" s="190"/>
      <c r="J916" s="190"/>
      <c r="K916" s="190"/>
      <c r="L916" s="190"/>
      <c r="M916" s="190"/>
      <c r="N916" s="190"/>
      <c r="O916" s="190"/>
      <c r="P916" s="190"/>
      <c r="Q916" s="190"/>
      <c r="R916" s="190"/>
      <c r="S916" s="190"/>
      <c r="T916" s="190"/>
      <c r="U916" s="190"/>
      <c r="V916" s="190"/>
      <c r="W916" s="190"/>
      <c r="X916" s="190"/>
      <c r="Z916" s="196"/>
      <c r="AA916" s="196"/>
      <c r="AB916" s="196"/>
      <c r="AC916" s="46"/>
      <c r="AD916" s="46"/>
      <c r="AE916" s="46"/>
    </row>
    <row r="917" spans="1:31" ht="22.5" hidden="1" customHeight="1" x14ac:dyDescent="0.2">
      <c r="A917" s="188"/>
      <c r="B917" s="137"/>
      <c r="C917" s="137"/>
      <c r="D917" s="137"/>
      <c r="E917" s="138"/>
      <c r="F917" s="139"/>
      <c r="G917" s="108"/>
      <c r="H917" s="108"/>
      <c r="I917" s="190"/>
      <c r="J917" s="190"/>
      <c r="K917" s="190"/>
      <c r="L917" s="190"/>
      <c r="M917" s="190"/>
      <c r="N917" s="190"/>
      <c r="O917" s="190"/>
      <c r="P917" s="190"/>
      <c r="Q917" s="190"/>
      <c r="R917" s="190"/>
      <c r="S917" s="190"/>
      <c r="T917" s="190"/>
      <c r="U917" s="190"/>
      <c r="V917" s="190"/>
      <c r="W917" s="190"/>
      <c r="X917" s="190"/>
      <c r="Z917" s="186" t="s">
        <v>1</v>
      </c>
      <c r="AA917" s="186"/>
      <c r="AB917" s="185">
        <f>SUM(U348:U351)</f>
        <v>119</v>
      </c>
      <c r="AC917" s="46"/>
      <c r="AD917" s="46"/>
      <c r="AE917" s="46"/>
    </row>
    <row r="918" spans="1:31" ht="22.5" hidden="1" customHeight="1" x14ac:dyDescent="0.2">
      <c r="A918" s="188"/>
      <c r="B918" s="137"/>
      <c r="C918" s="137"/>
      <c r="D918" s="137"/>
      <c r="E918" s="138"/>
      <c r="F918" s="139"/>
      <c r="G918" s="108"/>
      <c r="H918" s="108"/>
      <c r="I918" s="190"/>
      <c r="J918" s="190"/>
      <c r="K918" s="190"/>
      <c r="L918" s="190"/>
      <c r="M918" s="190"/>
      <c r="N918" s="190"/>
      <c r="O918" s="190"/>
      <c r="P918" s="190"/>
      <c r="Q918" s="190"/>
      <c r="R918" s="190"/>
      <c r="S918" s="190"/>
      <c r="T918" s="190"/>
      <c r="U918" s="190"/>
      <c r="V918" s="190"/>
      <c r="W918" s="190"/>
      <c r="X918" s="190"/>
      <c r="Z918" s="186" t="s">
        <v>2</v>
      </c>
      <c r="AA918" s="186"/>
      <c r="AB918" s="185">
        <f>SUM(N348:N351)</f>
        <v>119</v>
      </c>
      <c r="AC918" s="46"/>
      <c r="AD918" s="46"/>
      <c r="AE918" s="46"/>
    </row>
    <row r="919" spans="1:31" ht="22.5" hidden="1" customHeight="1" x14ac:dyDescent="0.2">
      <c r="A919" s="188"/>
      <c r="B919" s="137"/>
      <c r="C919" s="137"/>
      <c r="D919" s="137"/>
      <c r="E919" s="138"/>
      <c r="F919" s="139"/>
      <c r="G919" s="108"/>
      <c r="H919" s="108"/>
      <c r="I919" s="190"/>
      <c r="J919" s="190"/>
      <c r="K919" s="190"/>
      <c r="L919" s="190"/>
      <c r="M919" s="190"/>
      <c r="N919" s="190"/>
      <c r="O919" s="190"/>
      <c r="P919" s="190"/>
      <c r="Q919" s="190"/>
      <c r="R919" s="190"/>
      <c r="S919" s="190"/>
      <c r="T919" s="190"/>
      <c r="U919" s="190"/>
      <c r="V919" s="190"/>
      <c r="W919" s="190"/>
      <c r="X919" s="190"/>
      <c r="Z919" s="186" t="s">
        <v>3</v>
      </c>
      <c r="AA919" s="186"/>
      <c r="AB919" s="187">
        <f>IF(SUM(T348:T351)=0,0,+(SUM(T348:T351)/AB917))</f>
        <v>1</v>
      </c>
      <c r="AC919" s="46"/>
      <c r="AD919" s="46"/>
      <c r="AE919" s="46"/>
    </row>
    <row r="920" spans="1:31" ht="22.5" hidden="1" customHeight="1" x14ac:dyDescent="0.2">
      <c r="A920" s="188"/>
      <c r="B920" s="137"/>
      <c r="C920" s="137"/>
      <c r="D920" s="137"/>
      <c r="E920" s="138"/>
      <c r="F920" s="139"/>
      <c r="G920" s="108"/>
      <c r="H920" s="108"/>
      <c r="I920" s="190"/>
      <c r="J920" s="190"/>
      <c r="K920" s="190"/>
      <c r="L920" s="190"/>
      <c r="M920" s="190"/>
      <c r="N920" s="190"/>
      <c r="O920" s="190"/>
      <c r="P920" s="190"/>
      <c r="Q920" s="190"/>
      <c r="R920" s="190"/>
      <c r="S920" s="190"/>
      <c r="T920" s="190"/>
      <c r="U920" s="190"/>
      <c r="V920" s="190"/>
      <c r="W920" s="190"/>
      <c r="X920" s="190"/>
      <c r="Z920" s="186" t="s">
        <v>2399</v>
      </c>
      <c r="AA920" s="186"/>
      <c r="AB920" s="198">
        <f>IF(SUM(S348:S351)=0,0,+(SUM(S348:S351)/AB918))</f>
        <v>1</v>
      </c>
      <c r="AC920" s="46"/>
      <c r="AD920" s="46"/>
      <c r="AE920" s="46"/>
    </row>
    <row r="921" spans="1:31" hidden="1" x14ac:dyDescent="0.2">
      <c r="A921" s="188"/>
      <c r="B921" s="137"/>
      <c r="C921" s="137"/>
      <c r="D921" s="137"/>
      <c r="E921" s="138"/>
      <c r="F921" s="139"/>
      <c r="G921" s="108"/>
      <c r="H921" s="108"/>
      <c r="I921" s="190"/>
      <c r="J921" s="190"/>
      <c r="K921" s="190"/>
      <c r="L921" s="190"/>
      <c r="M921" s="190"/>
      <c r="N921" s="190"/>
      <c r="O921" s="190"/>
      <c r="P921" s="190"/>
      <c r="Q921" s="190"/>
      <c r="R921" s="190"/>
      <c r="S921" s="190"/>
      <c r="T921" s="190"/>
      <c r="U921" s="190"/>
      <c r="V921" s="190"/>
      <c r="W921" s="190"/>
      <c r="X921" s="190"/>
      <c r="Z921" s="191"/>
      <c r="AA921" s="191"/>
      <c r="AB921" s="192"/>
      <c r="AC921" s="46"/>
      <c r="AD921" s="46"/>
      <c r="AE921" s="46"/>
    </row>
    <row r="922" spans="1:31" ht="13.5" hidden="1" thickBot="1" x14ac:dyDescent="0.25">
      <c r="A922" s="188"/>
      <c r="B922" s="137"/>
      <c r="C922" s="137"/>
      <c r="D922" s="137"/>
      <c r="E922" s="138"/>
      <c r="F922" s="139"/>
      <c r="G922" s="108"/>
      <c r="H922" s="108"/>
      <c r="I922" s="190"/>
      <c r="J922" s="190"/>
      <c r="K922" s="190"/>
      <c r="L922" s="190"/>
      <c r="M922" s="190"/>
      <c r="N922" s="190"/>
      <c r="O922" s="190"/>
      <c r="P922" s="190"/>
      <c r="Q922" s="190"/>
      <c r="R922" s="190"/>
      <c r="S922" s="190"/>
      <c r="T922" s="190"/>
      <c r="U922" s="190"/>
      <c r="V922" s="190"/>
      <c r="W922" s="190"/>
      <c r="X922" s="190"/>
      <c r="Z922" s="196" t="s">
        <v>979</v>
      </c>
      <c r="AA922" s="196"/>
      <c r="AB922" s="196"/>
      <c r="AC922" s="46"/>
      <c r="AD922" s="46"/>
      <c r="AE922" s="46"/>
    </row>
    <row r="923" spans="1:31" ht="13.5" hidden="1" thickBot="1" x14ac:dyDescent="0.25">
      <c r="A923" s="188"/>
      <c r="B923" s="137"/>
      <c r="C923" s="137"/>
      <c r="D923" s="137"/>
      <c r="E923" s="138"/>
      <c r="F923" s="139"/>
      <c r="G923" s="108"/>
      <c r="H923" s="108"/>
      <c r="I923" s="190"/>
      <c r="J923" s="190"/>
      <c r="K923" s="190"/>
      <c r="L923" s="190"/>
      <c r="M923" s="190"/>
      <c r="N923" s="190"/>
      <c r="O923" s="190"/>
      <c r="P923" s="190"/>
      <c r="Q923" s="190"/>
      <c r="R923" s="190"/>
      <c r="S923" s="190"/>
      <c r="T923" s="190"/>
      <c r="U923" s="190"/>
      <c r="V923" s="190"/>
      <c r="W923" s="190"/>
      <c r="X923" s="190"/>
      <c r="Z923" s="196"/>
      <c r="AA923" s="196"/>
      <c r="AB923" s="196"/>
      <c r="AC923" s="46"/>
      <c r="AD923" s="46"/>
      <c r="AE923" s="46"/>
    </row>
    <row r="924" spans="1:31" ht="22.5" hidden="1" customHeight="1" x14ac:dyDescent="0.2">
      <c r="A924" s="188"/>
      <c r="B924" s="137"/>
      <c r="C924" s="137"/>
      <c r="D924" s="137"/>
      <c r="E924" s="138"/>
      <c r="F924" s="139"/>
      <c r="G924" s="108"/>
      <c r="H924" s="108"/>
      <c r="I924" s="190"/>
      <c r="J924" s="190"/>
      <c r="K924" s="190"/>
      <c r="L924" s="190"/>
      <c r="M924" s="190"/>
      <c r="N924" s="190"/>
      <c r="O924" s="190"/>
      <c r="P924" s="190"/>
      <c r="Q924" s="190"/>
      <c r="R924" s="190"/>
      <c r="S924" s="190"/>
      <c r="T924" s="190"/>
      <c r="U924" s="190"/>
      <c r="V924" s="190"/>
      <c r="W924" s="190"/>
      <c r="X924" s="190"/>
      <c r="Z924" s="186" t="s">
        <v>1</v>
      </c>
      <c r="AA924" s="186"/>
      <c r="AB924" s="185">
        <f>SUM(U352:U379)</f>
        <v>802</v>
      </c>
      <c r="AC924" s="46"/>
      <c r="AD924" s="46"/>
      <c r="AE924" s="46"/>
    </row>
    <row r="925" spans="1:31" ht="22.5" hidden="1" customHeight="1" x14ac:dyDescent="0.2">
      <c r="A925" s="188"/>
      <c r="B925" s="137"/>
      <c r="C925" s="137"/>
      <c r="D925" s="137"/>
      <c r="E925" s="138"/>
      <c r="F925" s="139"/>
      <c r="G925" s="108"/>
      <c r="H925" s="108"/>
      <c r="I925" s="190"/>
      <c r="J925" s="190"/>
      <c r="K925" s="190"/>
      <c r="L925" s="190"/>
      <c r="M925" s="190"/>
      <c r="N925" s="190"/>
      <c r="O925" s="190"/>
      <c r="P925" s="190"/>
      <c r="Q925" s="190"/>
      <c r="R925" s="190"/>
      <c r="S925" s="190"/>
      <c r="T925" s="190"/>
      <c r="U925" s="190"/>
      <c r="V925" s="190"/>
      <c r="W925" s="190"/>
      <c r="X925" s="190"/>
      <c r="Z925" s="186" t="s">
        <v>2</v>
      </c>
      <c r="AA925" s="186"/>
      <c r="AB925" s="185">
        <f>SUM(N352:N379)</f>
        <v>802</v>
      </c>
      <c r="AC925" s="46"/>
      <c r="AD925" s="46"/>
      <c r="AE925" s="46"/>
    </row>
    <row r="926" spans="1:31" ht="22.5" hidden="1" customHeight="1" x14ac:dyDescent="0.2">
      <c r="A926" s="188"/>
      <c r="B926" s="137"/>
      <c r="C926" s="137"/>
      <c r="D926" s="137"/>
      <c r="E926" s="138"/>
      <c r="F926" s="139"/>
      <c r="G926" s="108"/>
      <c r="H926" s="108"/>
      <c r="I926" s="190"/>
      <c r="J926" s="190"/>
      <c r="K926" s="190"/>
      <c r="L926" s="190"/>
      <c r="M926" s="190"/>
      <c r="N926" s="190"/>
      <c r="O926" s="190"/>
      <c r="P926" s="190"/>
      <c r="Q926" s="190"/>
      <c r="R926" s="190"/>
      <c r="S926" s="190"/>
      <c r="T926" s="190"/>
      <c r="U926" s="190"/>
      <c r="V926" s="190"/>
      <c r="W926" s="190"/>
      <c r="X926" s="190"/>
      <c r="Z926" s="186" t="s">
        <v>3</v>
      </c>
      <c r="AA926" s="186"/>
      <c r="AB926" s="187">
        <f>IF(SUM(T352:T379)=0,0,+(SUM(T352:T379)/AB924))</f>
        <v>0.62060212768571188</v>
      </c>
      <c r="AC926" s="46"/>
      <c r="AD926" s="46"/>
      <c r="AE926" s="46"/>
    </row>
    <row r="927" spans="1:31" ht="22.5" hidden="1" customHeight="1" x14ac:dyDescent="0.2">
      <c r="A927" s="188"/>
      <c r="B927" s="137"/>
      <c r="C927" s="137"/>
      <c r="D927" s="137"/>
      <c r="E927" s="138"/>
      <c r="F927" s="139"/>
      <c r="G927" s="108"/>
      <c r="H927" s="108"/>
      <c r="I927" s="190"/>
      <c r="J927" s="190"/>
      <c r="K927" s="190"/>
      <c r="L927" s="190"/>
      <c r="M927" s="190"/>
      <c r="N927" s="190"/>
      <c r="O927" s="190"/>
      <c r="P927" s="190"/>
      <c r="Q927" s="190"/>
      <c r="R927" s="190"/>
      <c r="S927" s="190"/>
      <c r="T927" s="190"/>
      <c r="U927" s="190"/>
      <c r="V927" s="190"/>
      <c r="W927" s="190"/>
      <c r="X927" s="190"/>
      <c r="Z927" s="186" t="s">
        <v>2399</v>
      </c>
      <c r="AA927" s="186"/>
      <c r="AB927" s="198">
        <f>IF(SUM(S352:S379)=0,0,+(SUM(S352:S379)/AB925))</f>
        <v>0.62060212768571188</v>
      </c>
      <c r="AC927" s="46"/>
      <c r="AD927" s="46"/>
      <c r="AE927" s="46"/>
    </row>
    <row r="928" spans="1:31" hidden="1" x14ac:dyDescent="0.2">
      <c r="A928" s="188"/>
      <c r="B928" s="137"/>
      <c r="C928" s="137"/>
      <c r="D928" s="137"/>
      <c r="E928" s="138"/>
      <c r="F928" s="139"/>
      <c r="G928" s="108"/>
      <c r="H928" s="108"/>
      <c r="I928" s="190"/>
      <c r="J928" s="190"/>
      <c r="K928" s="190"/>
      <c r="L928" s="190"/>
      <c r="M928" s="190"/>
      <c r="N928" s="190"/>
      <c r="O928" s="190"/>
      <c r="P928" s="190"/>
      <c r="Q928" s="190"/>
      <c r="R928" s="190"/>
      <c r="S928" s="190"/>
      <c r="T928" s="190"/>
      <c r="U928" s="190"/>
      <c r="V928" s="190"/>
      <c r="W928" s="190"/>
      <c r="X928" s="190"/>
      <c r="Z928" s="191"/>
      <c r="AA928" s="191"/>
      <c r="AB928" s="192"/>
      <c r="AC928" s="46"/>
      <c r="AD928" s="46"/>
      <c r="AE928" s="46"/>
    </row>
    <row r="929" spans="1:33" ht="13.5" hidden="1" thickBot="1" x14ac:dyDescent="0.25">
      <c r="A929" s="188"/>
      <c r="B929" s="137"/>
      <c r="C929" s="137"/>
      <c r="D929" s="137"/>
      <c r="E929" s="138"/>
      <c r="F929" s="139"/>
      <c r="G929" s="108"/>
      <c r="H929" s="108"/>
      <c r="I929" s="190"/>
      <c r="J929" s="190"/>
      <c r="K929" s="190"/>
      <c r="L929" s="190"/>
      <c r="M929" s="190"/>
      <c r="N929" s="190"/>
      <c r="O929" s="190"/>
      <c r="P929" s="190"/>
      <c r="Q929" s="190"/>
      <c r="R929" s="190"/>
      <c r="S929" s="190"/>
      <c r="T929" s="190"/>
      <c r="U929" s="190"/>
      <c r="V929" s="190"/>
      <c r="W929" s="190"/>
      <c r="X929" s="190"/>
      <c r="Z929" s="196" t="s">
        <v>808</v>
      </c>
      <c r="AA929" s="196"/>
      <c r="AB929" s="196"/>
      <c r="AC929" s="46"/>
      <c r="AD929" s="46"/>
      <c r="AE929" s="46"/>
    </row>
    <row r="930" spans="1:33" ht="13.5" hidden="1" thickBot="1" x14ac:dyDescent="0.25">
      <c r="A930" s="188"/>
      <c r="B930" s="137"/>
      <c r="C930" s="137"/>
      <c r="D930" s="137"/>
      <c r="E930" s="138"/>
      <c r="F930" s="139"/>
      <c r="G930" s="108"/>
      <c r="H930" s="108"/>
      <c r="I930" s="190"/>
      <c r="J930" s="190"/>
      <c r="K930" s="190"/>
      <c r="L930" s="190"/>
      <c r="M930" s="190"/>
      <c r="N930" s="190"/>
      <c r="O930" s="190"/>
      <c r="P930" s="190"/>
      <c r="Q930" s="190"/>
      <c r="R930" s="190"/>
      <c r="S930" s="190"/>
      <c r="T930" s="190"/>
      <c r="U930" s="190"/>
      <c r="V930" s="190"/>
      <c r="W930" s="190"/>
      <c r="X930" s="190"/>
      <c r="Z930" s="196"/>
      <c r="AA930" s="196"/>
      <c r="AB930" s="196"/>
      <c r="AC930" s="46"/>
      <c r="AD930" s="46"/>
      <c r="AE930" s="46"/>
    </row>
    <row r="931" spans="1:33" ht="22.5" hidden="1" customHeight="1" x14ac:dyDescent="0.2">
      <c r="A931" s="188"/>
      <c r="B931" s="137"/>
      <c r="C931" s="137"/>
      <c r="D931" s="137"/>
      <c r="E931" s="138"/>
      <c r="F931" s="139"/>
      <c r="G931" s="108"/>
      <c r="H931" s="108"/>
      <c r="I931" s="190"/>
      <c r="J931" s="190"/>
      <c r="K931" s="190"/>
      <c r="L931" s="190"/>
      <c r="M931" s="190"/>
      <c r="N931" s="190"/>
      <c r="O931" s="190"/>
      <c r="P931" s="190"/>
      <c r="Q931" s="190"/>
      <c r="R931" s="190"/>
      <c r="S931" s="190"/>
      <c r="T931" s="190"/>
      <c r="U931" s="190"/>
      <c r="V931" s="190"/>
      <c r="W931" s="190"/>
      <c r="X931" s="190"/>
      <c r="Z931" s="186" t="s">
        <v>1</v>
      </c>
      <c r="AA931" s="186"/>
      <c r="AB931" s="185">
        <f>SUM(U380:U384)</f>
        <v>61.571428571428569</v>
      </c>
      <c r="AC931" s="46"/>
      <c r="AD931" s="46"/>
      <c r="AE931" s="46"/>
    </row>
    <row r="932" spans="1:33" ht="22.5" hidden="1" customHeight="1" x14ac:dyDescent="0.2">
      <c r="A932" s="188"/>
      <c r="B932" s="137"/>
      <c r="C932" s="137"/>
      <c r="D932" s="137"/>
      <c r="E932" s="138"/>
      <c r="F932" s="139"/>
      <c r="G932" s="108"/>
      <c r="H932" s="108"/>
      <c r="I932" s="190"/>
      <c r="J932" s="190"/>
      <c r="K932" s="190"/>
      <c r="L932" s="190"/>
      <c r="M932" s="190"/>
      <c r="N932" s="190"/>
      <c r="O932" s="190"/>
      <c r="P932" s="190"/>
      <c r="Q932" s="190"/>
      <c r="R932" s="190"/>
      <c r="S932" s="190"/>
      <c r="T932" s="190"/>
      <c r="U932" s="190"/>
      <c r="V932" s="190"/>
      <c r="W932" s="190"/>
      <c r="X932" s="190"/>
      <c r="Z932" s="186" t="s">
        <v>2</v>
      </c>
      <c r="AA932" s="186"/>
      <c r="AB932" s="185">
        <f>SUM(N380:N384)</f>
        <v>61.571428571428569</v>
      </c>
      <c r="AC932" s="46"/>
      <c r="AD932" s="46"/>
      <c r="AE932" s="46"/>
    </row>
    <row r="933" spans="1:33" ht="22.5" hidden="1" customHeight="1" x14ac:dyDescent="0.2">
      <c r="A933" s="188"/>
      <c r="B933" s="137"/>
      <c r="C933" s="137"/>
      <c r="D933" s="137"/>
      <c r="E933" s="138"/>
      <c r="F933" s="139"/>
      <c r="G933" s="108"/>
      <c r="H933" s="108"/>
      <c r="I933" s="190"/>
      <c r="J933" s="190"/>
      <c r="K933" s="190"/>
      <c r="L933" s="190"/>
      <c r="M933" s="190"/>
      <c r="N933" s="190"/>
      <c r="O933" s="190"/>
      <c r="P933" s="190"/>
      <c r="Q933" s="190"/>
      <c r="R933" s="190"/>
      <c r="S933" s="190"/>
      <c r="T933" s="190"/>
      <c r="U933" s="190"/>
      <c r="V933" s="190"/>
      <c r="W933" s="190"/>
      <c r="X933" s="190"/>
      <c r="Z933" s="186" t="s">
        <v>3</v>
      </c>
      <c r="AA933" s="186"/>
      <c r="AB933" s="187">
        <f>IF(SUM(T380:T384)=0,0,+(SUM(T380:T384)/AB931))</f>
        <v>0.61392111368909508</v>
      </c>
      <c r="AC933" s="46"/>
      <c r="AD933" s="46"/>
      <c r="AE933" s="46"/>
    </row>
    <row r="934" spans="1:33" ht="22.5" hidden="1" customHeight="1" x14ac:dyDescent="0.2">
      <c r="A934" s="188"/>
      <c r="B934" s="137"/>
      <c r="C934" s="137"/>
      <c r="D934" s="137"/>
      <c r="E934" s="138"/>
      <c r="F934" s="139"/>
      <c r="G934" s="108"/>
      <c r="H934" s="108"/>
      <c r="I934" s="190"/>
      <c r="J934" s="190"/>
      <c r="K934" s="190"/>
      <c r="L934" s="190"/>
      <c r="M934" s="190"/>
      <c r="N934" s="190"/>
      <c r="O934" s="190"/>
      <c r="P934" s="190"/>
      <c r="Q934" s="190"/>
      <c r="R934" s="190"/>
      <c r="S934" s="190"/>
      <c r="T934" s="190"/>
      <c r="U934" s="190"/>
      <c r="V934" s="190"/>
      <c r="W934" s="190"/>
      <c r="X934" s="190"/>
      <c r="Z934" s="186" t="s">
        <v>2399</v>
      </c>
      <c r="AA934" s="186"/>
      <c r="AB934" s="198">
        <f>IF(SUM(S380:S384)=0,0,+(SUM(S380:S384)/AB932))</f>
        <v>0.61392111368909508</v>
      </c>
      <c r="AC934" s="46"/>
      <c r="AD934" s="46"/>
      <c r="AE934" s="46"/>
    </row>
    <row r="935" spans="1:33" ht="15.75" hidden="1" customHeight="1" x14ac:dyDescent="0.2">
      <c r="A935" s="188"/>
      <c r="B935" s="137"/>
      <c r="C935" s="137"/>
      <c r="D935" s="137"/>
      <c r="E935" s="138"/>
      <c r="F935" s="139"/>
      <c r="G935" s="108"/>
      <c r="H935" s="108"/>
      <c r="I935" s="190"/>
      <c r="J935" s="190"/>
      <c r="K935" s="190"/>
      <c r="L935" s="190"/>
      <c r="M935" s="190"/>
      <c r="N935" s="190"/>
      <c r="O935" s="190"/>
      <c r="P935" s="190"/>
      <c r="Q935" s="190"/>
      <c r="R935" s="190"/>
      <c r="S935" s="190"/>
      <c r="T935" s="190"/>
      <c r="U935" s="190"/>
      <c r="V935" s="190"/>
      <c r="W935" s="190"/>
      <c r="X935" s="190"/>
      <c r="Z935" s="191"/>
      <c r="AA935" s="191"/>
      <c r="AB935" s="192"/>
      <c r="AC935" s="46"/>
      <c r="AD935" s="46"/>
      <c r="AE935" s="46"/>
    </row>
    <row r="936" spans="1:33" ht="13.5" hidden="1" thickBot="1" x14ac:dyDescent="0.25">
      <c r="A936" s="188"/>
      <c r="B936" s="137"/>
      <c r="C936" s="137"/>
      <c r="D936" s="137"/>
      <c r="E936" s="138"/>
      <c r="F936" s="139"/>
      <c r="G936" s="108"/>
      <c r="H936" s="108"/>
      <c r="I936" s="190"/>
      <c r="J936" s="190"/>
      <c r="K936" s="190"/>
      <c r="L936" s="190"/>
      <c r="M936" s="190"/>
      <c r="N936" s="190"/>
      <c r="O936" s="190"/>
      <c r="P936" s="190"/>
      <c r="Q936" s="190"/>
      <c r="R936" s="190"/>
      <c r="S936" s="190"/>
      <c r="T936" s="190"/>
      <c r="U936" s="190"/>
      <c r="V936" s="190"/>
      <c r="W936" s="190"/>
      <c r="X936" s="190"/>
      <c r="Z936" s="196" t="s">
        <v>770</v>
      </c>
      <c r="AA936" s="196"/>
      <c r="AB936" s="196"/>
      <c r="AC936" s="46"/>
      <c r="AD936" s="46"/>
      <c r="AE936" s="46"/>
    </row>
    <row r="937" spans="1:33" ht="13.5" hidden="1" thickBot="1" x14ac:dyDescent="0.25">
      <c r="A937" s="188"/>
      <c r="B937" s="137"/>
      <c r="C937" s="137"/>
      <c r="D937" s="137"/>
      <c r="E937" s="138"/>
      <c r="F937" s="139"/>
      <c r="G937" s="108"/>
      <c r="H937" s="108"/>
      <c r="I937" s="190"/>
      <c r="J937" s="190"/>
      <c r="K937" s="190"/>
      <c r="L937" s="190"/>
      <c r="M937" s="190"/>
      <c r="N937" s="190"/>
      <c r="O937" s="190"/>
      <c r="P937" s="190"/>
      <c r="Q937" s="190"/>
      <c r="R937" s="190"/>
      <c r="S937" s="190"/>
      <c r="T937" s="190"/>
      <c r="U937" s="190"/>
      <c r="V937" s="190"/>
      <c r="W937" s="190"/>
      <c r="X937" s="190"/>
      <c r="Z937" s="196"/>
      <c r="AA937" s="196"/>
      <c r="AB937" s="196"/>
      <c r="AC937" s="46"/>
      <c r="AD937" s="46"/>
      <c r="AE937" s="46"/>
    </row>
    <row r="938" spans="1:33" ht="22.5" hidden="1" customHeight="1" x14ac:dyDescent="0.2">
      <c r="A938" s="188"/>
      <c r="B938" s="137"/>
      <c r="C938" s="137"/>
      <c r="D938" s="137"/>
      <c r="E938" s="138"/>
      <c r="F938" s="139"/>
      <c r="G938" s="108"/>
      <c r="H938" s="108"/>
      <c r="I938" s="190"/>
      <c r="J938" s="190"/>
      <c r="K938" s="190"/>
      <c r="L938" s="190"/>
      <c r="M938" s="190"/>
      <c r="N938" s="190"/>
      <c r="O938" s="190"/>
      <c r="P938" s="190"/>
      <c r="Q938" s="190"/>
      <c r="R938" s="190"/>
      <c r="S938" s="190"/>
      <c r="T938" s="190"/>
      <c r="U938" s="190"/>
      <c r="V938" s="190"/>
      <c r="W938" s="190"/>
      <c r="X938" s="190"/>
      <c r="Z938" s="186" t="s">
        <v>1</v>
      </c>
      <c r="AA938" s="186"/>
      <c r="AB938" s="185">
        <f>SUM(U385:U419)</f>
        <v>645.00000000000023</v>
      </c>
      <c r="AC938" s="46"/>
      <c r="AD938" s="46"/>
      <c r="AE938" s="46"/>
    </row>
    <row r="939" spans="1:33" ht="22.5" hidden="1" customHeight="1" x14ac:dyDescent="0.2">
      <c r="Z939" s="186" t="s">
        <v>2</v>
      </c>
      <c r="AA939" s="186"/>
      <c r="AB939" s="185">
        <f>SUM(N385:N419)</f>
        <v>645.00000000000023</v>
      </c>
      <c r="AG939" s="207"/>
    </row>
    <row r="940" spans="1:33" ht="22.5" hidden="1" customHeight="1" x14ac:dyDescent="0.2">
      <c r="Z940" s="186" t="s">
        <v>3</v>
      </c>
      <c r="AA940" s="186"/>
      <c r="AB940" s="187">
        <f>IF(SUM(T385:T419)=0,0,+(SUM(T385:T419)/AB938))</f>
        <v>0.33213732004429669</v>
      </c>
      <c r="AG940" s="207"/>
    </row>
    <row r="941" spans="1:33" ht="22.5" hidden="1" customHeight="1" x14ac:dyDescent="0.2">
      <c r="Z941" s="186" t="s">
        <v>2399</v>
      </c>
      <c r="AA941" s="186"/>
      <c r="AB941" s="198">
        <f>IF(SUM(S385:S419)=0,0,+(SUM(S385:S419)/AB939))</f>
        <v>0.33213732004429669</v>
      </c>
      <c r="AG941" s="207"/>
    </row>
    <row r="942" spans="1:33" hidden="1" x14ac:dyDescent="0.2"/>
    <row r="943" spans="1:33" ht="13.5" hidden="1" thickBot="1" x14ac:dyDescent="0.25">
      <c r="Z943" s="196" t="s">
        <v>700</v>
      </c>
      <c r="AA943" s="196"/>
      <c r="AB943" s="196"/>
    </row>
    <row r="944" spans="1:33" ht="13.5" hidden="1" thickBot="1" x14ac:dyDescent="0.25">
      <c r="Z944" s="196"/>
      <c r="AA944" s="196"/>
      <c r="AB944" s="196"/>
    </row>
    <row r="945" spans="26:28" ht="22.5" hidden="1" customHeight="1" x14ac:dyDescent="0.2">
      <c r="Z945" s="186" t="s">
        <v>1</v>
      </c>
      <c r="AA945" s="186"/>
      <c r="AB945" s="185">
        <f>SUM(U420:U423)</f>
        <v>99.714285714285722</v>
      </c>
    </row>
    <row r="946" spans="26:28" ht="22.5" hidden="1" customHeight="1" x14ac:dyDescent="0.2">
      <c r="Z946" s="186" t="s">
        <v>2</v>
      </c>
      <c r="AA946" s="186"/>
      <c r="AB946" s="185">
        <f>SUM(N420:N423)</f>
        <v>112.71428571428572</v>
      </c>
    </row>
    <row r="947" spans="26:28" ht="22.5" hidden="1" customHeight="1" x14ac:dyDescent="0.2">
      <c r="Z947" s="186" t="s">
        <v>3</v>
      </c>
      <c r="AA947" s="186"/>
      <c r="AB947" s="187">
        <f>IF(SUM(T420:T423)=0,0,+(SUM(T420:T423)/AB945))</f>
        <v>1</v>
      </c>
    </row>
    <row r="948" spans="26:28" ht="22.5" hidden="1" customHeight="1" x14ac:dyDescent="0.2">
      <c r="Z948" s="186" t="s">
        <v>2399</v>
      </c>
      <c r="AA948" s="186"/>
      <c r="AB948" s="198">
        <f>IF(SUM(S420:S423)=0,0,+(SUM(S420:S423)/AB946))</f>
        <v>0.88466413181242076</v>
      </c>
    </row>
    <row r="949" spans="26:28" hidden="1" x14ac:dyDescent="0.2"/>
    <row r="950" spans="26:28" ht="13.5" hidden="1" thickBot="1" x14ac:dyDescent="0.25">
      <c r="Z950" s="196" t="s">
        <v>701</v>
      </c>
      <c r="AA950" s="196"/>
      <c r="AB950" s="196"/>
    </row>
    <row r="951" spans="26:28" ht="13.5" hidden="1" thickBot="1" x14ac:dyDescent="0.25">
      <c r="Z951" s="196"/>
      <c r="AA951" s="196"/>
      <c r="AB951" s="196"/>
    </row>
    <row r="952" spans="26:28" ht="22.5" hidden="1" customHeight="1" x14ac:dyDescent="0.2">
      <c r="Z952" s="186" t="s">
        <v>1</v>
      </c>
      <c r="AA952" s="186"/>
      <c r="AB952" s="185">
        <f>SUM(U424:U474)</f>
        <v>1052.7142857142856</v>
      </c>
    </row>
    <row r="953" spans="26:28" ht="22.5" hidden="1" customHeight="1" x14ac:dyDescent="0.2">
      <c r="Z953" s="186" t="s">
        <v>2</v>
      </c>
      <c r="AA953" s="186"/>
      <c r="AB953" s="185">
        <f>SUM(N424:N474)</f>
        <v>1243.8571428571429</v>
      </c>
    </row>
    <row r="954" spans="26:28" ht="22.5" hidden="1" customHeight="1" x14ac:dyDescent="0.2">
      <c r="Z954" s="186" t="s">
        <v>3</v>
      </c>
      <c r="AA954" s="186"/>
      <c r="AB954" s="187">
        <f>IF(SUM(T424:T474)=0,0,+(SUM(T424:T474)/AB952))</f>
        <v>0.86536843533722363</v>
      </c>
    </row>
    <row r="955" spans="26:28" ht="22.5" hidden="1" customHeight="1" x14ac:dyDescent="0.2">
      <c r="Z955" s="186" t="s">
        <v>2399</v>
      </c>
      <c r="AA955" s="186"/>
      <c r="AB955" s="198">
        <f>IF(SUM(S424:S474)=0,0,+(SUM(S424:S474)/AB953))</f>
        <v>0.73238773400712065</v>
      </c>
    </row>
    <row r="956" spans="26:28" hidden="1" x14ac:dyDescent="0.2"/>
    <row r="957" spans="26:28" ht="13.5" hidden="1" thickBot="1" x14ac:dyDescent="0.25">
      <c r="Z957" s="196" t="s">
        <v>702</v>
      </c>
      <c r="AA957" s="196"/>
      <c r="AB957" s="196"/>
    </row>
    <row r="958" spans="26:28" ht="13.5" hidden="1" thickBot="1" x14ac:dyDescent="0.25">
      <c r="Z958" s="196"/>
      <c r="AA958" s="196"/>
      <c r="AB958" s="196"/>
    </row>
    <row r="959" spans="26:28" ht="22.5" hidden="1" customHeight="1" x14ac:dyDescent="0.2">
      <c r="Z959" s="186" t="s">
        <v>1</v>
      </c>
      <c r="AA959" s="186"/>
      <c r="AB959" s="185">
        <f>SUM(U475:U479)</f>
        <v>229.14285714285717</v>
      </c>
    </row>
    <row r="960" spans="26:28" ht="22.5" hidden="1" customHeight="1" x14ac:dyDescent="0.2">
      <c r="Z960" s="186" t="s">
        <v>2</v>
      </c>
      <c r="AA960" s="186"/>
      <c r="AB960" s="185">
        <f>SUM(N475:N479)</f>
        <v>229.14285714285717</v>
      </c>
    </row>
    <row r="961" spans="26:28" ht="22.5" hidden="1" customHeight="1" x14ac:dyDescent="0.2">
      <c r="Z961" s="186" t="s">
        <v>3</v>
      </c>
      <c r="AA961" s="186"/>
      <c r="AB961" s="187">
        <f>IF(SUM(T475:T479)=0,0,+(SUM(T475:T479)/AB959))</f>
        <v>1</v>
      </c>
    </row>
    <row r="962" spans="26:28" ht="22.5" hidden="1" customHeight="1" x14ac:dyDescent="0.2">
      <c r="Z962" s="186" t="s">
        <v>2399</v>
      </c>
      <c r="AA962" s="186"/>
      <c r="AB962" s="198">
        <f>IF(SUM(S475:S479)=0,0,+(SUM(S475:S479)/AB960))</f>
        <v>1</v>
      </c>
    </row>
    <row r="963" spans="26:28" hidden="1" x14ac:dyDescent="0.2"/>
    <row r="964" spans="26:28" ht="13.5" hidden="1" thickBot="1" x14ac:dyDescent="0.25">
      <c r="Z964" s="196" t="s">
        <v>703</v>
      </c>
      <c r="AA964" s="196"/>
      <c r="AB964" s="196"/>
    </row>
    <row r="965" spans="26:28" ht="13.5" hidden="1" thickBot="1" x14ac:dyDescent="0.25">
      <c r="Z965" s="196"/>
      <c r="AA965" s="196"/>
      <c r="AB965" s="196"/>
    </row>
    <row r="966" spans="26:28" ht="22.5" hidden="1" customHeight="1" x14ac:dyDescent="0.2">
      <c r="Z966" s="186" t="s">
        <v>1</v>
      </c>
      <c r="AA966" s="186"/>
      <c r="AB966" s="185">
        <f>SUM(U480:U501)</f>
        <v>460.00000000000006</v>
      </c>
    </row>
    <row r="967" spans="26:28" ht="22.5" hidden="1" customHeight="1" x14ac:dyDescent="0.2">
      <c r="Z967" s="186" t="s">
        <v>2</v>
      </c>
      <c r="AA967" s="186"/>
      <c r="AB967" s="185">
        <f>SUM(N480:N501)</f>
        <v>473.00000000000006</v>
      </c>
    </row>
    <row r="968" spans="26:28" ht="22.5" hidden="1" customHeight="1" x14ac:dyDescent="0.2">
      <c r="Z968" s="186" t="s">
        <v>3</v>
      </c>
      <c r="AA968" s="186"/>
      <c r="AB968" s="187">
        <f>IF(SUM(T480:T501)=0,0,+(SUM(T480:T501)/AB966))</f>
        <v>0.89470666149068334</v>
      </c>
    </row>
    <row r="969" spans="26:28" ht="22.5" hidden="1" customHeight="1" x14ac:dyDescent="0.2">
      <c r="Z969" s="186" t="s">
        <v>2399</v>
      </c>
      <c r="AA969" s="186"/>
      <c r="AB969" s="198">
        <f>IF(SUM(S480:S501)=0,0,+(SUM(S480:S501)/AB967))</f>
        <v>0.87011641498036862</v>
      </c>
    </row>
    <row r="970" spans="26:28" hidden="1" x14ac:dyDescent="0.2"/>
    <row r="971" spans="26:28" ht="13.5" hidden="1" thickBot="1" x14ac:dyDescent="0.25">
      <c r="Z971" s="196" t="s">
        <v>704</v>
      </c>
      <c r="AA971" s="196"/>
      <c r="AB971" s="196"/>
    </row>
    <row r="972" spans="26:28" ht="13.5" hidden="1" thickBot="1" x14ac:dyDescent="0.25">
      <c r="Z972" s="196"/>
      <c r="AA972" s="196"/>
      <c r="AB972" s="196"/>
    </row>
    <row r="973" spans="26:28" ht="22.5" hidden="1" customHeight="1" x14ac:dyDescent="0.2">
      <c r="Z973" s="186" t="s">
        <v>1</v>
      </c>
      <c r="AA973" s="186"/>
      <c r="AB973" s="185">
        <f>SUM(U502:U505)</f>
        <v>81.285714285714292</v>
      </c>
    </row>
    <row r="974" spans="26:28" ht="22.5" hidden="1" customHeight="1" x14ac:dyDescent="0.2">
      <c r="Z974" s="186" t="s">
        <v>2</v>
      </c>
      <c r="AA974" s="186"/>
      <c r="AB974" s="185">
        <f>SUM(N502:N505)</f>
        <v>81.285714285714292</v>
      </c>
    </row>
    <row r="975" spans="26:28" ht="22.5" hidden="1" customHeight="1" x14ac:dyDescent="0.2">
      <c r="Z975" s="186" t="s">
        <v>3</v>
      </c>
      <c r="AA975" s="186"/>
      <c r="AB975" s="187">
        <f>IF(SUM(T502:T505)=0,0,+(SUM(T502:T505)/AB973))</f>
        <v>0.23462214411247798</v>
      </c>
    </row>
    <row r="976" spans="26:28" ht="22.5" hidden="1" customHeight="1" x14ac:dyDescent="0.2">
      <c r="Z976" s="186" t="s">
        <v>2399</v>
      </c>
      <c r="AA976" s="186"/>
      <c r="AB976" s="198">
        <f>IF(SUM(S502:S505)=0,0,+(SUM(S502:S505)/AB974))</f>
        <v>0.23462214411247798</v>
      </c>
    </row>
    <row r="977" spans="26:28" hidden="1" x14ac:dyDescent="0.2"/>
    <row r="978" spans="26:28" ht="13.5" hidden="1" thickBot="1" x14ac:dyDescent="0.25">
      <c r="Z978" s="196" t="s">
        <v>705</v>
      </c>
      <c r="AA978" s="196"/>
      <c r="AB978" s="196"/>
    </row>
    <row r="979" spans="26:28" ht="13.5" hidden="1" thickBot="1" x14ac:dyDescent="0.25">
      <c r="Z979" s="196"/>
      <c r="AA979" s="196"/>
      <c r="AB979" s="196"/>
    </row>
    <row r="980" spans="26:28" ht="22.5" hidden="1" customHeight="1" x14ac:dyDescent="0.2">
      <c r="Z980" s="186" t="s">
        <v>1</v>
      </c>
      <c r="AA980" s="186"/>
      <c r="AB980" s="185">
        <f>SUM(U506:U552)</f>
        <v>1139.7142857142858</v>
      </c>
    </row>
    <row r="981" spans="26:28" ht="22.5" hidden="1" customHeight="1" x14ac:dyDescent="0.2">
      <c r="Z981" s="186" t="s">
        <v>2</v>
      </c>
      <c r="AA981" s="186"/>
      <c r="AB981" s="185">
        <f>SUM(N506:N552)</f>
        <v>1139.7142857142858</v>
      </c>
    </row>
    <row r="982" spans="26:28" ht="22.5" hidden="1" customHeight="1" x14ac:dyDescent="0.2">
      <c r="Z982" s="186" t="s">
        <v>3</v>
      </c>
      <c r="AA982" s="186"/>
      <c r="AB982" s="187">
        <f>IF(SUM(T506:T552)=0,0,+(SUM(T506:T552)/AB980))</f>
        <v>0.85549009776886453</v>
      </c>
    </row>
    <row r="983" spans="26:28" ht="22.5" hidden="1" customHeight="1" x14ac:dyDescent="0.2">
      <c r="Z983" s="186" t="s">
        <v>2399</v>
      </c>
      <c r="AA983" s="186"/>
      <c r="AB983" s="198">
        <f>IF(SUM(S506:S552)=0,0,+(SUM(S506:S552)/AB981))</f>
        <v>0.85549009776886453</v>
      </c>
    </row>
    <row r="984" spans="26:28" hidden="1" x14ac:dyDescent="0.2"/>
    <row r="985" spans="26:28" ht="13.5" hidden="1" thickBot="1" x14ac:dyDescent="0.25">
      <c r="Z985" s="196" t="s">
        <v>706</v>
      </c>
      <c r="AA985" s="196"/>
      <c r="AB985" s="196"/>
    </row>
    <row r="986" spans="26:28" ht="13.5" hidden="1" thickBot="1" x14ac:dyDescent="0.25">
      <c r="Z986" s="196"/>
      <c r="AA986" s="196"/>
      <c r="AB986" s="196"/>
    </row>
    <row r="987" spans="26:28" ht="22.5" hidden="1" customHeight="1" x14ac:dyDescent="0.2">
      <c r="Z987" s="186" t="s">
        <v>1</v>
      </c>
      <c r="AA987" s="186"/>
      <c r="AB987" s="185">
        <f>SUM(U553:U645)</f>
        <v>2618.7142857142844</v>
      </c>
    </row>
    <row r="988" spans="26:28" ht="22.5" hidden="1" customHeight="1" x14ac:dyDescent="0.2">
      <c r="Z988" s="186" t="s">
        <v>2</v>
      </c>
      <c r="AA988" s="186"/>
      <c r="AB988" s="185">
        <f>SUM(N553:N645)</f>
        <v>2666.5714285714271</v>
      </c>
    </row>
    <row r="989" spans="26:28" ht="22.5" hidden="1" customHeight="1" x14ac:dyDescent="0.2">
      <c r="Z989" s="186" t="s">
        <v>3</v>
      </c>
      <c r="AA989" s="186"/>
      <c r="AB989" s="187">
        <f>IF(SUM(T553:T645)=0,0,+(SUM(T553:T645)/AB987))</f>
        <v>0.72757623697561513</v>
      </c>
    </row>
    <row r="990" spans="26:28" ht="22.5" hidden="1" customHeight="1" x14ac:dyDescent="0.2">
      <c r="Z990" s="186" t="s">
        <v>2399</v>
      </c>
      <c r="AA990" s="186"/>
      <c r="AB990" s="198">
        <f>IF(SUM(S553:S645)=0,0,+(SUM(S553:S645)/AB988))</f>
        <v>0.71451837565627352</v>
      </c>
    </row>
    <row r="991" spans="26:28" hidden="1" x14ac:dyDescent="0.2"/>
    <row r="992" spans="26:28" hidden="1" x14ac:dyDescent="0.2"/>
    <row r="993" hidden="1" x14ac:dyDescent="0.2"/>
    <row r="994" hidden="1" x14ac:dyDescent="0.2"/>
    <row r="995" hidden="1" x14ac:dyDescent="0.2"/>
    <row r="996" hidden="1" x14ac:dyDescent="0.2"/>
    <row r="997" hidden="1" x14ac:dyDescent="0.2"/>
    <row r="998" hidden="1" x14ac:dyDescent="0.2"/>
    <row r="999" hidden="1" x14ac:dyDescent="0.2"/>
  </sheetData>
  <sheetProtection algorithmName="SHA-512" hashValue="QXjlpTM8LIW6P2fjqt64Ofii+HUeGU0+Tm6ohivoJUWMaGUOuPaEqlJ7x07LbkNes5BTKj4m36mdaK7TMwtmIw==" saltValue="9RvpaUB2j40TZ3ORW7QwLw==" spinCount="100000" sheet="1" objects="1" scenarios="1"/>
  <autoFilter ref="A1:AB647" xr:uid="{00000000-0009-0000-0000-000002000000}"/>
  <mergeCells count="259">
    <mergeCell ref="Z691:AB692"/>
    <mergeCell ref="Z693:AA693"/>
    <mergeCell ref="Z694:AA694"/>
    <mergeCell ref="Z695:AA695"/>
    <mergeCell ref="Z696:AA696"/>
    <mergeCell ref="I661:X661"/>
    <mergeCell ref="Z789:AB790"/>
    <mergeCell ref="Z791:AA791"/>
    <mergeCell ref="Z792:AA792"/>
    <mergeCell ref="Z773:AA773"/>
    <mergeCell ref="Z775:AB776"/>
    <mergeCell ref="Z777:AA777"/>
    <mergeCell ref="Z778:AA778"/>
    <mergeCell ref="Z779:AA779"/>
    <mergeCell ref="Z780:AA780"/>
    <mergeCell ref="Z724:AA724"/>
    <mergeCell ref="Z684:AB685"/>
    <mergeCell ref="Z686:AA686"/>
    <mergeCell ref="Z687:AA687"/>
    <mergeCell ref="Z688:AA688"/>
    <mergeCell ref="Z689:AA689"/>
    <mergeCell ref="Z663:AB664"/>
    <mergeCell ref="Z665:AA665"/>
    <mergeCell ref="Z666:AA666"/>
    <mergeCell ref="Z793:AA793"/>
    <mergeCell ref="Z794:AA794"/>
    <mergeCell ref="Z743:AA743"/>
    <mergeCell ref="Z744:AA744"/>
    <mergeCell ref="Z745:AA745"/>
    <mergeCell ref="Z747:AB748"/>
    <mergeCell ref="Z749:AA749"/>
    <mergeCell ref="Z750:AA750"/>
    <mergeCell ref="Z751:AA751"/>
    <mergeCell ref="Z752:AA752"/>
    <mergeCell ref="Z761:AB762"/>
    <mergeCell ref="Z763:AA763"/>
    <mergeCell ref="Z764:AA764"/>
    <mergeCell ref="Z765:AA765"/>
    <mergeCell ref="Z766:AA766"/>
    <mergeCell ref="Z782:AB783"/>
    <mergeCell ref="Z784:AA784"/>
    <mergeCell ref="Z785:AA785"/>
    <mergeCell ref="Z786:AA786"/>
    <mergeCell ref="Z787:AA787"/>
    <mergeCell ref="Z768:AB769"/>
    <mergeCell ref="Z770:AA770"/>
    <mergeCell ref="Z771:AA771"/>
    <mergeCell ref="Z772:AA772"/>
    <mergeCell ref="Z659:AA659"/>
    <mergeCell ref="Z661:AA661"/>
    <mergeCell ref="Z660:AA660"/>
    <mergeCell ref="Z754:AB755"/>
    <mergeCell ref="Z756:AA756"/>
    <mergeCell ref="Z757:AA757"/>
    <mergeCell ref="Z758:AA758"/>
    <mergeCell ref="Z759:AA759"/>
    <mergeCell ref="Z740:AB741"/>
    <mergeCell ref="Z742:AA742"/>
    <mergeCell ref="Z733:AB734"/>
    <mergeCell ref="Z735:AA735"/>
    <mergeCell ref="Z736:AA736"/>
    <mergeCell ref="Z737:AA737"/>
    <mergeCell ref="Z738:AA738"/>
    <mergeCell ref="Z726:AB727"/>
    <mergeCell ref="Z728:AA728"/>
    <mergeCell ref="Z729:AA729"/>
    <mergeCell ref="Z730:AA730"/>
    <mergeCell ref="Z731:AA731"/>
    <mergeCell ref="Z719:AB720"/>
    <mergeCell ref="Z721:AA721"/>
    <mergeCell ref="Z722:AA722"/>
    <mergeCell ref="Z723:AA723"/>
    <mergeCell ref="Z820:AA820"/>
    <mergeCell ref="Z821:AA821"/>
    <mergeCell ref="Z822:AA822"/>
    <mergeCell ref="Z824:AB825"/>
    <mergeCell ref="Z796:AB797"/>
    <mergeCell ref="Z798:AA798"/>
    <mergeCell ref="Z799:AA799"/>
    <mergeCell ref="Z800:AA800"/>
    <mergeCell ref="Z801:AA801"/>
    <mergeCell ref="Z803:AB804"/>
    <mergeCell ref="Z805:AA805"/>
    <mergeCell ref="Z806:AA806"/>
    <mergeCell ref="Z807:AA807"/>
    <mergeCell ref="Z808:AA808"/>
    <mergeCell ref="Z810:AB811"/>
    <mergeCell ref="Z812:AA812"/>
    <mergeCell ref="Z813:AA813"/>
    <mergeCell ref="Z814:AA814"/>
    <mergeCell ref="Z815:AA815"/>
    <mergeCell ref="Z819:AA819"/>
    <mergeCell ref="Z817:AB818"/>
    <mergeCell ref="Z903:AA903"/>
    <mergeCell ref="Z904:AA904"/>
    <mergeCell ref="Z905:AA905"/>
    <mergeCell ref="Z887:AB888"/>
    <mergeCell ref="Z880:AB881"/>
    <mergeCell ref="Z882:AA882"/>
    <mergeCell ref="Z883:AA883"/>
    <mergeCell ref="Z884:AA884"/>
    <mergeCell ref="Z885:AA885"/>
    <mergeCell ref="Z889:AA889"/>
    <mergeCell ref="Z890:AA890"/>
    <mergeCell ref="Z891:AA891"/>
    <mergeCell ref="Z892:AA892"/>
    <mergeCell ref="Z894:AB895"/>
    <mergeCell ref="Z897:AA897"/>
    <mergeCell ref="Z898:AA898"/>
    <mergeCell ref="Z899:AA899"/>
    <mergeCell ref="Z901:AB902"/>
    <mergeCell ref="Z863:AA863"/>
    <mergeCell ref="Z656:AB657"/>
    <mergeCell ref="Z658:AA658"/>
    <mergeCell ref="Z906:AA906"/>
    <mergeCell ref="Z848:AA848"/>
    <mergeCell ref="Z849:AA849"/>
    <mergeCell ref="Z850:AA850"/>
    <mergeCell ref="Z852:AB853"/>
    <mergeCell ref="Z854:AA854"/>
    <mergeCell ref="Z855:AA855"/>
    <mergeCell ref="Z856:AA856"/>
    <mergeCell ref="Z829:AA829"/>
    <mergeCell ref="Z831:AB832"/>
    <mergeCell ref="Z833:AA833"/>
    <mergeCell ref="Z834:AA834"/>
    <mergeCell ref="Z835:AA835"/>
    <mergeCell ref="Z836:AA836"/>
    <mergeCell ref="Z826:AA826"/>
    <mergeCell ref="Z827:AA827"/>
    <mergeCell ref="Z828:AA828"/>
    <mergeCell ref="Z896:AA896"/>
    <mergeCell ref="Z843:AA843"/>
    <mergeCell ref="Z857:AA857"/>
    <mergeCell ref="Z859:AB860"/>
    <mergeCell ref="Z878:AA878"/>
    <mergeCell ref="Z875:AA875"/>
    <mergeCell ref="Z876:AA876"/>
    <mergeCell ref="Z877:AA877"/>
    <mergeCell ref="Z866:AB867"/>
    <mergeCell ref="Z868:AA868"/>
    <mergeCell ref="Z869:AA869"/>
    <mergeCell ref="Z870:AA870"/>
    <mergeCell ref="Z871:AA871"/>
    <mergeCell ref="Z873:AB874"/>
    <mergeCell ref="A646:R646"/>
    <mergeCell ref="A647:Q647"/>
    <mergeCell ref="A660:E660"/>
    <mergeCell ref="F660:G660"/>
    <mergeCell ref="A657:G657"/>
    <mergeCell ref="I657:V657"/>
    <mergeCell ref="A658:E658"/>
    <mergeCell ref="F658:G658"/>
    <mergeCell ref="A656:G656"/>
    <mergeCell ref="K653:M653"/>
    <mergeCell ref="K651:M651"/>
    <mergeCell ref="K650:M650"/>
    <mergeCell ref="A659:E659"/>
    <mergeCell ref="F659:G659"/>
    <mergeCell ref="I660:X660"/>
    <mergeCell ref="K652:M652"/>
    <mergeCell ref="I658:X658"/>
    <mergeCell ref="I659:X659"/>
    <mergeCell ref="Z990:AA990"/>
    <mergeCell ref="Z978:AB979"/>
    <mergeCell ref="Z980:AA980"/>
    <mergeCell ref="Z981:AA981"/>
    <mergeCell ref="Z982:AA982"/>
    <mergeCell ref="Z983:AA983"/>
    <mergeCell ref="Z959:AA959"/>
    <mergeCell ref="Z960:AA960"/>
    <mergeCell ref="Z961:AA961"/>
    <mergeCell ref="Z962:AA962"/>
    <mergeCell ref="Z964:AB965"/>
    <mergeCell ref="Z966:AA966"/>
    <mergeCell ref="Z967:AA967"/>
    <mergeCell ref="Z968:AA968"/>
    <mergeCell ref="Z969:AA969"/>
    <mergeCell ref="Z985:AB986"/>
    <mergeCell ref="Z987:AA987"/>
    <mergeCell ref="Z988:AA988"/>
    <mergeCell ref="Z989:AA989"/>
    <mergeCell ref="Z971:AB972"/>
    <mergeCell ref="Z973:AA973"/>
    <mergeCell ref="Z974:AA974"/>
    <mergeCell ref="Z975:AA975"/>
    <mergeCell ref="Z976:AA976"/>
    <mergeCell ref="Z939:AA939"/>
    <mergeCell ref="Z940:AA940"/>
    <mergeCell ref="Z955:AA955"/>
    <mergeCell ref="Z957:AB958"/>
    <mergeCell ref="Z943:AB944"/>
    <mergeCell ref="Z945:AA945"/>
    <mergeCell ref="Z946:AA946"/>
    <mergeCell ref="Z947:AA947"/>
    <mergeCell ref="Z948:AA948"/>
    <mergeCell ref="Z950:AB951"/>
    <mergeCell ref="Z952:AA952"/>
    <mergeCell ref="Z953:AA953"/>
    <mergeCell ref="Z954:AA954"/>
    <mergeCell ref="Z941:AA941"/>
    <mergeCell ref="Z927:AA927"/>
    <mergeCell ref="Z908:AB909"/>
    <mergeCell ref="Z933:AA933"/>
    <mergeCell ref="Z934:AA934"/>
    <mergeCell ref="Z938:AA938"/>
    <mergeCell ref="Z915:AB916"/>
    <mergeCell ref="Z917:AA917"/>
    <mergeCell ref="Z918:AA918"/>
    <mergeCell ref="Z919:AA919"/>
    <mergeCell ref="Z920:AA920"/>
    <mergeCell ref="Z922:AB923"/>
    <mergeCell ref="Z924:AA924"/>
    <mergeCell ref="Z925:AA925"/>
    <mergeCell ref="Z926:AA926"/>
    <mergeCell ref="Z929:AB930"/>
    <mergeCell ref="Z931:AA931"/>
    <mergeCell ref="Z932:AA932"/>
    <mergeCell ref="Z936:AB937"/>
    <mergeCell ref="Z910:AA910"/>
    <mergeCell ref="Z911:AA911"/>
    <mergeCell ref="Z912:AA912"/>
    <mergeCell ref="Z913:AA913"/>
    <mergeCell ref="Z864:AA864"/>
    <mergeCell ref="Z710:AA710"/>
    <mergeCell ref="Z712:AB713"/>
    <mergeCell ref="Z714:AA714"/>
    <mergeCell ref="Z715:AA715"/>
    <mergeCell ref="Z716:AA716"/>
    <mergeCell ref="Z717:AA717"/>
    <mergeCell ref="Z698:AB699"/>
    <mergeCell ref="Z700:AA700"/>
    <mergeCell ref="Z701:AA701"/>
    <mergeCell ref="Z702:AA702"/>
    <mergeCell ref="Z703:AA703"/>
    <mergeCell ref="Z705:AB706"/>
    <mergeCell ref="Z707:AA707"/>
    <mergeCell ref="Z708:AA708"/>
    <mergeCell ref="Z709:AA709"/>
    <mergeCell ref="Z838:AB839"/>
    <mergeCell ref="Z840:AA840"/>
    <mergeCell ref="Z841:AA841"/>
    <mergeCell ref="Z842:AA842"/>
    <mergeCell ref="Z861:AA861"/>
    <mergeCell ref="Z862:AA862"/>
    <mergeCell ref="Z845:AB846"/>
    <mergeCell ref="Z847:AA847"/>
    <mergeCell ref="Z680:AA680"/>
    <mergeCell ref="Z681:AA681"/>
    <mergeCell ref="Z682:AA682"/>
    <mergeCell ref="Z667:AA667"/>
    <mergeCell ref="Z668:AA668"/>
    <mergeCell ref="Z670:AB671"/>
    <mergeCell ref="Z672:AA672"/>
    <mergeCell ref="Z673:AA673"/>
    <mergeCell ref="Z674:AA674"/>
    <mergeCell ref="Z675:AA675"/>
    <mergeCell ref="Z677:AB678"/>
    <mergeCell ref="Z679:AA679"/>
  </mergeCells>
  <phoneticPr fontId="7" type="noConversion"/>
  <conditionalFormatting sqref="A2:A645">
    <cfRule type="duplicateValues" dxfId="30" priority="6162"/>
    <cfRule type="duplicateValues" dxfId="29" priority="6164"/>
    <cfRule type="duplicateValues" dxfId="28" priority="6165"/>
  </conditionalFormatting>
  <conditionalFormatting sqref="A646:A1048576 A1">
    <cfRule type="duplicateValues" dxfId="27" priority="4507"/>
    <cfRule type="duplicateValues" dxfId="26" priority="4530"/>
    <cfRule type="duplicateValues" dxfId="25" priority="5455"/>
  </conditionalFormatting>
  <conditionalFormatting sqref="A1:AK1 A646:XFD649 A650:J653 A654:XFD654 A655:Y657 A658:XFD662 A663:Y668 A669:XFD669 A670:Y675 A676:XFD676 A677:Y682 A683:XFD683 A684:Y689 A690:XFD690 A691:Y696 A697:XFD697 A698:Y703 A704:XFD704 A705:Y710 A711:XFD711 A712:Y717 A718:XFD718 A719:Y724 A725:XFD725 A726:Y731 A732:XFD732 A733:Y738 A739:XFD739 A740:Y745 A746:XFD746 A747:Y752 A753:XFD753 A754:Y759 A760:XFD760 A761:Y766 A767:XFD767 A768:Y773 A774:XFD774 A775:Y780 A781:XFD781 A782:Y787 A788:XFD788 A789:Y794 A795:XFD795 A796:Y801 A802:XFD802 A803:Y808 A809:XFD809 A810:Y815 A816:XFD816 A817:Y822 A823:XFD823 A824:Y829 A830:XFD830 A831:Y836 A837:XFD837 A838:Y843 A844:XFD844 A845:Y850 A851:XFD851 A852:Y857 A858:XFD858 A859:Y864 A865:XFD865 A866:Y871 A872:XFD872 A873:Y878 A879:XFD879 A880:Y885 A886:XFD886 A887:Y892 A893:XFD893 A894:Y899 A900:XFD900 A901:Y906 A907:XFD907 A908:Y913 A914:XFD914 A915:Y920 A921:XFD921 A922:Y927 A928:XFD928 A929:Y934 A935:XFD935 A936:Y941 A942:XFD942 A943:Y948 A949:XFD949 A950:Y955 A956:XFD956 A957:Y962 A963:XFD963 A964:Y969 A970:XFD970 A971:Y990 A991:XFD1048576 W2:X645 AN1:XFD1 AG2:XFD645 N650:XFD653 AC655:XFD657 AC663:XFD668 AC670:XFD675 AC677:XFD682 AC684:XFD689 AC691:XFD696 AC698:XFD703 AC705:XFD710 AC712:XFD717 AC719:XFD724 AC726:XFD731 AC733:XFD738 AC740:XFD745 AC747:XFD752 AC754:XFD759 AC761:XFD766 AC768:XFD773 AC775:XFD780 AC782:XFD787 AC789:XFD794 AC796:XFD801 AC803:XFD808 AC810:XFD815 AC817:XFD822 AC824:XFD829 AC831:XFD836 AC838:XFD843 AC845:XFD850 AC852:XFD857 AC859:XFD864 AC866:XFD871 AC873:XFD878 AC880:XFD885 AC887:XFD892 AC894:XFD899 AC901:XFD906 AC908:XFD913 AC915:XFD920 AC922:XFD927 AC929:XFD934 AC936:XFD941 AC943:XFD948 AC950:XFD955 AC957:XFD962 AC964:XFD969 AC971:XFD990 Z977:AB977">
    <cfRule type="containsErrors" dxfId="24" priority="6110">
      <formula>ISERROR(A1)</formula>
    </cfRule>
  </conditionalFormatting>
  <conditionalFormatting sqref="D2:D56">
    <cfRule type="containsErrors" dxfId="23" priority="5">
      <formula>ISERROR(D2)</formula>
    </cfRule>
  </conditionalFormatting>
  <conditionalFormatting sqref="D92:G92">
    <cfRule type="cellIs" dxfId="22" priority="556" operator="equal">
      <formula>0</formula>
    </cfRule>
  </conditionalFormatting>
  <conditionalFormatting sqref="D101:M101">
    <cfRule type="cellIs" dxfId="21" priority="573" operator="equal">
      <formula>0</formula>
    </cfRule>
  </conditionalFormatting>
  <conditionalFormatting sqref="F2:M56">
    <cfRule type="containsErrors" dxfId="20" priority="2">
      <formula>ISERROR(F2)</formula>
    </cfRule>
  </conditionalFormatting>
  <conditionalFormatting sqref="K367:K368">
    <cfRule type="cellIs" dxfId="19" priority="1520" operator="equal">
      <formula>0</formula>
    </cfRule>
  </conditionalFormatting>
  <conditionalFormatting sqref="N2:N89">
    <cfRule type="cellIs" dxfId="18" priority="553" operator="equal">
      <formula>0</formula>
    </cfRule>
  </conditionalFormatting>
  <conditionalFormatting sqref="N91:N116">
    <cfRule type="cellIs" dxfId="17" priority="545" operator="equal">
      <formula>0</formula>
    </cfRule>
  </conditionalFormatting>
  <conditionalFormatting sqref="N156:N426">
    <cfRule type="cellIs" dxfId="16" priority="484" operator="equal">
      <formula>0</formula>
    </cfRule>
  </conditionalFormatting>
  <conditionalFormatting sqref="N439">
    <cfRule type="cellIs" dxfId="15" priority="1693" operator="equal">
      <formula>0</formula>
    </cfRule>
  </conditionalFormatting>
  <conditionalFormatting sqref="N441:N448">
    <cfRule type="cellIs" dxfId="14" priority="1696" operator="equal">
      <formula>0</formula>
    </cfRule>
  </conditionalFormatting>
  <conditionalFormatting sqref="N460:N467">
    <cfRule type="cellIs" dxfId="13" priority="1700" operator="equal">
      <formula>0</formula>
    </cfRule>
  </conditionalFormatting>
  <conditionalFormatting sqref="N488:N489">
    <cfRule type="cellIs" dxfId="12" priority="1701" operator="equal">
      <formula>0</formula>
    </cfRule>
  </conditionalFormatting>
  <conditionalFormatting sqref="P2:P56">
    <cfRule type="containsErrors" dxfId="11" priority="1">
      <formula>ISERROR(P2)</formula>
    </cfRule>
  </conditionalFormatting>
  <conditionalFormatting sqref="Q2:Q645">
    <cfRule type="cellIs" dxfId="10" priority="1709" operator="equal">
      <formula>0</formula>
    </cfRule>
  </conditionalFormatting>
  <conditionalFormatting sqref="W2:W645">
    <cfRule type="expression" dxfId="9" priority="6" stopIfTrue="1">
      <formula>W2="CUMPLIDA"</formula>
    </cfRule>
    <cfRule type="expression" dxfId="8" priority="7" stopIfTrue="1">
      <formula>W2="CON AVANCE"</formula>
    </cfRule>
    <cfRule type="expression" dxfId="7" priority="8">
      <formula>W2="EN TERMINO"</formula>
    </cfRule>
    <cfRule type="expression" dxfId="6" priority="9" stopIfTrue="1">
      <formula>W2="PRÓXIMA A VENCER"</formula>
    </cfRule>
    <cfRule type="expression" dxfId="5" priority="10" stopIfTrue="1">
      <formula>W2="VENCIDA"</formula>
    </cfRule>
  </conditionalFormatting>
  <conditionalFormatting sqref="X2:X645">
    <cfRule type="expression" dxfId="4" priority="11">
      <formula>$AD2=1</formula>
    </cfRule>
    <cfRule type="expression" dxfId="3" priority="12">
      <formula>$AD2=5</formula>
    </cfRule>
    <cfRule type="expression" dxfId="2" priority="13">
      <formula>$AD2=4</formula>
    </cfRule>
    <cfRule type="expression" dxfId="1" priority="14" stopIfTrue="1">
      <formula>$AD2=3</formula>
    </cfRule>
    <cfRule type="expression" dxfId="0" priority="15">
      <formula>$AD2=2</formula>
    </cfRule>
  </conditionalFormatting>
  <dataValidations count="5">
    <dataValidation type="whole" operator="greaterThanOrEqual" allowBlank="1" showInputMessage="1" showErrorMessage="1" sqref="JP451 TL451 ADH451 AND451 AWZ451 BGV451 BQR451 CAN451 CKJ451 CUF451 DEB451 DNX451 DXT451 EHP451 ERL451 FBH451 FLD451 FUZ451 GEV451 GOR451 GYN451 HIJ451 HSF451 ICB451 ILX451 IVT451 JFP451 JPL451 JZH451 KJD451 KSZ451 LCV451 LMR451 LWN451 MGJ451 MQF451 NAB451 NJX451 NTT451 ODP451 ONL451 OXH451 PHD451 PQZ451 QAV451 QKR451 QUN451 REJ451 ROF451 RYB451 SHX451 SRT451 TBP451 TLL451 TVH451 UFD451 UOZ451 UYV451 VIR451 VSN451 WCJ451 WMF451 WWB451 JP557:JP558 TL557:TL558 ADH557:ADH558 AND557:AND558 AWZ557:AWZ558 BGV557:BGV558 BQR557:BQR558 CAN557:CAN558 CKJ557:CKJ558 CUF557:CUF558 DEB557:DEB558 DNX557:DNX558 DXT557:DXT558 EHP557:EHP558 ERL557:ERL558 FBH557:FBH558 FLD557:FLD558 FUZ557:FUZ558 GEV557:GEV558 GOR557:GOR558 GYN557:GYN558 HIJ557:HIJ558 HSF557:HSF558 ICB557:ICB558 ILX557:ILX558 IVT557:IVT558 JFP557:JFP558 JPL557:JPL558 JZH557:JZH558 KJD557:KJD558 KSZ557:KSZ558 LCV557:LCV558 LMR557:LMR558 LWN557:LWN558 MGJ557:MGJ558 MQF557:MQF558 NAB557:NAB558 NJX557:NJX558 NTT557:NTT558 ODP557:ODP558 ONL557:ONL558 OXH557:OXH558 PHD557:PHD558 PQZ557:PQZ558 QAV557:QAV558 QKR557:QKR558 QUN557:QUN558 REJ557:REJ558 ROF557:ROF558 RYB557:RYB558 SHX557:SHX558 SRT557:SRT558 TBP557:TBP558 TLL557:TLL558 TVH557:TVH558 UFD557:UFD558 UOZ557:UOZ558 UYV557:UYV558 VIR557:VIR558 VSN557:VSN558 WCJ557:WCJ558 WMF557:WMF558 WWB557:WWB558 WWB560 WMF560 WCJ560 VSN560 VIR560 UYV560 UOZ560 UFD560 TVH560 TLL560 TBP560 SRT560 SHX560 RYB560 ROF560 REJ560 QUN560 QKR560 QAV560 PQZ560 PHD560 OXH560 ONL560 ODP560 NTT560 NJX560 NAB560 MQF560 MGJ560 LWN560 LMR560 LCV560 KSZ560 KJD560 JZH560 JPL560 JFP560 IVT560 ILX560 ICB560 HSF560 HIJ560 GYN560 GOR560 GEV560 FUZ560 FLD560 FBH560 ERL560 EHP560 DXT560 DNX560 DEB560 CUF560 CKJ560 CAN560 BQR560 BGV560 AWZ560 AND560 ADH560 TL560 JP560 VIQ568:VIR645 VSM568:VSN645 JJ533:JJ534 TF533:TF534 ADB533:ADB534 AMX533:AMX534 AWT533:AWT534 BGP533:BGP534 BQL533:BQL534 CAH533:CAH534 CKD533:CKD534 CTZ533:CTZ534 DDV533:DDV534 DNR533:DNR534 DXN533:DXN534 EHJ533:EHJ534 ERF533:ERF534 FBB533:FBB534 FKX533:FKX534 FUT533:FUT534 GEP533:GEP534 GOL533:GOL534 GYH533:GYH534 HID533:HID534 HRZ533:HRZ534 IBV533:IBV534 ILR533:ILR534 IVN533:IVN534 JFJ533:JFJ534 JPF533:JPF534 JZB533:JZB534 KIX533:KIX534 KST533:KST534 LCP533:LCP534 LML533:LML534 LWH533:LWH534 MGD533:MGD534 MPZ533:MPZ534 MZV533:MZV534 NJR533:NJR534 NTN533:NTN534 ODJ533:ODJ534 ONF533:ONF534 OXB533:OXB534 PGX533:PGX534 PQT533:PQT534 QAP533:QAP534 QKL533:QKL534 QUH533:QUH534 RED533:RED534 RNZ533:RNZ534 RXV533:RXV534 SHR533:SHR534 SRN533:SRN534 TBJ533:TBJ534 TLF533:TLF534 TVB533:TVB534 UEX533:UEX534 UOT533:UOT534 UYP533:UYP534 VIL533:VIL534 VSH533:VSH534 WCD533:WCD534 WLZ533:WLZ534 WVV533:WVV534 JP469:JP470 TL469:TL470 ADH469:ADH470 AND469:AND470 AWZ469:AWZ470 BGV469:BGV470 BQR469:BQR470 CAN469:CAN470 CKJ469:CKJ470 CUF469:CUF470 DEB469:DEB470 DNX469:DNX470 DXT469:DXT470 EHP469:EHP470 ERL469:ERL470 FBH469:FBH470 FLD469:FLD470 FUZ469:FUZ470 GEV469:GEV470 GOR469:GOR470 GYN469:GYN470 HIJ469:HIJ470 HSF469:HSF470 ICB469:ICB470 ILX469:ILX470 IVT469:IVT470 JFP469:JFP470 JPL469:JPL470 JZH469:JZH470 KJD469:KJD470 KSZ469:KSZ470 LCV469:LCV470 LMR469:LMR470 LWN469:LWN470 MGJ469:MGJ470 MQF469:MQF470 NAB469:NAB470 NJX469:NJX470 NTT469:NTT470 ODP469:ODP470 ONL469:ONL470 OXH469:OXH470 PHD469:PHD470 PQZ469:PQZ470 QAV469:QAV470 QKR469:QKR470 QUN469:QUN470 REJ469:REJ470 ROF469:ROF470 RYB469:RYB470 SHX469:SHX470 SRT469:SRT470 TBP469:TBP470 TLL469:TLL470 TVH469:TVH470 UFD469:UFD470 UOZ469:UOZ470 UYV469:UYV470 VIR469:VIR470 VSN469:VSN470 WCJ469:WCJ470 WMF469:WMF470 WWB469:WWB470 WWB424:WWB426 WMF424:WMF426 WCJ424:WCJ426 VSN424:VSN426 VIR424:VIR426 UYV424:UYV426 UOZ424:UOZ426 UFD424:UFD426 TVH424:TVH426 TLL424:TLL426 TBP424:TBP426 SRT424:SRT426 SHX424:SHX426 RYB424:RYB426 ROF424:ROF426 REJ424:REJ426 QUN424:QUN426 QKR424:QKR426 QAV424:QAV426 PQZ424:PQZ426 PHD424:PHD426 OXH424:OXH426 ONL424:ONL426 ODP424:ODP426 NTT424:NTT426 NJX424:NJX426 NAB424:NAB426 MQF424:MQF426 MGJ424:MGJ426 LWN424:LWN426 LMR424:LMR426 LCV424:LCV426 KSZ424:KSZ426 KJD424:KJD426 JZH424:JZH426 JPL424:JPL426 JFP424:JFP426 IVT424:IVT426 ILX424:ILX426 ICB424:ICB426 HSF424:HSF426 HIJ424:HIJ426 GYN424:GYN426 GOR424:GOR426 GEV424:GEV426 FUZ424:FUZ426 FLD424:FLD426 FBH424:FBH426 ERL424:ERL426 EHP424:EHP426 DXT424:DXT426 DNX424:DNX426 DEB424:DEB426 CUF424:CUF426 CKJ424:CKJ426 CAN424:CAN426 BQR424:BQR426 BGV424:BGV426 AWZ424:AWZ426 AND424:AND426 ADH424:ADH426 TL424:TL426 JP424:JP426 WCI568:WCJ645 JP455 TL455 ADH455 AND455 AWZ455 BGV455 BQR455 CAN455 CKJ455 CUF455 DEB455 DNX455 DXT455 EHP455 ERL455 FBH455 FLD455 FUZ455 GEV455 GOR455 GYN455 HIJ455 HSF455 ICB455 ILX455 IVT455 JFP455 JPL455 JZH455 KJD455 KSZ455 LCV455 LMR455 LWN455 MGJ455 MQF455 NAB455 NJX455 NTT455 ODP455 ONL455 OXH455 PHD455 PQZ455 QAV455 QKR455 QUN455 REJ455 ROF455 RYB455 SHX455 SRT455 TBP455 TLL455 TVH455 UFD455 UOZ455 UYV455 VIR455 VSN455 WCJ455 WMF455 WWB455 WWB509:WWB512 WMF509:WMF512 WCJ509:WCJ512 VSN509:VSN512 VIR509:VIR512 UYV509:UYV512 UOZ509:UOZ512 UFD509:UFD512 TVH509:TVH512 TLL509:TLL512 TBP509:TBP512 SRT509:SRT512 SHX509:SHX512 RYB509:RYB512 ROF509:ROF512 REJ509:REJ512 QUN509:QUN512 QKR509:QKR512 QAV509:QAV512 PQZ509:PQZ512 PHD509:PHD512 OXH509:OXH512 ONL509:ONL512 ODP509:ODP512 NTT509:NTT512 NJX509:NJX512 NAB509:NAB512 MQF509:MQF512 MGJ509:MGJ512 LWN509:LWN512 LMR509:LMR512 LCV509:LCV512 KSZ509:KSZ512 KJD509:KJD512 JZH509:JZH512 JPL509:JPL512 JFP509:JFP512 IVT509:IVT512 ILX509:ILX512 ICB509:ICB512 HSF509:HSF512 HIJ509:HIJ512 GYN509:GYN512 GOR509:GOR512 GEV509:GEV512 FUZ509:FUZ512 FLD509:FLD512 FBH509:FBH512 ERL509:ERL512 EHP509:EHP512 DXT509:DXT512 DNX509:DNX512 DEB509:DEB512 CUF509:CUF512 CKJ509:CKJ512 CAN509:CAN512 BQR509:BQR512 BGV509:BGV512 AWZ509:AWZ512 AND509:AND512 ADH509:ADH512 TL509:TL512 JP509:JP512 JP497:JP498 TL497:TL498 ADH497:ADH498 AND497:AND498 AWZ497:AWZ498 BGV497:BGV498 BQR497:BQR498 CAN497:CAN498 CKJ497:CKJ498 CUF497:CUF498 DEB497:DEB498 DNX497:DNX498 DXT497:DXT498 EHP497:EHP498 ERL497:ERL498 FBH497:FBH498 FLD497:FLD498 FUZ497:FUZ498 GEV497:GEV498 GOR497:GOR498 GYN497:GYN498 HIJ497:HIJ498 HSF497:HSF498 ICB497:ICB498 ILX497:ILX498 IVT497:IVT498 JFP497:JFP498 JPL497:JPL498 JZH497:JZH498 KJD497:KJD498 KSZ497:KSZ498 LCV497:LCV498 LMR497:LMR498 LWN497:LWN498 MGJ497:MGJ498 MQF497:MQF498 NAB497:NAB498 NJX497:NJX498 NTT497:NTT498 ODP497:ODP498 ONL497:ONL498 OXH497:OXH498 PHD497:PHD498 PQZ497:PQZ498 QAV497:QAV498 QKR497:QKR498 QUN497:QUN498 REJ497:REJ498 ROF497:ROF498 RYB497:RYB498 SHX497:SHX498 SRT497:SRT498 TBP497:TBP498 TLL497:TLL498 TVH497:TVH498 UFD497:UFD498 UOZ497:UOZ498 UYV497:UYV498 VIR497:VIR498 VSN497:VSN498 WCJ497:WCJ498 WMF497:WMF498 WWB497:WWB498 RYB539:RYB548 REJ539:REJ548 ROF539:ROF548 WWB539:WWB548 SHX539:SHX548 SRT539:SRT548 TBP539:TBP548 TLL539:TLL548 TVH539:TVH548 UFD539:UFD548 UOZ539:UOZ548 UYV539:UYV548 VIR539:VIR548 VSN539:VSN548 WCJ539:WCJ548 WMF539:WMF548 JP539:JP548 TL539:TL548 ADH539:ADH548 AND539:AND548 AWZ539:AWZ548 BGV539:BGV548 BQR539:BQR548 CAN539:CAN548 CKJ539:CKJ548 CUF539:CUF548 DEB539:DEB548 DNX539:DNX548 DXT539:DXT548 EHP539:EHP548 ERL539:ERL548 FBH539:FBH548 FLD539:FLD548 FUZ539:FUZ548 GEV539:GEV548 GOR539:GOR548 GYN539:GYN548 HIJ539:HIJ548 HSF539:HSF548 ICB539:ICB548 ILX539:ILX548 IVT539:IVT548 JFP539:JFP548 JPL539:JPL548 JZH539:JZH548 KJD539:KJD548 KSZ539:KSZ548 LCV539:LCV548 LMR539:LMR548 LWN539:LWN548 MGJ539:MGJ548 MQF539:MQF548 NAB539:NAB548 NJX539:NJX548 NTT539:NTT548 ODP539:ODP548 ONL539:ONL548 OXH539:OXH548 PHD539:PHD548 PQZ539:PQZ548 QAV539:QAV548 QKR539:QKR548 QUN539:QUN548 WVV536:WVV543 WLZ536:WLZ543 WCD536:WCD543 VSH536:VSH543 VIL536:VIL543 UYP536:UYP543 UOT536:UOT543 UEX536:UEX543 TVB536:TVB543 TLF536:TLF543 TBJ536:TBJ543 SRN536:SRN543 SHR536:SHR543 RXV536:RXV543 RNZ536:RNZ543 RED536:RED543 QUH536:QUH543 QKL536:QKL543 QAP536:QAP543 PQT536:PQT543 PGX536:PGX543 OXB536:OXB543 ONF536:ONF543 ODJ536:ODJ543 NTN536:NTN543 NJR536:NJR543 MZV536:MZV543 MPZ536:MPZ543 MGD536:MGD543 LWH536:LWH543 LML536:LML543 LCP536:LCP543 KST536:KST543 KIX536:KIX543 JZB536:JZB543 JPF536:JPF543 JFJ536:JFJ543 IVN536:IVN543 ILR536:ILR543 IBV536:IBV543 HRZ536:HRZ543 HID536:HID543 GYH536:GYH543 GOL536:GOL543 GEP536:GEP543 FUT536:FUT543 FKX536:FKX543 FBB536:FBB543 ERF536:ERF543 EHJ536:EHJ543 DXN536:DXN543 DNR536:DNR543 DDV536:DDV543 CTZ536:CTZ543 CKD536:CKD543 CAH536:CAH543 BQL536:BQL543 BGP536:BGP543 AWT536:AWT543 AMX536:AMX543 ADB536:ADB543 TF536:TF543 JJ536:JJ543 WME568:WMF645 WWA568:WWB645 JJ569:JJ645 TF569:TF645 ADB569:ADB645 AMX569:AMX645 AWT569:AWT645 BGP569:BGP645 BQL569:BQL645 CAH569:CAH645 CKD569:CKD645 CTZ569:CTZ645 DDV569:DDV645 DNR569:DNR645 DXN569:DXN645 EHJ569:EHJ645 ERF569:ERF645 FBB569:FBB645 FKX569:FKX645 FUT569:FUT645 GEP569:GEP645 GOL569:GOL645 GYH569:GYH645 HID569:HID645 HRZ569:HRZ645 JP435:JP440 TL435:TL440 ADH435:ADH440 AND435:AND440 AWZ435:AWZ440 BGV435:BGV440 BQR435:BQR440 CAN435:CAN440 CKJ435:CKJ440 CUF435:CUF440 DEB435:DEB440 DNX435:DNX440 DXT435:DXT440 EHP435:EHP440 ERL435:ERL440 FBH435:FBH440 FLD435:FLD440 FUZ435:FUZ440 GEV435:GEV440 GOR435:GOR440 GYN435:GYN440 HIJ435:HIJ440 HSF435:HSF440 ICB435:ICB440 ILX435:ILX440 IVT435:IVT440 JFP435:JFP440 JPL435:JPL440 JZH435:JZH440 KJD435:KJD440 KSZ435:KSZ440 LCV435:LCV440 LMR435:LMR440 LWN435:LWN440 MGJ435:MGJ440 MQF435:MQF440 NAB435:NAB440 NJX435:NJX440 NTT435:NTT440 ODP435:ODP440 ONL435:ONL440 OXH435:OXH440 PHD435:PHD440 PQZ435:PQZ440 QAV435:QAV440 QKR435:QKR440 QUN435:QUN440 REJ435:REJ440 ROF435:ROF440 RYB435:RYB440 SHX435:SHX440 SRT435:SRT440 TBP435:TBP440 TLL435:TLL440 TVH435:TVH440 UFD435:UFD440 UOZ435:UOZ440 UYV435:UYV440 VIR435:VIR440 VSN435:VSN440 WCJ435:WCJ440 WMF435:WMF440 WWB435:WWB440 IBV569:IBV645 JJ426:JJ459 TF426:TF459 ADB426:ADB459 AMX426:AMX459 AWT426:AWT459 BGP426:BGP459 BQL426:BQL459 CAH426:CAH459 CKD426:CKD459 CTZ426:CTZ459 DDV426:DDV459 DNR426:DNR459 DXN426:DXN459 EHJ426:EHJ459 ERF426:ERF459 FBB426:FBB459 FKX426:FKX459 FUT426:FUT459 GEP426:GEP459 GOL426:GOL459 GYH426:GYH459 HID426:HID459 HRZ426:HRZ459 IBV426:IBV459 ILR426:ILR459 IVN426:IVN459 JFJ426:JFJ459 JPF426:JPF459 JZB426:JZB459 KIX426:KIX459 KST426:KST459 LCP426:LCP459 LML426:LML459 LWH426:LWH459 MGD426:MGD459 MPZ426:MPZ459 MZV426:MZV459 NJR426:NJR459 NTN426:NTN459 ODJ426:ODJ459 ONF426:ONF459 OXB426:OXB459 PGX426:PGX459 PQT426:PQT459 QAP426:QAP459 QKL426:QKL459 QUH426:QUH459 RED426:RED459 RNZ426:RNZ459 RXV426:RXV459 SHR426:SHR459 SRN426:SRN459 TBJ426:TBJ459 TLF426:TLF459 TVB426:TVB459 UEX426:UEX459 UOT426:UOT459 UYP426:UYP459 VIL426:VIL459 VSH426:VSH459 WCD426:WCD459 WLZ426:WLZ459 WVV426:WVV459 ILR569:ILR645 WWB480:WWB483 WMF480:WMF483 WCJ480:WCJ483 VSN480:VSN483 VIR480:VIR483 UYV480:UYV483 UOZ480:UOZ483 UFD480:UFD483 TVH480:TVH483 TLL480:TLL483 TBP480:TBP483 SRT480:SRT483 SHX480:SHX483 RYB480:RYB483 ROF480:ROF483 REJ480:REJ483 QUN480:QUN483 QKR480:QKR483 QAV480:QAV483 PQZ480:PQZ483 PHD480:PHD483 OXH480:OXH483 ONL480:ONL483 ODP480:ODP483 NTT480:NTT483 NJX480:NJX483 NAB480:NAB483 MQF480:MQF483 MGJ480:MGJ483 LWN480:LWN483 LMR480:LMR483 LCV480:LCV483 KSZ480:KSZ483 KJD480:KJD483 JZH480:JZH483 JPL480:JPL483 JFP480:JFP483 IVT480:IVT483 ILX480:ILX483 ICB480:ICB483 HSF480:HSF483 HIJ480:HIJ483 GYN480:GYN483 GOR480:GOR483 GEV480:GEV483 FUZ480:FUZ483 FLD480:FLD483 FBH480:FBH483 ERL480:ERL483 EHP480:EHP483 DXT480:DXT483 DNX480:DNX483 DEB480:DEB483 CUF480:CUF483 CKJ480:CKJ483 CAN480:CAN483 BQR480:BQR483 BGV480:BGV483 AWZ480:AWZ483 AND480:AND483 ADH480:ADH483 TL480:TL483 JP480:JP483 IVN569:IVN645 JFJ569:JFJ645 JP528:JP529 TL528:TL529 ADH528:ADH529 AND528:AND529 AWZ528:AWZ529 BGV528:BGV529 BQR528:BQR529 CAN528:CAN529 CKJ528:CKJ529 CUF528:CUF529 DEB528:DEB529 DNX528:DNX529 DXT528:DXT529 EHP528:EHP529 ERL528:ERL529 FBH528:FBH529 FLD528:FLD529 FUZ528:FUZ529 GEV528:GEV529 GOR528:GOR529 GYN528:GYN529 HIJ528:HIJ529 HSF528:HSF529 ICB528:ICB529 ILX528:ILX529 IVT528:IVT529 JFP528:JFP529 JPL528:JPL529 JZH528:JZH529 KJD528:KJD529 KSZ528:KSZ529 LCV528:LCV529 LMR528:LMR529 LWN528:LWN529 MGJ528:MGJ529 MQF528:MQF529 NAB528:NAB529 NJX528:NJX529 NTT528:NTT529 ODP528:ODP529 ONL528:ONL529 OXH528:OXH529 PHD528:PHD529 PQZ528:PQZ529 QAV528:QAV529 QKR528:QKR529 QUN528:QUN529 REJ528:REJ529 ROF528:ROF529 RYB528:RYB529 SHX528:SHX529 SRT528:SRT529 TBP528:TBP529 TLL528:TLL529 TVH528:TVH529 UFD528:UFD529 UOZ528:UOZ529 UYV528:UYV529 VIR528:VIR529 VSN528:VSN529 WCJ528:WCJ529 WMF528:WMF529 WWB528:WWB529 WVV545:WVV562 WLZ545:WLZ562 WCD545:WCD562 VSH545:VSH562 VIL545:VIL562 UYP545:UYP562 UOT545:UOT562 UEX545:UEX562 TVB545:TVB562 TLF545:TLF562 TBJ545:TBJ562 SRN545:SRN562 SHR545:SHR562 RXV545:RXV562 RNZ545:RNZ562 RED545:RED562 QUH545:QUH562 QKL545:QKL562 QAP545:QAP562 PQT545:PQT562 PGX545:PGX562 OXB545:OXB562 ONF545:ONF562 ODJ545:ODJ562 NTN545:NTN562 NJR545:NJR562 MZV545:MZV562 MPZ545:MPZ562 MGD545:MGD562 LWH545:LWH562 LML545:LML562 LCP545:LCP562 KST545:KST562 KIX545:KIX562 JZB545:JZB562 JPF545:JPF562 JFJ545:JFJ562 IVN545:IVN562 ILR545:ILR562 IBV545:IBV562 HRZ545:HRZ562 HID545:HID562 GYH545:GYH562 GOL545:GOL562 GEP545:GEP562 FUT545:FUT562 FKX545:FKX562 FBB545:FBB562 ERF545:ERF562 EHJ545:EHJ562 DXN545:DXN562 DNR545:DNR562 DDV545:DDV562 CTZ545:CTZ562 CKD545:CKD562 CAH545:CAH562 BQL545:BQL562 BGP545:BGP562 AWT545:AWT562 AMX545:AMX562 ADB545:ADB562 TF545:TF562 JJ545:JJ562 JPF569:JPF645 WVV565:WVV567 WLZ565:WLZ567 WCD565:WCD567 VSH565:VSH567 VIL565:VIL567 UYP565:UYP567 UOT565:UOT567 UEX565:UEX567 TVB565:TVB567 TLF565:TLF567 TBJ565:TBJ567 SRN565:SRN567 SHR565:SHR567 RXV565:RXV567 RNZ565:RNZ567 RED565:RED567 QUH565:QUH567 QKL565:QKL567 QAP565:QAP567 PQT565:PQT567 PGX565:PGX567 OXB565:OXB567 ONF565:ONF567 ODJ565:ODJ567 NTN565:NTN567 NJR565:NJR567 MZV565:MZV567 MPZ565:MPZ567 MGD565:MGD567 LWH565:LWH567 LML565:LML567 LCP565:LCP567 KST565:KST567 KIX565:KIX567 JZB565:JZB567 JPF565:JPF567 JFJ565:JFJ567 IVN565:IVN567 ILR565:ILR567 IBV565:IBV567 HRZ565:HRZ567 HID565:HID567 GYH565:GYH567 GOL565:GOL567 GEP565:GEP567 FUT565:FUT567 FKX565:FKX567 FBB565:FBB567 ERF565:ERF567 EHJ565:EHJ567 DXN565:DXN567 DNR565:DNR567 DDV565:DDV567 CTZ565:CTZ567 CKD565:CKD567 CAH565:CAH567 BQL565:BQL567 BGP565:BGP567 AWT565:AWT567 AMX565:AMX567 ADB565:ADB567 TF565:TF567 JJ565:JJ567 JZB569:JZB645 KIX569:KIX645 KST569:KST645 NTN569:NTN645 ODJ569:ODJ645 ONF569:ONF645 OXB569:OXB645 LCP569:LCP645 LML569:LML645 LWH569:LWH645 MGD569:MGD645 WVV569:WVV645 PGX569:PGX645 PQT569:PQT645 QAP569:QAP645 QKL569:QKL645 QUH569:QUH645 RED569:RED645 MPZ569:MPZ645 RNZ569:RNZ645 RXV569:RXV645 SHR569:SHR645 SRN569:SRN645 TBJ569:TBJ645 TLF569:TLF645 TVB569:TVB645 UEX569:UEX645 UOT569:UOT645 UYP569:UYP645 VIL569:VIL645 VSH569:VSH645 MZV569:MZV645 WCD569:WCD645 NJR569:NJR645 WLZ569:WLZ645 JO568:JP645 TK568:TL645 ADG568:ADH645 ANC568:AND645 AWY568:AWZ645 BGU568:BGV645 BQQ568:BQR645 CAM568:CAN645 CKI568:CKJ645 CUE568:CUF645 DEA568:DEB645 DNW568:DNX645 DXS568:DXT645 EHO568:EHP645 ERK568:ERL645 FBG568:FBH645 FLC568:FLD645 FUY568:FUZ645 GEU568:GEV645 GOQ568:GOR645 GYM568:GYN645 HII568:HIJ645 HSE568:HSF645 ICA568:ICB645 ILW568:ILX645 IVS568:IVT645 JFO568:JFP645 JPK568:JPL645 JZG568:JZH645 KJC568:KJD645 KSY568:KSZ645 LCU568:LCV645 LMQ568:LMR645 LWM568:LWN645 MGI568:MGJ645 MQE568:MQF645 NAA568:NAB645 NJW568:NJX645 NTS568:NTT645 ODO568:ODP645 ONK568:ONL645 OXG568:OXH645 PHC568:PHD645 PQY568:PQZ645 QAU568:QAV645 QKQ568:QKR645 QUM568:QUN645 REI568:REJ645 ROE568:ROF645 RYA568:RYB645 SHW568:SHX645 SRS568:SRT645 TBO568:TBP645 TLK568:TLL645 TVG568:TVH645 UFC568:UFD645 UOY568:UOZ645 UYU568:UYV645 K360 K553:K554 L463 K486:K551 Q514 Q541 Q570 Q638 Q564 Q478 K438:K440 K447:K480 K565:K582 K585:K587 K589:K645 K556:K563 UFC424:UFC567 TVG424:TVG567 GEU424:GEU567 TLK424:TLK567 TBO424:TBO567 SRS424:SRS567 SHW424:SHW567 RYA424:RYA567 ROE424:ROE567 REI424:REI567 QUM424:QUM567 QKQ424:QKQ567 QAU424:QAU567 PQY424:PQY567 PHC424:PHC567 OXG424:OXG567 ONK424:ONK567 ODO424:ODO567 NTS424:NTS567 NJW424:NJW567 NAA424:NAA567 MQE424:MQE567 MGI424:MGI567 LWM424:LWM567 LMQ424:LMQ567 LCU424:LCU567 KSY424:KSY567 KJC424:KJC567 JZG424:JZG567 JPK424:JPK567 JFO424:JFO567 IVS424:IVS567 ILW424:ILW567 ICA424:ICA567 HSE424:HSE567 HII424:HII567 GYM424:GYM567 GOQ424:GOQ567 FUY424:FUY567 FLC424:FLC567 FBG424:FBG567 ERK424:ERK567 EHO424:EHO567 DXS424:DXS567 DNW424:DNW567 DEA424:DEA567 CUE424:CUE567 CKI424:CKI567 CAM424:CAM567 BQQ424:BQQ567 BGU424:BGU567 AWY424:AWY567 ANC424:ANC567 ADG424:ADG567 TK424:TK567 JO424:JO567 WWA424:WWA567 WME424:WME567 WCI424:WCI567 VSM424:VSM567 VIQ424:VIQ567 UYU424:UYU567 UOY424:UOY567 RXV466:RXV531 RNZ466:RNZ531 RED466:RED531 QUH466:QUH531 QKL466:QKL531 QAP466:QAP531 PQT466:PQT531 PGX466:PGX531 OXB466:OXB531 ONF466:ONF531 ODJ466:ODJ531 NTN466:NTN531 NJR466:NJR531 MZV466:MZV531 MPZ466:MPZ531 MGD466:MGD531 LWH466:LWH531 LML466:LML531 LCP466:LCP531 KST466:KST531 KIX466:KIX531 JZB466:JZB531 JPF466:JPF531 JFJ466:JFJ531 IVN466:IVN531 ILR466:ILR531 IBV466:IBV531 HRZ466:HRZ531 HID466:HID531 GYH466:GYH531 GOL466:GOL531 GEP466:GEP531 FUT466:FUT531 FKX466:FKX531 FBB466:FBB531 ERF466:ERF531 EHJ466:EHJ531 DXN466:DXN531 DNR466:DNR531 DDV466:DDV531 CTZ466:CTZ531 CKD466:CKD531 CAH466:CAH531 BQL466:BQL531 BGP466:BGP531 AWT466:AWT531 AMX466:AMX531 ADB466:ADB531 TF466:TF531 JJ466:JJ531 WLZ466:WLZ531 WCD466:WCD531 VSH466:VSH531 VIL466:VIL531 UYP466:UYP531 UOT466:UOT531 UEX466:UEX531 TVB466:TVB531 TLF466:TLF531 TBJ466:TBJ531 WVV466:WVV531 SHR466:SHR531 SRN466:SRN531" xr:uid="{00000000-0002-0000-0200-000000000000}">
      <formula1>1</formula1>
    </dataValidation>
    <dataValidation type="whole" operator="greaterThanOrEqual" allowBlank="1" showInputMessage="1" showErrorMessage="1" sqref="JP513:JP515 TL513:TL515 ADH513:ADH515 AND513:AND515 AWZ513:AWZ515 BGV513:BGV515 BQR513:BQR515 CAN513:CAN515 CKJ513:CKJ515 CUF513:CUF515 DEB513:DEB515 DNX513:DNX515 DXT513:DXT515 EHP513:EHP515 ERL513:ERL515 FBH513:FBH515 FLD513:FLD515 FUZ513:FUZ515 GEV513:GEV515 GOR513:GOR515 GYN513:GYN515 HIJ513:HIJ515 HSF513:HSF515 ICB513:ICB515 ILX513:ILX515 IVT513:IVT515 JFP513:JFP515 JPL513:JPL515 JZH513:JZH515 KJD513:KJD515 KSZ513:KSZ515 LCV513:LCV515 LMR513:LMR515 LWN513:LWN515 MGJ513:MGJ515 MQF513:MQF515 NAB513:NAB515 NJX513:NJX515 NTT513:NTT515 ODP513:ODP515 ONL513:ONL515 OXH513:OXH515 PHD513:PHD515 PQZ513:PQZ515 QAV513:QAV515 QKR513:QKR515 QUN513:QUN515 REJ513:REJ515 ROF513:ROF515 RYB513:RYB515 SHX513:SHX515 SRT513:SRT515 TBP513:TBP515 TLL513:TLL515 TVH513:TVH515 UFD513:UFD515 UOZ513:UOZ515 UYV513:UYV515 VIR513:VIR515 VSN513:VSN515 WCJ513:WCJ515 WMF513:WMF515 WWB513:WWB515 JP559 TL559 ADH559 AND559 AWZ559 BGV559 BQR559 CAN559 CKJ559 CUF559 DEB559 DNX559 DXT559 EHP559 ERL559 FBH559 FLD559 FUZ559 GEV559 GOR559 GYN559 HIJ559 HSF559 ICB559 ILX559 IVT559 JFP559 JPL559 JZH559 KJD559 KSZ559 LCV559 LMR559 LWN559 MGJ559 MQF559 NAB559 NJX559 NTT559 ODP559 ONL559 OXH559 PHD559 PQZ559 QAV559 QKR559 QUN559 REJ559 ROF559 RYB559 SHX559 SRT559 TBP559 TLL559 TVH559 UFD559 UOZ559 UYV559 VIR559 VSN559 WCJ559 WMF559 WWB559 JP530:JP538 TL530:TL538 ADH530:ADH538 AND530:AND538 AWZ530:AWZ538 BGV530:BGV538 BQR530:BQR538 CAN530:CAN538 CKJ530:CKJ538 CUF530:CUF538 DEB530:DEB538 DNX530:DNX538 DXT530:DXT538 EHP530:EHP538 ERL530:ERL538 FBH530:FBH538 FLD530:FLD538 FUZ530:FUZ538 GEV530:GEV538 GOR530:GOR538 GYN530:GYN538 HIJ530:HIJ538 HSF530:HSF538 ICB530:ICB538 ILX530:ILX538 IVT530:IVT538 JFP530:JFP538 JPL530:JPL538 JZH530:JZH538 KJD530:KJD538 KSZ530:KSZ538 LCV530:LCV538 LMR530:LMR538 LWN530:LWN538 MGJ530:MGJ538 MQF530:MQF538 NAB530:NAB538 NJX530:NJX538 NTT530:NTT538 ODP530:ODP538 ONL530:ONL538 OXH530:OXH538 PHD530:PHD538 PQZ530:PQZ538 QAV530:QAV538 QKR530:QKR538 QUN530:QUN538 REJ530:REJ538 ROF530:ROF538 RYB530:RYB538 SHX530:SHX538 SRT530:SRT538 TBP530:TBP538 TLL530:TLL538 TVH530:TVH538 UFD530:UFD538 UOZ530:UOZ538 UYV530:UYV538 VIR530:VIR538 VSN530:VSN538 WCJ530:WCJ538 WMF530:WMF538 WWB530:WWB538 WWB456:WWB468 WMF456:WMF468 WCJ456:WCJ468 VSN456:VSN468 VIR456:VIR468 UYV456:UYV468 UOZ456:UOZ468 UFD456:UFD468 TVH456:TVH468 TLL456:TLL468 TBP456:TBP468 SRT456:SRT468 SHX456:SHX468 RYB456:RYB468 ROF456:ROF468 REJ456:REJ468 QUN456:QUN468 QKR456:QKR468 QAV456:QAV468 PQZ456:PQZ468 PHD456:PHD468 OXH456:OXH468 ONL456:ONL468 ODP456:ODP468 NTT456:NTT468 NJX456:NJX468 NAB456:NAB468 MQF456:MQF468 MGJ456:MGJ468 LWN456:LWN468 LMR456:LMR468 LCV456:LCV468 KSZ456:KSZ468 KJD456:KJD468 JZH456:JZH468 JPL456:JPL468 JFP456:JFP468 IVT456:IVT468 ILX456:ILX468 ICB456:ICB468 HSF456:HSF468 HIJ456:HIJ468 GYN456:GYN468 GOR456:GOR468 GEV456:GEV468 FUZ456:FUZ468 FLD456:FLD468 FBH456:FBH468 ERL456:ERL468 EHP456:EHP468 DXT456:DXT468 DNX456:DNX468 DEB456:DEB468 CUF456:CUF468 CKJ456:CKJ468 CAN456:CAN468 BQR456:BQR468 BGV456:BGV468 AWZ456:AWZ468 AND456:AND468 ADH456:ADH468 TL456:TL468 JP456:JP468 WCJ561:WCJ567 WMF561:WMF567 JP561:JP567 TL561:TL567 ADH561:ADH567 WWB561:WWB567 AND561:AND567 AWZ561:AWZ567 BGV561:BGV567 BQR561:BQR567 CAN561:CAN567 CKJ561:CKJ567 CUF561:CUF567 DEB561:DEB567 DNX561:DNX567 DXT561:DXT567 EHP561:EHP567 JP427:JP434 TL427:TL434 ADH427:ADH434 AND427:AND434 AWZ427:AWZ434 BGV427:BGV434 BQR427:BQR434 CAN427:CAN434 CKJ427:CKJ434 CUF427:CUF434 DEB427:DEB434 DNX427:DNX434 DXT427:DXT434 EHP427:EHP434 ERL427:ERL434 FBH427:FBH434 FLD427:FLD434 FUZ427:FUZ434 GEV427:GEV434 GOR427:GOR434 GYN427:GYN434 HIJ427:HIJ434 HSF427:HSF434 ICB427:ICB434 ILX427:ILX434 IVT427:IVT434 JFP427:JFP434 JPL427:JPL434 JZH427:JZH434 KJD427:KJD434 KSZ427:KSZ434 LCV427:LCV434 LMR427:LMR434 LWN427:LWN434 MGJ427:MGJ434 MQF427:MQF434 NAB427:NAB434 NJX427:NJX434 NTT427:NTT434 ODP427:ODP434 ONL427:ONL434 OXH427:OXH434 PHD427:PHD434 PQZ427:PQZ434 QAV427:QAV434 QKR427:QKR434 QUN427:QUN434 REJ427:REJ434 ROF427:ROF434 RYB427:RYB434 SHX427:SHX434 SRT427:SRT434 TBP427:TBP434 TLL427:TLL434 TVH427:TVH434 UFD427:UFD434 UOZ427:UOZ434 UYV427:UYV434 VIR427:VIR434 VSN427:VSN434 WCJ427:WCJ434 WMF427:WMF434 WWB427:WWB434 JP441:JP450 TL441:TL450 ADH441:ADH450 AND441:AND450 AWZ441:AWZ450 BGV441:BGV450 BQR441:BQR450 CAN441:CAN450 CKJ441:CKJ450 CUF441:CUF450 DEB441:DEB450 DNX441:DNX450 DXT441:DXT450 EHP441:EHP450 ERL441:ERL450 FBH441:FBH450 FLD441:FLD450 FUZ441:FUZ450 GEV441:GEV450 GOR441:GOR450 GYN441:GYN450 HIJ441:HIJ450 HSF441:HSF450 ICB441:ICB450 ILX441:ILX450 IVT441:IVT450 JFP441:JFP450 JPL441:JPL450 JZH441:JZH450 KJD441:KJD450 KSZ441:KSZ450 LCV441:LCV450 LMR441:LMR450 LWN441:LWN450 MGJ441:MGJ450 MQF441:MQF450 NAB441:NAB450 NJX441:NJX450 NTT441:NTT450 ODP441:ODP450 ONL441:ONL450 OXH441:OXH450 PHD441:PHD450 PQZ441:PQZ450 QAV441:QAV450 QKR441:QKR450 QUN441:QUN450 REJ441:REJ450 ROF441:ROF450 RYB441:RYB450 SHX441:SHX450 SRT441:SRT450 TBP441:TBP450 TLL441:TLL450 TVH441:TVH450 UFD441:UFD450 UOZ441:UOZ450 UYV441:UYV450 VIR441:VIR450 VSN441:VSN450 WCJ441:WCJ450 WMF441:WMF450 WWB441:WWB450 ERL561:ERL567 FBH561:FBH567 JP471:JP479 TL471:TL479 ADH471:ADH479 AND471:AND479 AWZ471:AWZ479 BGV471:BGV479 BQR471:BQR479 CAN471:CAN479 CKJ471:CKJ479 CUF471:CUF479 DEB471:DEB479 DNX471:DNX479 DXT471:DXT479 EHP471:EHP479 ERL471:ERL479 FBH471:FBH479 FLD471:FLD479 FUZ471:FUZ479 GEV471:GEV479 GOR471:GOR479 GYN471:GYN479 HIJ471:HIJ479 HSF471:HSF479 ICB471:ICB479 ILX471:ILX479 IVT471:IVT479 JFP471:JFP479 JPL471:JPL479 JZH471:JZH479 KJD471:KJD479 KSZ471:KSZ479 LCV471:LCV479 LMR471:LMR479 LWN471:LWN479 MGJ471:MGJ479 MQF471:MQF479 NAB471:NAB479 NJX471:NJX479 NTT471:NTT479 ODP471:ODP479 ONL471:ONL479 OXH471:OXH479 PHD471:PHD479 PQZ471:PQZ479 QAV471:QAV479 QKR471:QKR479 QUN471:QUN479 REJ471:REJ479 ROF471:ROF479 RYB471:RYB479 SHX471:SHX479 SRT471:SRT479 TBP471:TBP479 TLL471:TLL479 TVH471:TVH479 UFD471:UFD479 UOZ471:UOZ479 UYV471:UYV479 VIR471:VIR479 VSN471:VSN479 WCJ471:WCJ479 WMF471:WMF479 WWB471:WWB479 WWB499:WWB508 WMF499:WMF508 WCJ499:WCJ508 VSN499:VSN508 VIR499:VIR508 UYV499:UYV508 UOZ499:UOZ508 UFD499:UFD508 TVH499:TVH508 TLL499:TLL508 TBP499:TBP508 SRT499:SRT508 SHX499:SHX508 RYB499:RYB508 ROF499:ROF508 REJ499:REJ508 QUN499:QUN508 QKR499:QKR508 QAV499:QAV508 PQZ499:PQZ508 PHD499:PHD508 OXH499:OXH508 ONL499:ONL508 ODP499:ODP508 NTT499:NTT508 NJX499:NJX508 NAB499:NAB508 MQF499:MQF508 MGJ499:MGJ508 LWN499:LWN508 LMR499:LMR508 LCV499:LCV508 KSZ499:KSZ508 KJD499:KJD508 JZH499:JZH508 JPL499:JPL508 JFP499:JFP508 IVT499:IVT508 ILX499:ILX508 ICB499:ICB508 HSF499:HSF508 HIJ499:HIJ508 GYN499:GYN508 GOR499:GOR508 GEV499:GEV508 FUZ499:FUZ508 FLD499:FLD508 FBH499:FBH508 ERL499:ERL508 EHP499:EHP508 DXT499:DXT508 DNX499:DNX508 DEB499:DEB508 CUF499:CUF508 CKJ499:CKJ508 CAN499:CAN508 BQR499:BQR508 BGV499:BGV508 AWZ499:AWZ508 AND499:AND508 ADH499:ADH508 TL499:TL508 JP499:JP508 FLD561:FLD567 PQZ517:PQZ527 QAV517:QAV527 QKR517:QKR527 QUN517:QUN527 REJ517:REJ527 ROF517:ROF527 RYB517:RYB527 SHX517:SHX527 SRT517:SRT527 TBP517:TBP527 TLL517:TLL527 TVH517:TVH527 UFD517:UFD527 UOZ517:UOZ527 UYV517:UYV527 VIR517:VIR527 VSN517:VSN527 WCJ517:WCJ527 WWB517:WWB527 WMF517:WMF527 JP517:JP527 TL517:TL527 ADH517:ADH527 AND517:AND527 AWZ517:AWZ527 BGV517:BGV527 BQR517:BQR527 CAN517:CAN527 CKJ517:CKJ527 CUF517:CUF527 DEB517:DEB527 DNX517:DNX527 DXT517:DXT527 EHP517:EHP527 ERL517:ERL527 FBH517:FBH527 FLD517:FLD527 FUZ517:FUZ527 GEV517:GEV527 GOR517:GOR527 GYN517:GYN527 HIJ517:HIJ527 HSF517:HSF527 ICB517:ICB527 ILX517:ILX527 IVT517:IVT527 JFP517:JFP527 JPL517:JPL527 JZH517:JZH527 KJD517:KJD527 KSZ517:KSZ527 LCV517:LCV527 LMR517:LMR527 LWN517:LWN527 MGJ517:MGJ527 MQF517:MQF527 NAB517:NAB527 NJX517:NJX527 NTT517:NTT527 ODP517:ODP527 ONL517:ONL527 OXH517:OXH527 PHD517:PHD527 FUZ561:FUZ567 GEV561:GEV567 HIJ452:HIJ454 GYN452:GYN454 GOR452:GOR454 GEV452:GEV454 FUZ452:FUZ454 FLD452:FLD454 FBH452:FBH454 ERL452:ERL454 EHP452:EHP454 DXT452:DXT454 DNX452:DNX454 DEB452:DEB454 CUF452:CUF454 CKJ452:CKJ454 CAN452:CAN454 BQR452:BQR454 BGV452:BGV454 AWZ452:AWZ454 AND452:AND454 ADH452:ADH454 JP452:JP454 TL452:TL454 WWB452:WWB454 WMF452:WMF454 WCJ452:WCJ454 VSN452:VSN454 VIR452:VIR454 UYV452:UYV454 UOZ452:UOZ454 UFD452:UFD454 TVH452:TVH454 TLL452:TLL454 TBP452:TBP454 SRT452:SRT454 SHX452:SHX454 RYB452:RYB454 ROF452:ROF454 REJ452:REJ454 QUN452:QUN454 QKR452:QKR454 QAV452:QAV454 PQZ452:PQZ454 PHD452:PHD454 OXH452:OXH454 ONL452:ONL454 ODP452:ODP454 NTT452:NTT454 NJX452:NJX454 NAB452:NAB454 MQF452:MQF454 MGJ452:MGJ454 LWN452:LWN454 LMR452:LMR454 LCV452:LCV454 KSZ452:KSZ454 KJD452:KJD454 JZH452:JZH454 JPL452:JPL454 JFP452:JFP454 IVT452:IVT454 ILX452:ILX454 ICB452:ICB454 HSF452:HSF454 GOR561:GOR567 KSZ549:KSZ556 LCV549:LCV556 LMR549:LMR556 LWN549:LWN556 MGJ549:MGJ556 MQF549:MQF556 NAB549:NAB556 NJX549:NJX556 NTT549:NTT556 ODP549:ODP556 ONL549:ONL556 OXH549:OXH556 PHD549:PHD556 PQZ549:PQZ556 QAV549:QAV556 QKR549:QKR556 QUN549:QUN556 REJ549:REJ556 ROF549:ROF556 RYB549:RYB556 SHX549:SHX556 SRT549:SRT556 TBP549:TBP556 TLL549:TLL556 TVH549:TVH556 UFD549:UFD556 UOZ549:UOZ556 UYV549:UYV556 VIR549:VIR556 VSN549:VSN556 WCJ549:WCJ556 WMF549:WMF556 WWB549:WWB556 JP549:JP556 ADH549:ADH556 AND549:AND556 AWZ549:AWZ556 BGV549:BGV556 TL549:TL556 BQR549:BQR556 CAN549:CAN556 CKJ549:CKJ556 CUF549:CUF556 DEB549:DEB556 DNX549:DNX556 DXT549:DXT556 EHP549:EHP556 ERL549:ERL556 FBH549:FBH556 FLD549:FLD556 FUZ549:FUZ556 GEV549:GEV556 GOR549:GOR556 GYN549:GYN556 HIJ549:HIJ556 HSF549:HSF556 ICB549:ICB556 ILX549:ILX556 IVT549:IVT556 JFP549:JFP556 JPL549:JPL556 JZH549:JZH556 KJD549:KJD556 GYN561:GYN567 HIJ561:HIJ567 HSF561:HSF567 ICB561:ICB567 ILX561:ILX567 IVT561:IVT567 JFP561:JFP567 JPL561:JPL567 JZH561:JZH567 KJD561:KJD567 KSZ561:KSZ567 LCV561:LCV567 LMR561:LMR567 LWN561:LWN567 MGJ561:MGJ567 MQF561:MQF567 NAB561:NAB567 NJX561:NJX567 NTT561:NTT567 ODP561:ODP567 ONL561:ONL567 OXH561:OXH567 PHD561:PHD567 PQZ561:PQZ567 QAV561:QAV567 QKR561:QKR567 QUN561:QUN567 REJ561:REJ567 ROF561:ROF567 RYB561:RYB567 SHX561:SHX567 SRT561:SRT567 TBP561:TBP567 TLL561:TLL567 TVH561:TVH567 UFD561:UFD567 UOZ561:UOZ567 UYV561:UYV567 VIR561:VIR567 VSN561:VSN567 DXT484:DXT496 EHP484:EHP496 ERL484:ERL496 FBH484:FBH496 FLD484:FLD496 FUZ484:FUZ496 GEV484:GEV496 GOR484:GOR496 GYN484:GYN496 HIJ484:HIJ496 HSF484:HSF496 ICB484:ICB496 ILX484:ILX496 IVT484:IVT496 JFP484:JFP496 JPL484:JPL496 JZH484:JZH496 KJD484:KJD496 KSZ484:KSZ496 LCV484:LCV496 LMR484:LMR496 LWN484:LWN496 MGJ484:MGJ496 MQF484:MQF496 NAB484:NAB496 NJX484:NJX496 NTT484:NTT496 ODP484:ODP496 ONL484:ONL496 OXH484:OXH496 PHD484:PHD496 PQZ484:PQZ496 QAV484:QAV496 QKR484:QKR496 QUN484:QUN496 REJ484:REJ496 ROF484:ROF496 RYB484:RYB496 SHX484:SHX496 SRT484:SRT496 TBP484:TBP496 TLL484:TLL496 TVH484:TVH496 UFD484:UFD496 UOZ484:UOZ496 UYV484:UYV496 VIR484:VIR496 VSN484:VSN496 WCJ484:WCJ496 WMF484:WMF496 WWB484:WWB496 JP484:JP496 TL484:TL496 ADH484:ADH496 AND484:AND496 AWZ484:AWZ496 BGV484:BGV496 DNX484:DNX496 BQR484:BQR496 CAN484:CAN496 CKJ484:CKJ496 CUF484:CUF496 DEB484:DEB496" xr:uid="{00000000-0002-0000-0200-000001000000}">
      <formula1>0</formula1>
    </dataValidation>
    <dataValidation operator="greaterThanOrEqual" allowBlank="1" showInputMessage="1" showErrorMessage="1" sqref="Q563" xr:uid="{F3797C4B-47B0-473D-9CF6-2AC006EBEE29}"/>
    <dataValidation allowBlank="1" showInputMessage="1" showErrorMessage="1" prompt="No modificar, celda con fórmula." sqref="N90 N92 N117:N206" xr:uid="{26674E31-E184-4735-9074-D9A47080CCC6}"/>
    <dataValidation allowBlank="1" showInputMessage="1" showErrorMessage="1" prompt="No modificar, contiene fórmula." sqref="N93:N116 N91 N2:N89" xr:uid="{96EA289E-2344-4A2B-9711-650A1AC7E647}"/>
  </dataValidations>
  <pageMargins left="0.31496062992125984" right="0.70866141732283472" top="1.1811023622047245" bottom="0.55118110236220474" header="0.31496062992125984" footer="0"/>
  <pageSetup scale="33"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2023-10-11T16:36:37Z</cp:lastPrinted>
  <dcterms:created xsi:type="dcterms:W3CDTF">2003-11-14T08:59:56Z</dcterms:created>
  <dcterms:modified xsi:type="dcterms:W3CDTF">2023-12-26T13:45:39Z</dcterms:modified>
</cp:coreProperties>
</file>